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3.xml" ContentType="application/vnd.ms-excel.controlproperties+xml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4.xml" ContentType="application/vnd.ms-excel.controlproperties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5.xml" ContentType="application/vnd.ms-excel.controlproperties+xml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6.xml" ContentType="application/vnd.ms-excel.controlproperties+xml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ctrlProps/ctrlProp8.xml" ContentType="application/vnd.ms-excel.controlproperties+xml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ctrlProps/ctrlProp9.xml" ContentType="application/vnd.ms-excel.controlproperties+xml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ctrlProps/ctrlProp10.xml" ContentType="application/vnd.ms-excel.controlproperties+xml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ctrlProps/ctrlProp11.xml" ContentType="application/vnd.ms-excel.controlproperties+xml"/>
  <Override PartName="/xl/drawings/drawing1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workbookProtection workbookAlgorithmName="SHA-512" workbookHashValue="kqjBohNWlD8LIkb7WwD7MuGWdo3plCjAGfpc9hOSa/dC68+eJijTfpjw8kTajVn+h4wY9fKbYNmQIXQIzi0rIA==" workbookSaltValue="HdoWRUts8T72xaNw8+gmYw==" workbookSpinCount="100000" lockStructure="1"/>
  <bookViews>
    <workbookView xWindow="0" yWindow="60" windowWidth="20730" windowHeight="9075"/>
  </bookViews>
  <sheets>
    <sheet name="Synthèse" sheetId="14" r:id="rId1"/>
    <sheet name="Janvier" sheetId="1" r:id="rId2"/>
    <sheet name="Février" sheetId="2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écembre" sheetId="3" r:id="rId13"/>
    <sheet name="Feuil1" sheetId="15" r:id="rId14"/>
  </sheets>
  <definedNames>
    <definedName name="An">Synthèse!$A$2</definedName>
    <definedName name="ANNEE">Feuil1!$C$164</definedName>
    <definedName name="Déb1">Feuil1!$F$166:$F$176</definedName>
    <definedName name="deb2_">Feuil1!$H$166:$H$175</definedName>
    <definedName name="fériés">Synthèse!$AE$1:$AE$13</definedName>
    <definedName name="fin1_">Feuil1!$G$166:$G$174</definedName>
    <definedName name="fin2_">Feuil1!$I$166:$I$174</definedName>
    <definedName name="mois">Synthèse!$AI$1:$AI$12</definedName>
    <definedName name="_xlnm.Print_Area" localSheetId="0">Synthèse!$A$1:$Y$41</definedName>
  </definedNames>
  <calcPr calcId="145621"/>
</workbook>
</file>

<file path=xl/calcChain.xml><?xml version="1.0" encoding="utf-8"?>
<calcChain xmlns="http://schemas.openxmlformats.org/spreadsheetml/2006/main">
  <c r="S35" i="8" l="1"/>
  <c r="M35" i="8"/>
  <c r="G35" i="8"/>
  <c r="A35" i="8"/>
  <c r="AL6" i="10" l="1"/>
  <c r="AM6" i="10" s="1"/>
  <c r="AN6" i="10" s="1"/>
  <c r="AM7" i="10"/>
  <c r="AM8" i="10"/>
  <c r="AM9" i="10"/>
  <c r="AM10" i="10"/>
  <c r="AM11" i="10"/>
  <c r="AM12" i="10"/>
  <c r="AM13" i="10"/>
  <c r="AM14" i="10"/>
  <c r="AM15" i="10"/>
  <c r="AM16" i="10"/>
  <c r="AM17" i="10"/>
  <c r="AM18" i="10"/>
  <c r="AM19" i="10"/>
  <c r="AM20" i="10"/>
  <c r="AM21" i="10"/>
  <c r="AM22" i="10"/>
  <c r="AM23" i="10"/>
  <c r="AM24" i="10"/>
  <c r="AM25" i="10"/>
  <c r="AM26" i="10"/>
  <c r="AM27" i="10"/>
  <c r="AM28" i="10"/>
  <c r="AM29" i="10"/>
  <c r="AM30" i="10"/>
  <c r="AM31" i="10"/>
  <c r="AM32" i="10"/>
  <c r="AM33" i="10"/>
  <c r="AM34" i="10"/>
  <c r="AM35" i="10"/>
  <c r="AM36" i="10"/>
  <c r="AN9" i="1"/>
  <c r="AN11" i="1"/>
  <c r="AN12" i="1"/>
  <c r="AN13" i="1"/>
  <c r="AN14" i="1"/>
  <c r="AN15" i="1"/>
  <c r="AN16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8" i="1"/>
  <c r="AM7" i="1"/>
  <c r="AM8" i="1"/>
  <c r="AM9" i="1"/>
  <c r="AM11" i="1"/>
  <c r="AM12" i="1"/>
  <c r="AM13" i="1"/>
  <c r="AM14" i="1"/>
  <c r="AM15" i="1"/>
  <c r="AM16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6" i="1"/>
  <c r="A6" i="1"/>
  <c r="V38" i="14"/>
  <c r="V37" i="14"/>
  <c r="V36" i="14"/>
  <c r="V35" i="14"/>
  <c r="V34" i="14"/>
  <c r="V33" i="14"/>
  <c r="R38" i="14"/>
  <c r="R37" i="14"/>
  <c r="R36" i="14"/>
  <c r="R35" i="14"/>
  <c r="R34" i="14"/>
  <c r="R33" i="14"/>
  <c r="N38" i="14"/>
  <c r="N37" i="14"/>
  <c r="N36" i="14"/>
  <c r="N35" i="14"/>
  <c r="N34" i="14"/>
  <c r="N33" i="14"/>
  <c r="J38" i="14"/>
  <c r="J37" i="14"/>
  <c r="J36" i="14"/>
  <c r="J35" i="14"/>
  <c r="J34" i="14"/>
  <c r="J33" i="14"/>
  <c r="F38" i="14"/>
  <c r="F37" i="14"/>
  <c r="F36" i="14"/>
  <c r="F35" i="14"/>
  <c r="F34" i="14"/>
  <c r="F33" i="14"/>
  <c r="B27" i="14"/>
  <c r="B29" i="14"/>
  <c r="B30" i="14"/>
  <c r="B31" i="14"/>
  <c r="B38" i="14"/>
  <c r="B37" i="14"/>
  <c r="B36" i="14"/>
  <c r="B35" i="14"/>
  <c r="B34" i="14"/>
  <c r="B33" i="14"/>
  <c r="AE5" i="14"/>
  <c r="AE1" i="14"/>
  <c r="W11" i="14"/>
  <c r="X11" i="14"/>
  <c r="Y11" i="14"/>
  <c r="W12" i="14"/>
  <c r="X12" i="14"/>
  <c r="Y12" i="14"/>
  <c r="W13" i="14"/>
  <c r="X13" i="14"/>
  <c r="Y13" i="14"/>
  <c r="W14" i="14"/>
  <c r="X14" i="14"/>
  <c r="Y14" i="14"/>
  <c r="W15" i="14"/>
  <c r="X15" i="14"/>
  <c r="Y15" i="14"/>
  <c r="W16" i="14"/>
  <c r="X16" i="14"/>
  <c r="Y16" i="14"/>
  <c r="W17" i="14"/>
  <c r="X17" i="14"/>
  <c r="Y17" i="14"/>
  <c r="W18" i="14"/>
  <c r="X18" i="14"/>
  <c r="Y18" i="14"/>
  <c r="W19" i="14"/>
  <c r="X19" i="14"/>
  <c r="Y19" i="14"/>
  <c r="W20" i="14"/>
  <c r="X20" i="14"/>
  <c r="Y20" i="14"/>
  <c r="W21" i="14"/>
  <c r="X21" i="14"/>
  <c r="Y21" i="14"/>
  <c r="W22" i="14"/>
  <c r="X22" i="14"/>
  <c r="Y22" i="14"/>
  <c r="V22" i="14"/>
  <c r="V21" i="14"/>
  <c r="V20" i="14"/>
  <c r="V19" i="14"/>
  <c r="V18" i="14"/>
  <c r="V17" i="14"/>
  <c r="V16" i="14"/>
  <c r="V15" i="14"/>
  <c r="V14" i="14"/>
  <c r="V13" i="14"/>
  <c r="V12" i="14"/>
  <c r="V11" i="14"/>
  <c r="S11" i="14"/>
  <c r="T11" i="14"/>
  <c r="U11" i="14"/>
  <c r="S12" i="14"/>
  <c r="T12" i="14"/>
  <c r="U12" i="14"/>
  <c r="S13" i="14"/>
  <c r="T13" i="14"/>
  <c r="U13" i="14"/>
  <c r="S14" i="14"/>
  <c r="T14" i="14"/>
  <c r="U14" i="14"/>
  <c r="S15" i="14"/>
  <c r="T15" i="14"/>
  <c r="U15" i="14"/>
  <c r="S16" i="14"/>
  <c r="T16" i="14"/>
  <c r="U16" i="14"/>
  <c r="S17" i="14"/>
  <c r="T17" i="14"/>
  <c r="U17" i="14"/>
  <c r="S18" i="14"/>
  <c r="T18" i="14"/>
  <c r="U18" i="14"/>
  <c r="S19" i="14"/>
  <c r="T19" i="14"/>
  <c r="U19" i="14"/>
  <c r="S20" i="14"/>
  <c r="T20" i="14"/>
  <c r="U20" i="14"/>
  <c r="S21" i="14"/>
  <c r="T21" i="14"/>
  <c r="U21" i="14"/>
  <c r="S22" i="14"/>
  <c r="T22" i="14"/>
  <c r="U22" i="14"/>
  <c r="R22" i="14"/>
  <c r="R21" i="14"/>
  <c r="R20" i="14"/>
  <c r="R19" i="14"/>
  <c r="R18" i="14"/>
  <c r="R17" i="14"/>
  <c r="R16" i="14"/>
  <c r="R15" i="14"/>
  <c r="R14" i="14"/>
  <c r="R13" i="14"/>
  <c r="R12" i="14"/>
  <c r="R11" i="14"/>
  <c r="O11" i="14"/>
  <c r="P11" i="14"/>
  <c r="Q11" i="14"/>
  <c r="O12" i="14"/>
  <c r="P12" i="14"/>
  <c r="Q12" i="14"/>
  <c r="O13" i="14"/>
  <c r="P13" i="14"/>
  <c r="Q13" i="14"/>
  <c r="O14" i="14"/>
  <c r="P14" i="14"/>
  <c r="Q14" i="14"/>
  <c r="O15" i="14"/>
  <c r="P15" i="14"/>
  <c r="Q15" i="14"/>
  <c r="O16" i="14"/>
  <c r="P16" i="14"/>
  <c r="Q16" i="14"/>
  <c r="O17" i="14"/>
  <c r="P17" i="14"/>
  <c r="Q17" i="14"/>
  <c r="O18" i="14"/>
  <c r="P18" i="14"/>
  <c r="Q18" i="14"/>
  <c r="O19" i="14"/>
  <c r="P19" i="14"/>
  <c r="Q19" i="14"/>
  <c r="O20" i="14"/>
  <c r="P20" i="14"/>
  <c r="Q20" i="14"/>
  <c r="O21" i="14"/>
  <c r="P21" i="14"/>
  <c r="Q21" i="14"/>
  <c r="O22" i="14"/>
  <c r="P22" i="14"/>
  <c r="Q22" i="14"/>
  <c r="N22" i="14"/>
  <c r="N21" i="14"/>
  <c r="N20" i="14"/>
  <c r="N19" i="14"/>
  <c r="N18" i="14"/>
  <c r="N17" i="14"/>
  <c r="N16" i="14"/>
  <c r="N15" i="14"/>
  <c r="N14" i="14"/>
  <c r="N13" i="14"/>
  <c r="N12" i="14"/>
  <c r="N11" i="14"/>
  <c r="K11" i="14"/>
  <c r="L11" i="14"/>
  <c r="M11" i="14"/>
  <c r="K12" i="14"/>
  <c r="L12" i="14"/>
  <c r="M12" i="14"/>
  <c r="K13" i="14"/>
  <c r="L13" i="14"/>
  <c r="M13" i="14"/>
  <c r="K14" i="14"/>
  <c r="L14" i="14"/>
  <c r="M14" i="14"/>
  <c r="K15" i="14"/>
  <c r="L15" i="14"/>
  <c r="M15" i="14"/>
  <c r="K16" i="14"/>
  <c r="L16" i="14"/>
  <c r="M16" i="14"/>
  <c r="K17" i="14"/>
  <c r="L17" i="14"/>
  <c r="M17" i="14"/>
  <c r="K18" i="14"/>
  <c r="L18" i="14"/>
  <c r="M18" i="14"/>
  <c r="K19" i="14"/>
  <c r="L19" i="14"/>
  <c r="M19" i="14"/>
  <c r="K20" i="14"/>
  <c r="L20" i="14"/>
  <c r="M20" i="14"/>
  <c r="K21" i="14"/>
  <c r="L21" i="14"/>
  <c r="M21" i="14"/>
  <c r="K22" i="14"/>
  <c r="L22" i="14"/>
  <c r="M22" i="14"/>
  <c r="J22" i="14"/>
  <c r="J21" i="14"/>
  <c r="J20" i="14"/>
  <c r="J19" i="14"/>
  <c r="J18" i="14"/>
  <c r="J17" i="14"/>
  <c r="J16" i="14"/>
  <c r="J15" i="14"/>
  <c r="J14" i="14"/>
  <c r="J13" i="14"/>
  <c r="J12" i="14"/>
  <c r="J11" i="14"/>
  <c r="G13" i="14"/>
  <c r="H13" i="14"/>
  <c r="I13" i="14"/>
  <c r="G14" i="14"/>
  <c r="H14" i="14"/>
  <c r="I14" i="14"/>
  <c r="G15" i="14"/>
  <c r="H15" i="14"/>
  <c r="I15" i="14"/>
  <c r="G16" i="14"/>
  <c r="H16" i="14"/>
  <c r="I16" i="14"/>
  <c r="G17" i="14"/>
  <c r="H17" i="14"/>
  <c r="I17" i="14"/>
  <c r="G18" i="14"/>
  <c r="H18" i="14"/>
  <c r="I18" i="14"/>
  <c r="G19" i="14"/>
  <c r="H19" i="14"/>
  <c r="I19" i="14"/>
  <c r="G20" i="14"/>
  <c r="H20" i="14"/>
  <c r="I20" i="14"/>
  <c r="G21" i="14"/>
  <c r="H21" i="14"/>
  <c r="I21" i="14"/>
  <c r="G22" i="14"/>
  <c r="H22" i="14"/>
  <c r="I22" i="14"/>
  <c r="F22" i="14"/>
  <c r="F21" i="14"/>
  <c r="F20" i="14"/>
  <c r="F19" i="14"/>
  <c r="F17" i="14"/>
  <c r="F16" i="14"/>
  <c r="F15" i="14"/>
  <c r="F14" i="14"/>
  <c r="F13" i="14"/>
  <c r="G12" i="14"/>
  <c r="H12" i="14"/>
  <c r="I12" i="14"/>
  <c r="F12" i="14"/>
  <c r="G11" i="14"/>
  <c r="H11" i="14"/>
  <c r="I11" i="14"/>
  <c r="F11" i="14"/>
  <c r="F18" i="14"/>
  <c r="E22" i="14"/>
  <c r="D22" i="14"/>
  <c r="C22" i="14"/>
  <c r="E21" i="14"/>
  <c r="D21" i="14"/>
  <c r="C21" i="14"/>
  <c r="E20" i="14"/>
  <c r="D20" i="14"/>
  <c r="C20" i="14"/>
  <c r="E19" i="14"/>
  <c r="D19" i="14"/>
  <c r="C19" i="14"/>
  <c r="E18" i="14"/>
  <c r="D18" i="14"/>
  <c r="C18" i="14"/>
  <c r="E17" i="14"/>
  <c r="D17" i="14"/>
  <c r="C17" i="14"/>
  <c r="E16" i="14"/>
  <c r="D16" i="14"/>
  <c r="C16" i="14"/>
  <c r="E15" i="14"/>
  <c r="D15" i="14"/>
  <c r="C15" i="14"/>
  <c r="E14" i="14"/>
  <c r="D14" i="14"/>
  <c r="C14" i="14"/>
  <c r="E13" i="14"/>
  <c r="D13" i="14"/>
  <c r="C13" i="14"/>
  <c r="E12" i="14"/>
  <c r="D12" i="14"/>
  <c r="C12" i="14"/>
  <c r="E11" i="14"/>
  <c r="D11" i="14"/>
  <c r="C11" i="14"/>
  <c r="B18" i="14"/>
  <c r="B22" i="14"/>
  <c r="B21" i="14"/>
  <c r="B20" i="14"/>
  <c r="B19" i="14"/>
  <c r="B17" i="14"/>
  <c r="B16" i="14"/>
  <c r="B15" i="14"/>
  <c r="B14" i="14"/>
  <c r="B13" i="14"/>
  <c r="B12" i="14"/>
  <c r="B11" i="14"/>
  <c r="G39" i="2"/>
  <c r="AK36" i="3" l="1"/>
  <c r="AE36" i="3"/>
  <c r="Y36" i="3"/>
  <c r="S36" i="3"/>
  <c r="M36" i="3"/>
  <c r="G36" i="3"/>
  <c r="AK35" i="3"/>
  <c r="AE35" i="3"/>
  <c r="Y35" i="3"/>
  <c r="S35" i="3"/>
  <c r="M35" i="3"/>
  <c r="G35" i="3"/>
  <c r="AK34" i="3"/>
  <c r="AE34" i="3"/>
  <c r="Y34" i="3"/>
  <c r="S34" i="3"/>
  <c r="M34" i="3"/>
  <c r="G34" i="3"/>
  <c r="AK33" i="3"/>
  <c r="AE33" i="3"/>
  <c r="Y33" i="3"/>
  <c r="S33" i="3"/>
  <c r="M33" i="3"/>
  <c r="G33" i="3"/>
  <c r="AK32" i="3"/>
  <c r="AE32" i="3"/>
  <c r="Y32" i="3"/>
  <c r="S32" i="3"/>
  <c r="M32" i="3"/>
  <c r="G32" i="3"/>
  <c r="AK31" i="3"/>
  <c r="AE31" i="3"/>
  <c r="Y31" i="3"/>
  <c r="S31" i="3"/>
  <c r="M31" i="3"/>
  <c r="G31" i="3"/>
  <c r="AK30" i="3"/>
  <c r="AE30" i="3"/>
  <c r="Y30" i="3"/>
  <c r="S30" i="3"/>
  <c r="M30" i="3"/>
  <c r="G30" i="3"/>
  <c r="AK29" i="3"/>
  <c r="AE29" i="3"/>
  <c r="Y29" i="3"/>
  <c r="S29" i="3"/>
  <c r="M29" i="3"/>
  <c r="G29" i="3"/>
  <c r="AK28" i="3"/>
  <c r="AE28" i="3"/>
  <c r="Y28" i="3"/>
  <c r="S28" i="3"/>
  <c r="M28" i="3"/>
  <c r="G28" i="3"/>
  <c r="AK27" i="3"/>
  <c r="AE27" i="3"/>
  <c r="Y27" i="3"/>
  <c r="S27" i="3"/>
  <c r="M27" i="3"/>
  <c r="G27" i="3"/>
  <c r="AK26" i="3"/>
  <c r="AE26" i="3"/>
  <c r="Y26" i="3"/>
  <c r="S26" i="3"/>
  <c r="M26" i="3"/>
  <c r="G26" i="3"/>
  <c r="AK25" i="3"/>
  <c r="AE25" i="3"/>
  <c r="Y25" i="3"/>
  <c r="S25" i="3"/>
  <c r="M25" i="3"/>
  <c r="G25" i="3"/>
  <c r="AK24" i="3"/>
  <c r="AE24" i="3"/>
  <c r="Y24" i="3"/>
  <c r="S24" i="3"/>
  <c r="M24" i="3"/>
  <c r="G24" i="3"/>
  <c r="AK23" i="3"/>
  <c r="AE23" i="3"/>
  <c r="Y23" i="3"/>
  <c r="S23" i="3"/>
  <c r="M23" i="3"/>
  <c r="G23" i="3"/>
  <c r="AK22" i="3"/>
  <c r="AE22" i="3"/>
  <c r="Y22" i="3"/>
  <c r="S22" i="3"/>
  <c r="M22" i="3"/>
  <c r="G22" i="3"/>
  <c r="AK21" i="3"/>
  <c r="AE21" i="3"/>
  <c r="Y21" i="3"/>
  <c r="S21" i="3"/>
  <c r="M21" i="3"/>
  <c r="G21" i="3"/>
  <c r="AK20" i="3"/>
  <c r="AE20" i="3"/>
  <c r="Y20" i="3"/>
  <c r="S20" i="3"/>
  <c r="M20" i="3"/>
  <c r="G20" i="3"/>
  <c r="AK19" i="3"/>
  <c r="AE19" i="3"/>
  <c r="Y19" i="3"/>
  <c r="S19" i="3"/>
  <c r="M19" i="3"/>
  <c r="G19" i="3"/>
  <c r="AK18" i="3"/>
  <c r="AE18" i="3"/>
  <c r="Y18" i="3"/>
  <c r="S18" i="3"/>
  <c r="M18" i="3"/>
  <c r="G18" i="3"/>
  <c r="AK17" i="3"/>
  <c r="AE17" i="3"/>
  <c r="Y17" i="3"/>
  <c r="S17" i="3"/>
  <c r="M17" i="3"/>
  <c r="G17" i="3"/>
  <c r="AK16" i="3"/>
  <c r="AE16" i="3"/>
  <c r="Y16" i="3"/>
  <c r="S16" i="3"/>
  <c r="M16" i="3"/>
  <c r="G16" i="3"/>
  <c r="AK15" i="3"/>
  <c r="AE15" i="3"/>
  <c r="Y15" i="3"/>
  <c r="S15" i="3"/>
  <c r="M15" i="3"/>
  <c r="G15" i="3"/>
  <c r="AK14" i="3"/>
  <c r="AE14" i="3"/>
  <c r="Y14" i="3"/>
  <c r="S14" i="3"/>
  <c r="M14" i="3"/>
  <c r="G14" i="3"/>
  <c r="AK13" i="3"/>
  <c r="AE13" i="3"/>
  <c r="Y13" i="3"/>
  <c r="S13" i="3"/>
  <c r="M13" i="3"/>
  <c r="G13" i="3"/>
  <c r="AK12" i="3"/>
  <c r="AE12" i="3"/>
  <c r="Y12" i="3"/>
  <c r="S12" i="3"/>
  <c r="M12" i="3"/>
  <c r="G12" i="3"/>
  <c r="AK11" i="3"/>
  <c r="AE11" i="3"/>
  <c r="Y11" i="3"/>
  <c r="S11" i="3"/>
  <c r="M11" i="3"/>
  <c r="G11" i="3"/>
  <c r="AK10" i="3"/>
  <c r="AE10" i="3"/>
  <c r="Y10" i="3"/>
  <c r="S10" i="3"/>
  <c r="M10" i="3"/>
  <c r="G10" i="3"/>
  <c r="AK9" i="3"/>
  <c r="AE9" i="3"/>
  <c r="Y9" i="3"/>
  <c r="S9" i="3"/>
  <c r="M9" i="3"/>
  <c r="G9" i="3"/>
  <c r="AK8" i="3"/>
  <c r="AE8" i="3"/>
  <c r="Y8" i="3"/>
  <c r="S8" i="3"/>
  <c r="M8" i="3"/>
  <c r="G8" i="3"/>
  <c r="AK7" i="3"/>
  <c r="AE7" i="3"/>
  <c r="Y7" i="3"/>
  <c r="S7" i="3"/>
  <c r="M7" i="3"/>
  <c r="G7" i="3"/>
  <c r="AK6" i="3"/>
  <c r="AE6" i="3"/>
  <c r="Y6" i="3"/>
  <c r="S6" i="3"/>
  <c r="M6" i="3"/>
  <c r="G6" i="3"/>
  <c r="AK36" i="13"/>
  <c r="AE36" i="13"/>
  <c r="Y36" i="13"/>
  <c r="S36" i="13"/>
  <c r="M36" i="13"/>
  <c r="G36" i="13"/>
  <c r="AK35" i="13"/>
  <c r="AE35" i="13"/>
  <c r="Y35" i="13"/>
  <c r="S35" i="13"/>
  <c r="M35" i="13"/>
  <c r="G35" i="13"/>
  <c r="AK34" i="13"/>
  <c r="AE34" i="13"/>
  <c r="Y34" i="13"/>
  <c r="S34" i="13"/>
  <c r="M34" i="13"/>
  <c r="G34" i="13"/>
  <c r="AK33" i="13"/>
  <c r="AE33" i="13"/>
  <c r="Y33" i="13"/>
  <c r="S33" i="13"/>
  <c r="M33" i="13"/>
  <c r="G33" i="13"/>
  <c r="AK32" i="13"/>
  <c r="AE32" i="13"/>
  <c r="Y32" i="13"/>
  <c r="S32" i="13"/>
  <c r="M32" i="13"/>
  <c r="G32" i="13"/>
  <c r="AK31" i="13"/>
  <c r="AE31" i="13"/>
  <c r="Y31" i="13"/>
  <c r="S31" i="13"/>
  <c r="M31" i="13"/>
  <c r="G31" i="13"/>
  <c r="AK30" i="13"/>
  <c r="AE30" i="13"/>
  <c r="Y30" i="13"/>
  <c r="S30" i="13"/>
  <c r="M30" i="13"/>
  <c r="G30" i="13"/>
  <c r="AK29" i="13"/>
  <c r="AE29" i="13"/>
  <c r="Y29" i="13"/>
  <c r="S29" i="13"/>
  <c r="M29" i="13"/>
  <c r="G29" i="13"/>
  <c r="AK28" i="13"/>
  <c r="AE28" i="13"/>
  <c r="Y28" i="13"/>
  <c r="S28" i="13"/>
  <c r="M28" i="13"/>
  <c r="G28" i="13"/>
  <c r="AK27" i="13"/>
  <c r="AE27" i="13"/>
  <c r="Y27" i="13"/>
  <c r="S27" i="13"/>
  <c r="M27" i="13"/>
  <c r="G27" i="13"/>
  <c r="AK26" i="13"/>
  <c r="AE26" i="13"/>
  <c r="Y26" i="13"/>
  <c r="S26" i="13"/>
  <c r="M26" i="13"/>
  <c r="G26" i="13"/>
  <c r="AK25" i="13"/>
  <c r="AE25" i="13"/>
  <c r="Y25" i="13"/>
  <c r="S25" i="13"/>
  <c r="M25" i="13"/>
  <c r="G25" i="13"/>
  <c r="AK24" i="13"/>
  <c r="AE24" i="13"/>
  <c r="Y24" i="13"/>
  <c r="S24" i="13"/>
  <c r="M24" i="13"/>
  <c r="G24" i="13"/>
  <c r="AK23" i="13"/>
  <c r="AE23" i="13"/>
  <c r="Y23" i="13"/>
  <c r="S23" i="13"/>
  <c r="M23" i="13"/>
  <c r="G23" i="13"/>
  <c r="AK22" i="13"/>
  <c r="AE22" i="13"/>
  <c r="Y22" i="13"/>
  <c r="S22" i="13"/>
  <c r="M22" i="13"/>
  <c r="G22" i="13"/>
  <c r="AK21" i="13"/>
  <c r="AE21" i="13"/>
  <c r="Y21" i="13"/>
  <c r="S21" i="13"/>
  <c r="M21" i="13"/>
  <c r="G21" i="13"/>
  <c r="AK20" i="13"/>
  <c r="AE20" i="13"/>
  <c r="Y20" i="13"/>
  <c r="S20" i="13"/>
  <c r="M20" i="13"/>
  <c r="G20" i="13"/>
  <c r="AK19" i="13"/>
  <c r="AE19" i="13"/>
  <c r="Y19" i="13"/>
  <c r="S19" i="13"/>
  <c r="M19" i="13"/>
  <c r="G19" i="13"/>
  <c r="AK18" i="13"/>
  <c r="AE18" i="13"/>
  <c r="Y18" i="13"/>
  <c r="S18" i="13"/>
  <c r="M18" i="13"/>
  <c r="G18" i="13"/>
  <c r="AK17" i="13"/>
  <c r="AE17" i="13"/>
  <c r="Y17" i="13"/>
  <c r="S17" i="13"/>
  <c r="M17" i="13"/>
  <c r="G17" i="13"/>
  <c r="AK16" i="13"/>
  <c r="AE16" i="13"/>
  <c r="Y16" i="13"/>
  <c r="S16" i="13"/>
  <c r="M16" i="13"/>
  <c r="G16" i="13"/>
  <c r="AK15" i="13"/>
  <c r="AE15" i="13"/>
  <c r="Y15" i="13"/>
  <c r="S15" i="13"/>
  <c r="M15" i="13"/>
  <c r="G15" i="13"/>
  <c r="AK14" i="13"/>
  <c r="AE14" i="13"/>
  <c r="Y14" i="13"/>
  <c r="S14" i="13"/>
  <c r="M14" i="13"/>
  <c r="G14" i="13"/>
  <c r="AK13" i="13"/>
  <c r="AE13" i="13"/>
  <c r="Y13" i="13"/>
  <c r="S13" i="13"/>
  <c r="M13" i="13"/>
  <c r="G13" i="13"/>
  <c r="AK12" i="13"/>
  <c r="AE12" i="13"/>
  <c r="Y12" i="13"/>
  <c r="S12" i="13"/>
  <c r="M12" i="13"/>
  <c r="G12" i="13"/>
  <c r="AK11" i="13"/>
  <c r="AE11" i="13"/>
  <c r="Y11" i="13"/>
  <c r="S11" i="13"/>
  <c r="M11" i="13"/>
  <c r="G11" i="13"/>
  <c r="AK10" i="13"/>
  <c r="AE10" i="13"/>
  <c r="Y10" i="13"/>
  <c r="S10" i="13"/>
  <c r="M10" i="13"/>
  <c r="G10" i="13"/>
  <c r="AK9" i="13"/>
  <c r="AE9" i="13"/>
  <c r="Y9" i="13"/>
  <c r="S9" i="13"/>
  <c r="M9" i="13"/>
  <c r="G9" i="13"/>
  <c r="AK8" i="13"/>
  <c r="AE8" i="13"/>
  <c r="Y8" i="13"/>
  <c r="S8" i="13"/>
  <c r="M8" i="13"/>
  <c r="G8" i="13"/>
  <c r="AK7" i="13"/>
  <c r="AE7" i="13"/>
  <c r="Y7" i="13"/>
  <c r="S7" i="13"/>
  <c r="M7" i="13"/>
  <c r="G7" i="13"/>
  <c r="AK6" i="13"/>
  <c r="AE6" i="13"/>
  <c r="Y6" i="13"/>
  <c r="S6" i="13"/>
  <c r="M6" i="13"/>
  <c r="G6" i="13"/>
  <c r="AK36" i="12"/>
  <c r="AE36" i="12"/>
  <c r="Y36" i="12"/>
  <c r="S36" i="12"/>
  <c r="M36" i="12"/>
  <c r="G36" i="12"/>
  <c r="AK35" i="12"/>
  <c r="AE35" i="12"/>
  <c r="Y35" i="12"/>
  <c r="S35" i="12"/>
  <c r="M35" i="12"/>
  <c r="G35" i="12"/>
  <c r="AK34" i="12"/>
  <c r="AE34" i="12"/>
  <c r="Y34" i="12"/>
  <c r="S34" i="12"/>
  <c r="M34" i="12"/>
  <c r="G34" i="12"/>
  <c r="AK33" i="12"/>
  <c r="AE33" i="12"/>
  <c r="Y33" i="12"/>
  <c r="S33" i="12"/>
  <c r="M33" i="12"/>
  <c r="G33" i="12"/>
  <c r="AK32" i="12"/>
  <c r="AE32" i="12"/>
  <c r="Y32" i="12"/>
  <c r="S32" i="12"/>
  <c r="M32" i="12"/>
  <c r="G32" i="12"/>
  <c r="AK31" i="12"/>
  <c r="AE31" i="12"/>
  <c r="Y31" i="12"/>
  <c r="S31" i="12"/>
  <c r="M31" i="12"/>
  <c r="G31" i="12"/>
  <c r="AK30" i="12"/>
  <c r="AE30" i="12"/>
  <c r="Y30" i="12"/>
  <c r="S30" i="12"/>
  <c r="M30" i="12"/>
  <c r="G30" i="12"/>
  <c r="AK29" i="12"/>
  <c r="AE29" i="12"/>
  <c r="Y29" i="12"/>
  <c r="S29" i="12"/>
  <c r="M29" i="12"/>
  <c r="G29" i="12"/>
  <c r="AK28" i="12"/>
  <c r="AE28" i="12"/>
  <c r="Y28" i="12"/>
  <c r="S28" i="12"/>
  <c r="M28" i="12"/>
  <c r="G28" i="12"/>
  <c r="AK27" i="12"/>
  <c r="AE27" i="12"/>
  <c r="Y27" i="12"/>
  <c r="S27" i="12"/>
  <c r="M27" i="12"/>
  <c r="G27" i="12"/>
  <c r="AK26" i="12"/>
  <c r="AE26" i="12"/>
  <c r="Y26" i="12"/>
  <c r="S26" i="12"/>
  <c r="M26" i="12"/>
  <c r="G26" i="12"/>
  <c r="AK25" i="12"/>
  <c r="AE25" i="12"/>
  <c r="Y25" i="12"/>
  <c r="S25" i="12"/>
  <c r="M25" i="12"/>
  <c r="G25" i="12"/>
  <c r="AK24" i="12"/>
  <c r="AE24" i="12"/>
  <c r="Y24" i="12"/>
  <c r="S24" i="12"/>
  <c r="M24" i="12"/>
  <c r="G24" i="12"/>
  <c r="AK23" i="12"/>
  <c r="AE23" i="12"/>
  <c r="Y23" i="12"/>
  <c r="S23" i="12"/>
  <c r="M23" i="12"/>
  <c r="G23" i="12"/>
  <c r="AK22" i="12"/>
  <c r="AE22" i="12"/>
  <c r="Y22" i="12"/>
  <c r="S22" i="12"/>
  <c r="M22" i="12"/>
  <c r="G22" i="12"/>
  <c r="AK21" i="12"/>
  <c r="AE21" i="12"/>
  <c r="Y21" i="12"/>
  <c r="S21" i="12"/>
  <c r="M21" i="12"/>
  <c r="G21" i="12"/>
  <c r="AK20" i="12"/>
  <c r="AE20" i="12"/>
  <c r="Y20" i="12"/>
  <c r="S20" i="12"/>
  <c r="M20" i="12"/>
  <c r="G20" i="12"/>
  <c r="AK19" i="12"/>
  <c r="AE19" i="12"/>
  <c r="Y19" i="12"/>
  <c r="S19" i="12"/>
  <c r="M19" i="12"/>
  <c r="G19" i="12"/>
  <c r="AK18" i="12"/>
  <c r="AE18" i="12"/>
  <c r="Y18" i="12"/>
  <c r="S18" i="12"/>
  <c r="M18" i="12"/>
  <c r="G18" i="12"/>
  <c r="AK17" i="12"/>
  <c r="AE17" i="12"/>
  <c r="Y17" i="12"/>
  <c r="S17" i="12"/>
  <c r="M17" i="12"/>
  <c r="G17" i="12"/>
  <c r="AK16" i="12"/>
  <c r="AE16" i="12"/>
  <c r="Y16" i="12"/>
  <c r="S16" i="12"/>
  <c r="M16" i="12"/>
  <c r="G16" i="12"/>
  <c r="AK15" i="12"/>
  <c r="AE15" i="12"/>
  <c r="Y15" i="12"/>
  <c r="S15" i="12"/>
  <c r="M15" i="12"/>
  <c r="G15" i="12"/>
  <c r="AK14" i="12"/>
  <c r="AE14" i="12"/>
  <c r="Y14" i="12"/>
  <c r="S14" i="12"/>
  <c r="M14" i="12"/>
  <c r="G14" i="12"/>
  <c r="AK13" i="12"/>
  <c r="AE13" i="12"/>
  <c r="Y13" i="12"/>
  <c r="S13" i="12"/>
  <c r="M13" i="12"/>
  <c r="G13" i="12"/>
  <c r="AK12" i="12"/>
  <c r="AE12" i="12"/>
  <c r="Y12" i="12"/>
  <c r="S12" i="12"/>
  <c r="M12" i="12"/>
  <c r="G12" i="12"/>
  <c r="AK11" i="12"/>
  <c r="AE11" i="12"/>
  <c r="Y11" i="12"/>
  <c r="S11" i="12"/>
  <c r="M11" i="12"/>
  <c r="G11" i="12"/>
  <c r="AK10" i="12"/>
  <c r="AE10" i="12"/>
  <c r="Y10" i="12"/>
  <c r="S10" i="12"/>
  <c r="M10" i="12"/>
  <c r="G10" i="12"/>
  <c r="AK9" i="12"/>
  <c r="AE9" i="12"/>
  <c r="Y9" i="12"/>
  <c r="S9" i="12"/>
  <c r="M9" i="12"/>
  <c r="G9" i="12"/>
  <c r="AK8" i="12"/>
  <c r="AE8" i="12"/>
  <c r="Y8" i="12"/>
  <c r="S8" i="12"/>
  <c r="M8" i="12"/>
  <c r="G8" i="12"/>
  <c r="AK7" i="12"/>
  <c r="AE7" i="12"/>
  <c r="Y7" i="12"/>
  <c r="S7" i="12"/>
  <c r="M7" i="12"/>
  <c r="G7" i="12"/>
  <c r="AK6" i="12"/>
  <c r="AE6" i="12"/>
  <c r="Y6" i="12"/>
  <c r="S6" i="12"/>
  <c r="M6" i="12"/>
  <c r="G6" i="12"/>
  <c r="AL36" i="3" l="1"/>
  <c r="AL35" i="3"/>
  <c r="AL34" i="3"/>
  <c r="AL33" i="3"/>
  <c r="AL32" i="3"/>
  <c r="AL31" i="3"/>
  <c r="AL30" i="3"/>
  <c r="AL29" i="3"/>
  <c r="AL28" i="3"/>
  <c r="AL27" i="3"/>
  <c r="AL26" i="3"/>
  <c r="AL25" i="3"/>
  <c r="AL24" i="3"/>
  <c r="AL23" i="3"/>
  <c r="AL22" i="3"/>
  <c r="AL21" i="3"/>
  <c r="AL20" i="3"/>
  <c r="AL19" i="3"/>
  <c r="AL18" i="3"/>
  <c r="AL17" i="3"/>
  <c r="AL16" i="3"/>
  <c r="AL15" i="3"/>
  <c r="AL14" i="3"/>
  <c r="AL13" i="3"/>
  <c r="AL12" i="3"/>
  <c r="AL11" i="3"/>
  <c r="AL10" i="3"/>
  <c r="AL9" i="3"/>
  <c r="AL8" i="3"/>
  <c r="AL7" i="3"/>
  <c r="AF37" i="3"/>
  <c r="Z37" i="3"/>
  <c r="T37" i="3"/>
  <c r="N37" i="3"/>
  <c r="H37" i="3"/>
  <c r="B37" i="3"/>
  <c r="A6" i="3"/>
  <c r="AL36" i="13"/>
  <c r="AL35" i="13"/>
  <c r="AL34" i="13"/>
  <c r="AL33" i="13"/>
  <c r="AL32" i="13"/>
  <c r="AL31" i="13"/>
  <c r="AL30" i="13"/>
  <c r="AL29" i="13"/>
  <c r="AL28" i="13"/>
  <c r="AL27" i="13"/>
  <c r="AL26" i="13"/>
  <c r="AL25" i="13"/>
  <c r="AL24" i="13"/>
  <c r="AL23" i="13"/>
  <c r="AL22" i="13"/>
  <c r="AL21" i="13"/>
  <c r="AL20" i="13"/>
  <c r="AL19" i="13"/>
  <c r="AL18" i="13"/>
  <c r="AL17" i="13"/>
  <c r="AL16" i="13"/>
  <c r="AL15" i="13"/>
  <c r="AL14" i="13"/>
  <c r="AL13" i="13"/>
  <c r="AL12" i="13"/>
  <c r="AL11" i="13"/>
  <c r="AL10" i="13"/>
  <c r="AL9" i="13"/>
  <c r="AL8" i="13"/>
  <c r="AL7" i="13"/>
  <c r="AF37" i="13"/>
  <c r="Z37" i="13"/>
  <c r="T37" i="13"/>
  <c r="N37" i="13"/>
  <c r="H37" i="13"/>
  <c r="B37" i="13"/>
  <c r="A6" i="13"/>
  <c r="AF37" i="12"/>
  <c r="Z37" i="12"/>
  <c r="T37" i="12"/>
  <c r="N37" i="12"/>
  <c r="H37" i="12"/>
  <c r="B37" i="12"/>
  <c r="A6" i="12"/>
  <c r="AK36" i="11"/>
  <c r="AE36" i="11"/>
  <c r="Y36" i="11"/>
  <c r="S36" i="11"/>
  <c r="M36" i="11"/>
  <c r="G36" i="11"/>
  <c r="AL36" i="11" s="1"/>
  <c r="AK35" i="11"/>
  <c r="AE35" i="11"/>
  <c r="Y35" i="11"/>
  <c r="S35" i="11"/>
  <c r="M35" i="11"/>
  <c r="G35" i="11"/>
  <c r="AL35" i="11" s="1"/>
  <c r="AK34" i="11"/>
  <c r="AE34" i="11"/>
  <c r="Y34" i="11"/>
  <c r="S34" i="11"/>
  <c r="M34" i="11"/>
  <c r="G34" i="11"/>
  <c r="AL34" i="11" s="1"/>
  <c r="AK33" i="11"/>
  <c r="AE33" i="11"/>
  <c r="Y33" i="11"/>
  <c r="S33" i="11"/>
  <c r="M33" i="11"/>
  <c r="G33" i="11"/>
  <c r="AK32" i="11"/>
  <c r="AE32" i="11"/>
  <c r="Y32" i="11"/>
  <c r="S32" i="11"/>
  <c r="M32" i="11"/>
  <c r="G32" i="11"/>
  <c r="AL32" i="11" s="1"/>
  <c r="AK31" i="11"/>
  <c r="AE31" i="11"/>
  <c r="Y31" i="11"/>
  <c r="S31" i="11"/>
  <c r="M31" i="11"/>
  <c r="G31" i="11"/>
  <c r="AL31" i="11" s="1"/>
  <c r="AK30" i="11"/>
  <c r="AE30" i="11"/>
  <c r="Y30" i="11"/>
  <c r="S30" i="11"/>
  <c r="M30" i="11"/>
  <c r="G30" i="11"/>
  <c r="AL30" i="11" s="1"/>
  <c r="AK29" i="11"/>
  <c r="AE29" i="11"/>
  <c r="Y29" i="11"/>
  <c r="S29" i="11"/>
  <c r="M29" i="11"/>
  <c r="G29" i="11"/>
  <c r="AL29" i="11" s="1"/>
  <c r="AK28" i="11"/>
  <c r="AE28" i="11"/>
  <c r="Y28" i="11"/>
  <c r="S28" i="11"/>
  <c r="M28" i="11"/>
  <c r="G28" i="11"/>
  <c r="AL28" i="11" s="1"/>
  <c r="AK27" i="11"/>
  <c r="AE27" i="11"/>
  <c r="Y27" i="11"/>
  <c r="S27" i="11"/>
  <c r="M27" i="11"/>
  <c r="G27" i="11"/>
  <c r="AL27" i="11" s="1"/>
  <c r="AK26" i="11"/>
  <c r="AE26" i="11"/>
  <c r="Y26" i="11"/>
  <c r="S26" i="11"/>
  <c r="M26" i="11"/>
  <c r="G26" i="11"/>
  <c r="AL26" i="11" s="1"/>
  <c r="AK25" i="11"/>
  <c r="AE25" i="11"/>
  <c r="Y25" i="11"/>
  <c r="S25" i="11"/>
  <c r="M25" i="11"/>
  <c r="G25" i="11"/>
  <c r="AL25" i="11" s="1"/>
  <c r="AK24" i="11"/>
  <c r="AE24" i="11"/>
  <c r="Y24" i="11"/>
  <c r="S24" i="11"/>
  <c r="M24" i="11"/>
  <c r="G24" i="11"/>
  <c r="AL24" i="11" s="1"/>
  <c r="AK23" i="11"/>
  <c r="AE23" i="11"/>
  <c r="Y23" i="11"/>
  <c r="S23" i="11"/>
  <c r="M23" i="11"/>
  <c r="G23" i="11"/>
  <c r="AL23" i="11" s="1"/>
  <c r="AK22" i="11"/>
  <c r="AE22" i="11"/>
  <c r="Y22" i="11"/>
  <c r="S22" i="11"/>
  <c r="M22" i="11"/>
  <c r="G22" i="11"/>
  <c r="AL22" i="11" s="1"/>
  <c r="AK21" i="11"/>
  <c r="AE21" i="11"/>
  <c r="Y21" i="11"/>
  <c r="S21" i="11"/>
  <c r="M21" i="11"/>
  <c r="G21" i="11"/>
  <c r="AL21" i="11" s="1"/>
  <c r="AK20" i="11"/>
  <c r="AE20" i="11"/>
  <c r="Y20" i="11"/>
  <c r="S20" i="11"/>
  <c r="M20" i="11"/>
  <c r="G20" i="11"/>
  <c r="AL20" i="11" s="1"/>
  <c r="AK19" i="11"/>
  <c r="AE19" i="11"/>
  <c r="Y19" i="11"/>
  <c r="S19" i="11"/>
  <c r="M19" i="11"/>
  <c r="G19" i="11"/>
  <c r="AL19" i="11" s="1"/>
  <c r="AK18" i="11"/>
  <c r="AE18" i="11"/>
  <c r="Y18" i="11"/>
  <c r="S18" i="11"/>
  <c r="M18" i="11"/>
  <c r="G18" i="11"/>
  <c r="AL18" i="11" s="1"/>
  <c r="AK17" i="11"/>
  <c r="AE17" i="11"/>
  <c r="Y17" i="11"/>
  <c r="S17" i="11"/>
  <c r="M17" i="11"/>
  <c r="G17" i="11"/>
  <c r="AL17" i="11" s="1"/>
  <c r="AK16" i="11"/>
  <c r="AE16" i="11"/>
  <c r="Y16" i="11"/>
  <c r="S16" i="11"/>
  <c r="M16" i="11"/>
  <c r="G16" i="11"/>
  <c r="AL16" i="11" s="1"/>
  <c r="AK15" i="11"/>
  <c r="AE15" i="11"/>
  <c r="Y15" i="11"/>
  <c r="S15" i="11"/>
  <c r="M15" i="11"/>
  <c r="G15" i="11"/>
  <c r="AL15" i="11" s="1"/>
  <c r="AK14" i="11"/>
  <c r="AE14" i="11"/>
  <c r="Y14" i="11"/>
  <c r="S14" i="11"/>
  <c r="M14" i="11"/>
  <c r="G14" i="11"/>
  <c r="AL14" i="11" s="1"/>
  <c r="AK13" i="11"/>
  <c r="AE13" i="11"/>
  <c r="Y13" i="11"/>
  <c r="S13" i="11"/>
  <c r="M13" i="11"/>
  <c r="G13" i="11"/>
  <c r="AL13" i="11" s="1"/>
  <c r="AK12" i="11"/>
  <c r="AE12" i="11"/>
  <c r="Y12" i="11"/>
  <c r="S12" i="11"/>
  <c r="M12" i="11"/>
  <c r="G12" i="11"/>
  <c r="AL12" i="11" s="1"/>
  <c r="AK11" i="11"/>
  <c r="AE11" i="11"/>
  <c r="Y11" i="11"/>
  <c r="S11" i="11"/>
  <c r="M11" i="11"/>
  <c r="G11" i="11"/>
  <c r="AL11" i="11" s="1"/>
  <c r="AK10" i="11"/>
  <c r="AE10" i="11"/>
  <c r="Y10" i="11"/>
  <c r="S10" i="11"/>
  <c r="M10" i="11"/>
  <c r="G10" i="11"/>
  <c r="AL10" i="11" s="1"/>
  <c r="AK9" i="11"/>
  <c r="AE9" i="11"/>
  <c r="Y9" i="11"/>
  <c r="S9" i="11"/>
  <c r="M9" i="11"/>
  <c r="G9" i="11"/>
  <c r="AL9" i="11" s="1"/>
  <c r="AK8" i="11"/>
  <c r="AE8" i="11"/>
  <c r="Y8" i="11"/>
  <c r="S8" i="11"/>
  <c r="M8" i="11"/>
  <c r="G8" i="11"/>
  <c r="AL8" i="11" s="1"/>
  <c r="AK7" i="11"/>
  <c r="AE7" i="11"/>
  <c r="Y7" i="11"/>
  <c r="S7" i="11"/>
  <c r="M7" i="11"/>
  <c r="G7" i="11"/>
  <c r="AL7" i="11" s="1"/>
  <c r="AK6" i="11"/>
  <c r="AF37" i="11" s="1"/>
  <c r="AE6" i="11"/>
  <c r="Z37" i="11" s="1"/>
  <c r="Y6" i="11"/>
  <c r="T37" i="11" s="1"/>
  <c r="S6" i="11"/>
  <c r="N37" i="11" s="1"/>
  <c r="M6" i="11"/>
  <c r="H37" i="11" s="1"/>
  <c r="G6" i="11"/>
  <c r="B37" i="11" s="1"/>
  <c r="A6" i="11"/>
  <c r="AK36" i="10"/>
  <c r="AE36" i="10"/>
  <c r="Y36" i="10"/>
  <c r="S36" i="10"/>
  <c r="M36" i="10"/>
  <c r="G36" i="10"/>
  <c r="AK35" i="10"/>
  <c r="AE35" i="10"/>
  <c r="Y35" i="10"/>
  <c r="S35" i="10"/>
  <c r="M35" i="10"/>
  <c r="G35" i="10"/>
  <c r="AK34" i="10"/>
  <c r="AE34" i="10"/>
  <c r="Y34" i="10"/>
  <c r="S34" i="10"/>
  <c r="M34" i="10"/>
  <c r="G34" i="10"/>
  <c r="AK33" i="10"/>
  <c r="AE33" i="10"/>
  <c r="Y33" i="10"/>
  <c r="S33" i="10"/>
  <c r="M33" i="10"/>
  <c r="G33" i="10"/>
  <c r="AK32" i="10"/>
  <c r="AE32" i="10"/>
  <c r="Y32" i="10"/>
  <c r="S32" i="10"/>
  <c r="M32" i="10"/>
  <c r="G32" i="10"/>
  <c r="AK31" i="10"/>
  <c r="AE31" i="10"/>
  <c r="Y31" i="10"/>
  <c r="S31" i="10"/>
  <c r="M31" i="10"/>
  <c r="G31" i="10"/>
  <c r="AK30" i="10"/>
  <c r="AE30" i="10"/>
  <c r="Y30" i="10"/>
  <c r="S30" i="10"/>
  <c r="M30" i="10"/>
  <c r="G30" i="10"/>
  <c r="AK29" i="10"/>
  <c r="AE29" i="10"/>
  <c r="Y29" i="10"/>
  <c r="S29" i="10"/>
  <c r="M29" i="10"/>
  <c r="G29" i="10"/>
  <c r="AK28" i="10"/>
  <c r="AE28" i="10"/>
  <c r="Y28" i="10"/>
  <c r="S28" i="10"/>
  <c r="M28" i="10"/>
  <c r="G28" i="10"/>
  <c r="AK27" i="10"/>
  <c r="AE27" i="10"/>
  <c r="Y27" i="10"/>
  <c r="S27" i="10"/>
  <c r="M27" i="10"/>
  <c r="G27" i="10"/>
  <c r="AK26" i="10"/>
  <c r="AE26" i="10"/>
  <c r="Y26" i="10"/>
  <c r="S26" i="10"/>
  <c r="M26" i="10"/>
  <c r="G26" i="10"/>
  <c r="AK25" i="10"/>
  <c r="AE25" i="10"/>
  <c r="Y25" i="10"/>
  <c r="S25" i="10"/>
  <c r="M25" i="10"/>
  <c r="G25" i="10"/>
  <c r="AK24" i="10"/>
  <c r="AE24" i="10"/>
  <c r="Y24" i="10"/>
  <c r="S24" i="10"/>
  <c r="M24" i="10"/>
  <c r="G24" i="10"/>
  <c r="AK23" i="10"/>
  <c r="AE23" i="10"/>
  <c r="Y23" i="10"/>
  <c r="S23" i="10"/>
  <c r="M23" i="10"/>
  <c r="G23" i="10"/>
  <c r="AK22" i="10"/>
  <c r="AE22" i="10"/>
  <c r="Y22" i="10"/>
  <c r="S22" i="10"/>
  <c r="M22" i="10"/>
  <c r="G22" i="10"/>
  <c r="AK21" i="10"/>
  <c r="AE21" i="10"/>
  <c r="Y21" i="10"/>
  <c r="S21" i="10"/>
  <c r="M21" i="10"/>
  <c r="G21" i="10"/>
  <c r="AK20" i="10"/>
  <c r="AE20" i="10"/>
  <c r="Y20" i="10"/>
  <c r="S20" i="10"/>
  <c r="M20" i="10"/>
  <c r="G20" i="10"/>
  <c r="AK19" i="10"/>
  <c r="AE19" i="10"/>
  <c r="Y19" i="10"/>
  <c r="S19" i="10"/>
  <c r="M19" i="10"/>
  <c r="G19" i="10"/>
  <c r="AK18" i="10"/>
  <c r="AE18" i="10"/>
  <c r="Y18" i="10"/>
  <c r="S18" i="10"/>
  <c r="M18" i="10"/>
  <c r="G18" i="10"/>
  <c r="AK17" i="10"/>
  <c r="AE17" i="10"/>
  <c r="Y17" i="10"/>
  <c r="S17" i="10"/>
  <c r="M17" i="10"/>
  <c r="G17" i="10"/>
  <c r="AK16" i="10"/>
  <c r="AE16" i="10"/>
  <c r="Y16" i="10"/>
  <c r="S16" i="10"/>
  <c r="M16" i="10"/>
  <c r="G16" i="10"/>
  <c r="AK15" i="10"/>
  <c r="AE15" i="10"/>
  <c r="Y15" i="10"/>
  <c r="S15" i="10"/>
  <c r="M15" i="10"/>
  <c r="G15" i="10"/>
  <c r="AK14" i="10"/>
  <c r="AE14" i="10"/>
  <c r="Y14" i="10"/>
  <c r="S14" i="10"/>
  <c r="M14" i="10"/>
  <c r="G14" i="10"/>
  <c r="AK13" i="10"/>
  <c r="AE13" i="10"/>
  <c r="Y13" i="10"/>
  <c r="S13" i="10"/>
  <c r="M13" i="10"/>
  <c r="G13" i="10"/>
  <c r="AK12" i="10"/>
  <c r="AE12" i="10"/>
  <c r="Y12" i="10"/>
  <c r="S12" i="10"/>
  <c r="M12" i="10"/>
  <c r="G12" i="10"/>
  <c r="AK11" i="10"/>
  <c r="AE11" i="10"/>
  <c r="Y11" i="10"/>
  <c r="S11" i="10"/>
  <c r="M11" i="10"/>
  <c r="G11" i="10"/>
  <c r="AK10" i="10"/>
  <c r="AE10" i="10"/>
  <c r="Y10" i="10"/>
  <c r="S10" i="10"/>
  <c r="M10" i="10"/>
  <c r="G10" i="10"/>
  <c r="AK9" i="10"/>
  <c r="AE9" i="10"/>
  <c r="Y9" i="10"/>
  <c r="S9" i="10"/>
  <c r="M9" i="10"/>
  <c r="G9" i="10"/>
  <c r="AK8" i="10"/>
  <c r="AE8" i="10"/>
  <c r="Y8" i="10"/>
  <c r="S8" i="10"/>
  <c r="M8" i="10"/>
  <c r="G8" i="10"/>
  <c r="AK7" i="10"/>
  <c r="AE7" i="10"/>
  <c r="Y7" i="10"/>
  <c r="S7" i="10"/>
  <c r="M7" i="10"/>
  <c r="G7" i="10"/>
  <c r="AK6" i="10"/>
  <c r="AF37" i="10" s="1"/>
  <c r="AE6" i="10"/>
  <c r="Z37" i="10" s="1"/>
  <c r="Y6" i="10"/>
  <c r="T37" i="10" s="1"/>
  <c r="S6" i="10"/>
  <c r="N37" i="10" s="1"/>
  <c r="M6" i="10"/>
  <c r="H37" i="10" s="1"/>
  <c r="G6" i="10"/>
  <c r="B37" i="10" s="1"/>
  <c r="A6" i="10"/>
  <c r="AK36" i="9"/>
  <c r="AE36" i="9"/>
  <c r="Y36" i="9"/>
  <c r="S36" i="9"/>
  <c r="M36" i="9"/>
  <c r="G36" i="9"/>
  <c r="AK35" i="9"/>
  <c r="AE35" i="9"/>
  <c r="Y35" i="9"/>
  <c r="S35" i="9"/>
  <c r="M35" i="9"/>
  <c r="G35" i="9"/>
  <c r="AK34" i="9"/>
  <c r="AE34" i="9"/>
  <c r="Y34" i="9"/>
  <c r="S34" i="9"/>
  <c r="M34" i="9"/>
  <c r="G34" i="9"/>
  <c r="AK33" i="9"/>
  <c r="AE33" i="9"/>
  <c r="Y33" i="9"/>
  <c r="S33" i="9"/>
  <c r="M33" i="9"/>
  <c r="G33" i="9"/>
  <c r="AK32" i="9"/>
  <c r="AE32" i="9"/>
  <c r="Y32" i="9"/>
  <c r="S32" i="9"/>
  <c r="M32" i="9"/>
  <c r="G32" i="9"/>
  <c r="AK31" i="9"/>
  <c r="AE31" i="9"/>
  <c r="Y31" i="9"/>
  <c r="S31" i="9"/>
  <c r="M31" i="9"/>
  <c r="G31" i="9"/>
  <c r="AK30" i="9"/>
  <c r="AE30" i="9"/>
  <c r="Y30" i="9"/>
  <c r="S30" i="9"/>
  <c r="M30" i="9"/>
  <c r="G30" i="9"/>
  <c r="AK29" i="9"/>
  <c r="AE29" i="9"/>
  <c r="Y29" i="9"/>
  <c r="S29" i="9"/>
  <c r="M29" i="9"/>
  <c r="G29" i="9"/>
  <c r="AK28" i="9"/>
  <c r="AE28" i="9"/>
  <c r="Y28" i="9"/>
  <c r="S28" i="9"/>
  <c r="M28" i="9"/>
  <c r="G28" i="9"/>
  <c r="AK27" i="9"/>
  <c r="AE27" i="9"/>
  <c r="Y27" i="9"/>
  <c r="S27" i="9"/>
  <c r="M27" i="9"/>
  <c r="G27" i="9"/>
  <c r="AK26" i="9"/>
  <c r="AE26" i="9"/>
  <c r="Y26" i="9"/>
  <c r="S26" i="9"/>
  <c r="M26" i="9"/>
  <c r="G26" i="9"/>
  <c r="AK25" i="9"/>
  <c r="AE25" i="9"/>
  <c r="Y25" i="9"/>
  <c r="S25" i="9"/>
  <c r="M25" i="9"/>
  <c r="G25" i="9"/>
  <c r="AK24" i="9"/>
  <c r="AE24" i="9"/>
  <c r="Y24" i="9"/>
  <c r="S24" i="9"/>
  <c r="M24" i="9"/>
  <c r="G24" i="9"/>
  <c r="AK23" i="9"/>
  <c r="AE23" i="9"/>
  <c r="Y23" i="9"/>
  <c r="S23" i="9"/>
  <c r="M23" i="9"/>
  <c r="G23" i="9"/>
  <c r="AK22" i="9"/>
  <c r="AE22" i="9"/>
  <c r="Y22" i="9"/>
  <c r="S22" i="9"/>
  <c r="M22" i="9"/>
  <c r="G22" i="9"/>
  <c r="AK21" i="9"/>
  <c r="AE21" i="9"/>
  <c r="Y21" i="9"/>
  <c r="S21" i="9"/>
  <c r="M21" i="9"/>
  <c r="G21" i="9"/>
  <c r="AK20" i="9"/>
  <c r="AE20" i="9"/>
  <c r="Y20" i="9"/>
  <c r="S20" i="9"/>
  <c r="M20" i="9"/>
  <c r="G20" i="9"/>
  <c r="AK19" i="9"/>
  <c r="AE19" i="9"/>
  <c r="Y19" i="9"/>
  <c r="S19" i="9"/>
  <c r="M19" i="9"/>
  <c r="G19" i="9"/>
  <c r="AK18" i="9"/>
  <c r="AE18" i="9"/>
  <c r="Y18" i="9"/>
  <c r="S18" i="9"/>
  <c r="M18" i="9"/>
  <c r="G18" i="9"/>
  <c r="AK17" i="9"/>
  <c r="AE17" i="9"/>
  <c r="Y17" i="9"/>
  <c r="S17" i="9"/>
  <c r="M17" i="9"/>
  <c r="G17" i="9"/>
  <c r="AK16" i="9"/>
  <c r="AE16" i="9"/>
  <c r="Y16" i="9"/>
  <c r="S16" i="9"/>
  <c r="M16" i="9"/>
  <c r="G16" i="9"/>
  <c r="AK15" i="9"/>
  <c r="AE15" i="9"/>
  <c r="Y15" i="9"/>
  <c r="S15" i="9"/>
  <c r="M15" i="9"/>
  <c r="G15" i="9"/>
  <c r="AK14" i="9"/>
  <c r="AE14" i="9"/>
  <c r="Y14" i="9"/>
  <c r="S14" i="9"/>
  <c r="M14" i="9"/>
  <c r="G14" i="9"/>
  <c r="AK13" i="9"/>
  <c r="AE13" i="9"/>
  <c r="Y13" i="9"/>
  <c r="S13" i="9"/>
  <c r="M13" i="9"/>
  <c r="G13" i="9"/>
  <c r="AK12" i="9"/>
  <c r="AE12" i="9"/>
  <c r="Y12" i="9"/>
  <c r="S12" i="9"/>
  <c r="M12" i="9"/>
  <c r="G12" i="9"/>
  <c r="AK11" i="9"/>
  <c r="AE11" i="9"/>
  <c r="Y11" i="9"/>
  <c r="S11" i="9"/>
  <c r="M11" i="9"/>
  <c r="G11" i="9"/>
  <c r="AK10" i="9"/>
  <c r="AE10" i="9"/>
  <c r="Y10" i="9"/>
  <c r="S10" i="9"/>
  <c r="M10" i="9"/>
  <c r="G10" i="9"/>
  <c r="AK9" i="9"/>
  <c r="AE9" i="9"/>
  <c r="Y9" i="9"/>
  <c r="S9" i="9"/>
  <c r="M9" i="9"/>
  <c r="G9" i="9"/>
  <c r="AK8" i="9"/>
  <c r="AE8" i="9"/>
  <c r="Y8" i="9"/>
  <c r="S8" i="9"/>
  <c r="M8" i="9"/>
  <c r="G8" i="9"/>
  <c r="AK7" i="9"/>
  <c r="AE7" i="9"/>
  <c r="Y7" i="9"/>
  <c r="S7" i="9"/>
  <c r="M7" i="9"/>
  <c r="G7" i="9"/>
  <c r="AK6" i="9"/>
  <c r="AF37" i="9" s="1"/>
  <c r="AE6" i="9"/>
  <c r="Z37" i="9" s="1"/>
  <c r="Y6" i="9"/>
  <c r="T37" i="9" s="1"/>
  <c r="S6" i="9"/>
  <c r="N37" i="9" s="1"/>
  <c r="M6" i="9"/>
  <c r="H37" i="9" s="1"/>
  <c r="G6" i="9"/>
  <c r="B37" i="9" s="1"/>
  <c r="A6" i="9"/>
  <c r="AK36" i="8"/>
  <c r="AE36" i="8"/>
  <c r="Y36" i="8"/>
  <c r="S36" i="8"/>
  <c r="M36" i="8"/>
  <c r="G36" i="8"/>
  <c r="AK35" i="8"/>
  <c r="AE35" i="8"/>
  <c r="Y35" i="8"/>
  <c r="AK34" i="8"/>
  <c r="AE34" i="8"/>
  <c r="Y34" i="8"/>
  <c r="S34" i="8"/>
  <c r="M34" i="8"/>
  <c r="G34" i="8"/>
  <c r="AK33" i="8"/>
  <c r="AE33" i="8"/>
  <c r="Y33" i="8"/>
  <c r="S33" i="8"/>
  <c r="M33" i="8"/>
  <c r="G33" i="8"/>
  <c r="AK32" i="8"/>
  <c r="AE32" i="8"/>
  <c r="Y32" i="8"/>
  <c r="S32" i="8"/>
  <c r="M32" i="8"/>
  <c r="G32" i="8"/>
  <c r="AK31" i="8"/>
  <c r="AE31" i="8"/>
  <c r="Y31" i="8"/>
  <c r="S31" i="8"/>
  <c r="M31" i="8"/>
  <c r="G31" i="8"/>
  <c r="AK30" i="8"/>
  <c r="AE30" i="8"/>
  <c r="Y30" i="8"/>
  <c r="S30" i="8"/>
  <c r="M30" i="8"/>
  <c r="G30" i="8"/>
  <c r="AK29" i="8"/>
  <c r="AE29" i="8"/>
  <c r="Y29" i="8"/>
  <c r="S29" i="8"/>
  <c r="M29" i="8"/>
  <c r="G29" i="8"/>
  <c r="AK28" i="8"/>
  <c r="AE28" i="8"/>
  <c r="Y28" i="8"/>
  <c r="S28" i="8"/>
  <c r="M28" i="8"/>
  <c r="G28" i="8"/>
  <c r="AK27" i="8"/>
  <c r="AE27" i="8"/>
  <c r="Y27" i="8"/>
  <c r="S27" i="8"/>
  <c r="M27" i="8"/>
  <c r="G27" i="8"/>
  <c r="AK26" i="8"/>
  <c r="AE26" i="8"/>
  <c r="Y26" i="8"/>
  <c r="S26" i="8"/>
  <c r="M26" i="8"/>
  <c r="G26" i="8"/>
  <c r="AK25" i="8"/>
  <c r="AE25" i="8"/>
  <c r="Y25" i="8"/>
  <c r="S25" i="8"/>
  <c r="M25" i="8"/>
  <c r="G25" i="8"/>
  <c r="AK24" i="8"/>
  <c r="AE24" i="8"/>
  <c r="Y24" i="8"/>
  <c r="S24" i="8"/>
  <c r="M24" i="8"/>
  <c r="G24" i="8"/>
  <c r="AK23" i="8"/>
  <c r="AE23" i="8"/>
  <c r="Y23" i="8"/>
  <c r="S23" i="8"/>
  <c r="M23" i="8"/>
  <c r="G23" i="8"/>
  <c r="AK22" i="8"/>
  <c r="AE22" i="8"/>
  <c r="Y22" i="8"/>
  <c r="S22" i="8"/>
  <c r="M22" i="8"/>
  <c r="G22" i="8"/>
  <c r="AK21" i="8"/>
  <c r="AE21" i="8"/>
  <c r="Y21" i="8"/>
  <c r="S21" i="8"/>
  <c r="M21" i="8"/>
  <c r="G21" i="8"/>
  <c r="AK20" i="8"/>
  <c r="AE20" i="8"/>
  <c r="Y20" i="8"/>
  <c r="S20" i="8"/>
  <c r="M20" i="8"/>
  <c r="G20" i="8"/>
  <c r="AK19" i="8"/>
  <c r="AE19" i="8"/>
  <c r="Y19" i="8"/>
  <c r="S19" i="8"/>
  <c r="M19" i="8"/>
  <c r="G19" i="8"/>
  <c r="AK18" i="8"/>
  <c r="AE18" i="8"/>
  <c r="Y18" i="8"/>
  <c r="S18" i="8"/>
  <c r="M18" i="8"/>
  <c r="G18" i="8"/>
  <c r="AK17" i="8"/>
  <c r="AE17" i="8"/>
  <c r="Y17" i="8"/>
  <c r="S17" i="8"/>
  <c r="M17" i="8"/>
  <c r="G17" i="8"/>
  <c r="AK16" i="8"/>
  <c r="AE16" i="8"/>
  <c r="Y16" i="8"/>
  <c r="S16" i="8"/>
  <c r="M16" i="8"/>
  <c r="G16" i="8"/>
  <c r="AK15" i="8"/>
  <c r="AE15" i="8"/>
  <c r="Y15" i="8"/>
  <c r="S15" i="8"/>
  <c r="M15" i="8"/>
  <c r="G15" i="8"/>
  <c r="AK14" i="8"/>
  <c r="AE14" i="8"/>
  <c r="Y14" i="8"/>
  <c r="S14" i="8"/>
  <c r="M14" i="8"/>
  <c r="G14" i="8"/>
  <c r="AK13" i="8"/>
  <c r="AE13" i="8"/>
  <c r="Y13" i="8"/>
  <c r="S13" i="8"/>
  <c r="M13" i="8"/>
  <c r="G13" i="8"/>
  <c r="AK12" i="8"/>
  <c r="AE12" i="8"/>
  <c r="Y12" i="8"/>
  <c r="S12" i="8"/>
  <c r="M12" i="8"/>
  <c r="G12" i="8"/>
  <c r="AK11" i="8"/>
  <c r="AE11" i="8"/>
  <c r="Y11" i="8"/>
  <c r="S11" i="8"/>
  <c r="M11" i="8"/>
  <c r="G11" i="8"/>
  <c r="AL11" i="8" s="1"/>
  <c r="AK10" i="8"/>
  <c r="AE10" i="8"/>
  <c r="Y10" i="8"/>
  <c r="S10" i="8"/>
  <c r="M10" i="8"/>
  <c r="G10" i="8"/>
  <c r="AL10" i="8" s="1"/>
  <c r="AK9" i="8"/>
  <c r="AE9" i="8"/>
  <c r="Y9" i="8"/>
  <c r="S9" i="8"/>
  <c r="M9" i="8"/>
  <c r="G9" i="8"/>
  <c r="AL9" i="8" s="1"/>
  <c r="AK8" i="8"/>
  <c r="AE8" i="8"/>
  <c r="Y8" i="8"/>
  <c r="S8" i="8"/>
  <c r="M8" i="8"/>
  <c r="G8" i="8"/>
  <c r="AL8" i="8" s="1"/>
  <c r="AK7" i="8"/>
  <c r="AE7" i="8"/>
  <c r="Y7" i="8"/>
  <c r="S7" i="8"/>
  <c r="M7" i="8"/>
  <c r="G7" i="8"/>
  <c r="AK6" i="8"/>
  <c r="AE6" i="8"/>
  <c r="Y6" i="8"/>
  <c r="S6" i="8"/>
  <c r="M6" i="8"/>
  <c r="G6" i="8"/>
  <c r="A6" i="8"/>
  <c r="AK36" i="7"/>
  <c r="AE36" i="7"/>
  <c r="Y36" i="7"/>
  <c r="S36" i="7"/>
  <c r="M36" i="7"/>
  <c r="G36" i="7"/>
  <c r="AK35" i="7"/>
  <c r="AE35" i="7"/>
  <c r="Y35" i="7"/>
  <c r="S35" i="7"/>
  <c r="M35" i="7"/>
  <c r="G35" i="7"/>
  <c r="AK34" i="7"/>
  <c r="AE34" i="7"/>
  <c r="Y34" i="7"/>
  <c r="S34" i="7"/>
  <c r="M34" i="7"/>
  <c r="G34" i="7"/>
  <c r="AK33" i="7"/>
  <c r="AE33" i="7"/>
  <c r="Y33" i="7"/>
  <c r="S33" i="7"/>
  <c r="M33" i="7"/>
  <c r="G33" i="7"/>
  <c r="AK32" i="7"/>
  <c r="AE32" i="7"/>
  <c r="Y32" i="7"/>
  <c r="S32" i="7"/>
  <c r="M32" i="7"/>
  <c r="G32" i="7"/>
  <c r="AK31" i="7"/>
  <c r="AE31" i="7"/>
  <c r="Y31" i="7"/>
  <c r="S31" i="7"/>
  <c r="M31" i="7"/>
  <c r="G31" i="7"/>
  <c r="AK30" i="7"/>
  <c r="AE30" i="7"/>
  <c r="Y30" i="7"/>
  <c r="S30" i="7"/>
  <c r="M30" i="7"/>
  <c r="G30" i="7"/>
  <c r="AK29" i="7"/>
  <c r="AE29" i="7"/>
  <c r="Y29" i="7"/>
  <c r="S29" i="7"/>
  <c r="M29" i="7"/>
  <c r="G29" i="7"/>
  <c r="AK28" i="7"/>
  <c r="AE28" i="7"/>
  <c r="Y28" i="7"/>
  <c r="S28" i="7"/>
  <c r="M28" i="7"/>
  <c r="G28" i="7"/>
  <c r="AK27" i="7"/>
  <c r="AE27" i="7"/>
  <c r="Y27" i="7"/>
  <c r="S27" i="7"/>
  <c r="M27" i="7"/>
  <c r="G27" i="7"/>
  <c r="AK26" i="7"/>
  <c r="AE26" i="7"/>
  <c r="Y26" i="7"/>
  <c r="S26" i="7"/>
  <c r="M26" i="7"/>
  <c r="G26" i="7"/>
  <c r="AK25" i="7"/>
  <c r="AE25" i="7"/>
  <c r="Y25" i="7"/>
  <c r="S25" i="7"/>
  <c r="M25" i="7"/>
  <c r="G25" i="7"/>
  <c r="AK24" i="7"/>
  <c r="AE24" i="7"/>
  <c r="Y24" i="7"/>
  <c r="S24" i="7"/>
  <c r="M24" i="7"/>
  <c r="G24" i="7"/>
  <c r="AK23" i="7"/>
  <c r="AE23" i="7"/>
  <c r="Y23" i="7"/>
  <c r="S23" i="7"/>
  <c r="M23" i="7"/>
  <c r="G23" i="7"/>
  <c r="AK22" i="7"/>
  <c r="AE22" i="7"/>
  <c r="Y22" i="7"/>
  <c r="S22" i="7"/>
  <c r="M22" i="7"/>
  <c r="G22" i="7"/>
  <c r="AK21" i="7"/>
  <c r="AE21" i="7"/>
  <c r="Y21" i="7"/>
  <c r="S21" i="7"/>
  <c r="M21" i="7"/>
  <c r="G21" i="7"/>
  <c r="AK20" i="7"/>
  <c r="AE20" i="7"/>
  <c r="Y20" i="7"/>
  <c r="S20" i="7"/>
  <c r="M20" i="7"/>
  <c r="G20" i="7"/>
  <c r="AK19" i="7"/>
  <c r="AE19" i="7"/>
  <c r="Y19" i="7"/>
  <c r="S19" i="7"/>
  <c r="M19" i="7"/>
  <c r="G19" i="7"/>
  <c r="AK18" i="7"/>
  <c r="AE18" i="7"/>
  <c r="Y18" i="7"/>
  <c r="S18" i="7"/>
  <c r="M18" i="7"/>
  <c r="G18" i="7"/>
  <c r="AK17" i="7"/>
  <c r="AE17" i="7"/>
  <c r="Y17" i="7"/>
  <c r="S17" i="7"/>
  <c r="M17" i="7"/>
  <c r="G17" i="7"/>
  <c r="AK16" i="7"/>
  <c r="AE16" i="7"/>
  <c r="Y16" i="7"/>
  <c r="S16" i="7"/>
  <c r="M16" i="7"/>
  <c r="G16" i="7"/>
  <c r="AK15" i="7"/>
  <c r="AE15" i="7"/>
  <c r="Y15" i="7"/>
  <c r="S15" i="7"/>
  <c r="M15" i="7"/>
  <c r="G15" i="7"/>
  <c r="AK14" i="7"/>
  <c r="AE14" i="7"/>
  <c r="Y14" i="7"/>
  <c r="S14" i="7"/>
  <c r="M14" i="7"/>
  <c r="G14" i="7"/>
  <c r="AK13" i="7"/>
  <c r="AE13" i="7"/>
  <c r="Y13" i="7"/>
  <c r="S13" i="7"/>
  <c r="M13" i="7"/>
  <c r="G13" i="7"/>
  <c r="AK12" i="7"/>
  <c r="AE12" i="7"/>
  <c r="Y12" i="7"/>
  <c r="S12" i="7"/>
  <c r="M12" i="7"/>
  <c r="G12" i="7"/>
  <c r="AL12" i="7" s="1"/>
  <c r="AK11" i="7"/>
  <c r="AE11" i="7"/>
  <c r="Y11" i="7"/>
  <c r="S11" i="7"/>
  <c r="M11" i="7"/>
  <c r="G11" i="7"/>
  <c r="AK10" i="7"/>
  <c r="AE10" i="7"/>
  <c r="Y10" i="7"/>
  <c r="S10" i="7"/>
  <c r="M10" i="7"/>
  <c r="G10" i="7"/>
  <c r="AK9" i="7"/>
  <c r="AE9" i="7"/>
  <c r="Y9" i="7"/>
  <c r="S9" i="7"/>
  <c r="M9" i="7"/>
  <c r="G9" i="7"/>
  <c r="AK8" i="7"/>
  <c r="AE8" i="7"/>
  <c r="Y8" i="7"/>
  <c r="S8" i="7"/>
  <c r="M8" i="7"/>
  <c r="G8" i="7"/>
  <c r="AL8" i="7" s="1"/>
  <c r="AK7" i="7"/>
  <c r="AE7" i="7"/>
  <c r="Y7" i="7"/>
  <c r="S7" i="7"/>
  <c r="M7" i="7"/>
  <c r="G7" i="7"/>
  <c r="AK6" i="7"/>
  <c r="AF37" i="7" s="1"/>
  <c r="V31" i="14" s="1"/>
  <c r="AE6" i="7"/>
  <c r="Y6" i="7"/>
  <c r="T37" i="7" s="1"/>
  <c r="N31" i="14" s="1"/>
  <c r="S6" i="7"/>
  <c r="M6" i="7"/>
  <c r="H37" i="7" s="1"/>
  <c r="F31" i="14" s="1"/>
  <c r="G6" i="7"/>
  <c r="A6" i="7"/>
  <c r="AK36" i="6"/>
  <c r="AE36" i="6"/>
  <c r="Y36" i="6"/>
  <c r="S36" i="6"/>
  <c r="M36" i="6"/>
  <c r="G36" i="6"/>
  <c r="AL36" i="6" s="1"/>
  <c r="AK35" i="6"/>
  <c r="AE35" i="6"/>
  <c r="Y35" i="6"/>
  <c r="S35" i="6"/>
  <c r="M35" i="6"/>
  <c r="G35" i="6"/>
  <c r="AK34" i="6"/>
  <c r="AE34" i="6"/>
  <c r="Y34" i="6"/>
  <c r="S34" i="6"/>
  <c r="M34" i="6"/>
  <c r="G34" i="6"/>
  <c r="AK33" i="6"/>
  <c r="AE33" i="6"/>
  <c r="Y33" i="6"/>
  <c r="S33" i="6"/>
  <c r="M33" i="6"/>
  <c r="G33" i="6"/>
  <c r="AK32" i="6"/>
  <c r="AE32" i="6"/>
  <c r="Y32" i="6"/>
  <c r="S32" i="6"/>
  <c r="M32" i="6"/>
  <c r="G32" i="6"/>
  <c r="AL32" i="6" s="1"/>
  <c r="AK31" i="6"/>
  <c r="AE31" i="6"/>
  <c r="Y31" i="6"/>
  <c r="S31" i="6"/>
  <c r="M31" i="6"/>
  <c r="G31" i="6"/>
  <c r="AL31" i="6" s="1"/>
  <c r="AK30" i="6"/>
  <c r="AE30" i="6"/>
  <c r="Y30" i="6"/>
  <c r="S30" i="6"/>
  <c r="M30" i="6"/>
  <c r="G30" i="6"/>
  <c r="AL30" i="6" s="1"/>
  <c r="AK29" i="6"/>
  <c r="AE29" i="6"/>
  <c r="Y29" i="6"/>
  <c r="S29" i="6"/>
  <c r="M29" i="6"/>
  <c r="G29" i="6"/>
  <c r="AL29" i="6" s="1"/>
  <c r="AK28" i="6"/>
  <c r="AE28" i="6"/>
  <c r="Y28" i="6"/>
  <c r="S28" i="6"/>
  <c r="M28" i="6"/>
  <c r="G28" i="6"/>
  <c r="AL28" i="6" s="1"/>
  <c r="AK27" i="6"/>
  <c r="AE27" i="6"/>
  <c r="Y27" i="6"/>
  <c r="S27" i="6"/>
  <c r="M27" i="6"/>
  <c r="G27" i="6"/>
  <c r="AL27" i="6" s="1"/>
  <c r="AK26" i="6"/>
  <c r="AE26" i="6"/>
  <c r="Y26" i="6"/>
  <c r="S26" i="6"/>
  <c r="M26" i="6"/>
  <c r="G26" i="6"/>
  <c r="AL26" i="6" s="1"/>
  <c r="AK25" i="6"/>
  <c r="AE25" i="6"/>
  <c r="Y25" i="6"/>
  <c r="S25" i="6"/>
  <c r="M25" i="6"/>
  <c r="G25" i="6"/>
  <c r="AK24" i="6"/>
  <c r="AE24" i="6"/>
  <c r="Y24" i="6"/>
  <c r="S24" i="6"/>
  <c r="M24" i="6"/>
  <c r="G24" i="6"/>
  <c r="AK23" i="6"/>
  <c r="AE23" i="6"/>
  <c r="Y23" i="6"/>
  <c r="S23" i="6"/>
  <c r="M23" i="6"/>
  <c r="G23" i="6"/>
  <c r="AL23" i="6" s="1"/>
  <c r="AK22" i="6"/>
  <c r="AE22" i="6"/>
  <c r="Y22" i="6"/>
  <c r="S22" i="6"/>
  <c r="M22" i="6"/>
  <c r="G22" i="6"/>
  <c r="AL22" i="6" s="1"/>
  <c r="AK21" i="6"/>
  <c r="AE21" i="6"/>
  <c r="Y21" i="6"/>
  <c r="S21" i="6"/>
  <c r="M21" i="6"/>
  <c r="G21" i="6"/>
  <c r="AL21" i="6" s="1"/>
  <c r="AK20" i="6"/>
  <c r="AE20" i="6"/>
  <c r="Y20" i="6"/>
  <c r="S20" i="6"/>
  <c r="M20" i="6"/>
  <c r="G20" i="6"/>
  <c r="AL20" i="6" s="1"/>
  <c r="AK19" i="6"/>
  <c r="AE19" i="6"/>
  <c r="Y19" i="6"/>
  <c r="S19" i="6"/>
  <c r="M19" i="6"/>
  <c r="G19" i="6"/>
  <c r="AL19" i="6" s="1"/>
  <c r="AK18" i="6"/>
  <c r="AE18" i="6"/>
  <c r="Y18" i="6"/>
  <c r="S18" i="6"/>
  <c r="M18" i="6"/>
  <c r="G18" i="6"/>
  <c r="AL18" i="6" s="1"/>
  <c r="AK17" i="6"/>
  <c r="AE17" i="6"/>
  <c r="Y17" i="6"/>
  <c r="S17" i="6"/>
  <c r="M17" i="6"/>
  <c r="G17" i="6"/>
  <c r="AL17" i="6" s="1"/>
  <c r="AK16" i="6"/>
  <c r="AE16" i="6"/>
  <c r="Y16" i="6"/>
  <c r="S16" i="6"/>
  <c r="M16" i="6"/>
  <c r="G16" i="6"/>
  <c r="AL16" i="6" s="1"/>
  <c r="AK15" i="6"/>
  <c r="AE15" i="6"/>
  <c r="Y15" i="6"/>
  <c r="S15" i="6"/>
  <c r="M15" i="6"/>
  <c r="G15" i="6"/>
  <c r="AL15" i="6" s="1"/>
  <c r="AK14" i="6"/>
  <c r="AE14" i="6"/>
  <c r="Y14" i="6"/>
  <c r="S14" i="6"/>
  <c r="M14" i="6"/>
  <c r="G14" i="6"/>
  <c r="AK13" i="6"/>
  <c r="AE13" i="6"/>
  <c r="Y13" i="6"/>
  <c r="S13" i="6"/>
  <c r="M13" i="6"/>
  <c r="G13" i="6"/>
  <c r="AK12" i="6"/>
  <c r="AE12" i="6"/>
  <c r="Y12" i="6"/>
  <c r="S12" i="6"/>
  <c r="M12" i="6"/>
  <c r="G12" i="6"/>
  <c r="AL12" i="6" s="1"/>
  <c r="AK11" i="6"/>
  <c r="AE11" i="6"/>
  <c r="Y11" i="6"/>
  <c r="S11" i="6"/>
  <c r="M11" i="6"/>
  <c r="G11" i="6"/>
  <c r="AL11" i="6" s="1"/>
  <c r="AK10" i="6"/>
  <c r="AE10" i="6"/>
  <c r="Y10" i="6"/>
  <c r="S10" i="6"/>
  <c r="M10" i="6"/>
  <c r="G10" i="6"/>
  <c r="AL10" i="6" s="1"/>
  <c r="AK9" i="6"/>
  <c r="AE9" i="6"/>
  <c r="Y9" i="6"/>
  <c r="S9" i="6"/>
  <c r="M9" i="6"/>
  <c r="G9" i="6"/>
  <c r="AL9" i="6" s="1"/>
  <c r="AK8" i="6"/>
  <c r="AE8" i="6"/>
  <c r="Y8" i="6"/>
  <c r="S8" i="6"/>
  <c r="M8" i="6"/>
  <c r="G8" i="6"/>
  <c r="AK7" i="6"/>
  <c r="AE7" i="6"/>
  <c r="Y7" i="6"/>
  <c r="S7" i="6"/>
  <c r="M7" i="6"/>
  <c r="G7" i="6"/>
  <c r="AK6" i="6"/>
  <c r="AF37" i="6" s="1"/>
  <c r="V30" i="14" s="1"/>
  <c r="AE6" i="6"/>
  <c r="Y6" i="6"/>
  <c r="T37" i="6" s="1"/>
  <c r="N30" i="14" s="1"/>
  <c r="S6" i="6"/>
  <c r="M6" i="6"/>
  <c r="H37" i="6" s="1"/>
  <c r="F30" i="14" s="1"/>
  <c r="G6" i="6"/>
  <c r="A6" i="6"/>
  <c r="AK36" i="5"/>
  <c r="AE36" i="5"/>
  <c r="Y36" i="5"/>
  <c r="S36" i="5"/>
  <c r="M36" i="5"/>
  <c r="G36" i="5"/>
  <c r="AL36" i="5" s="1"/>
  <c r="AK35" i="5"/>
  <c r="AE35" i="5"/>
  <c r="Y35" i="5"/>
  <c r="S35" i="5"/>
  <c r="M35" i="5"/>
  <c r="G35" i="5"/>
  <c r="AL35" i="5" s="1"/>
  <c r="AK34" i="5"/>
  <c r="AE34" i="5"/>
  <c r="Y34" i="5"/>
  <c r="S34" i="5"/>
  <c r="M34" i="5"/>
  <c r="G34" i="5"/>
  <c r="AK33" i="5"/>
  <c r="AE33" i="5"/>
  <c r="Y33" i="5"/>
  <c r="S33" i="5"/>
  <c r="M33" i="5"/>
  <c r="G33" i="5"/>
  <c r="AL33" i="5" s="1"/>
  <c r="AK32" i="5"/>
  <c r="AE32" i="5"/>
  <c r="Y32" i="5"/>
  <c r="S32" i="5"/>
  <c r="M32" i="5"/>
  <c r="G32" i="5"/>
  <c r="AL32" i="5" s="1"/>
  <c r="AK31" i="5"/>
  <c r="AE31" i="5"/>
  <c r="Y31" i="5"/>
  <c r="S31" i="5"/>
  <c r="M31" i="5"/>
  <c r="G31" i="5"/>
  <c r="AL31" i="5" s="1"/>
  <c r="AK30" i="5"/>
  <c r="AE30" i="5"/>
  <c r="Y30" i="5"/>
  <c r="S30" i="5"/>
  <c r="M30" i="5"/>
  <c r="G30" i="5"/>
  <c r="AL30" i="5" s="1"/>
  <c r="AK29" i="5"/>
  <c r="AE29" i="5"/>
  <c r="Y29" i="5"/>
  <c r="S29" i="5"/>
  <c r="M29" i="5"/>
  <c r="G29" i="5"/>
  <c r="AL29" i="5" s="1"/>
  <c r="AK28" i="5"/>
  <c r="AE28" i="5"/>
  <c r="Y28" i="5"/>
  <c r="S28" i="5"/>
  <c r="M28" i="5"/>
  <c r="G28" i="5"/>
  <c r="AL28" i="5" s="1"/>
  <c r="AK27" i="5"/>
  <c r="AE27" i="5"/>
  <c r="Y27" i="5"/>
  <c r="S27" i="5"/>
  <c r="M27" i="5"/>
  <c r="G27" i="5"/>
  <c r="AL27" i="5" s="1"/>
  <c r="AK26" i="5"/>
  <c r="AE26" i="5"/>
  <c r="Y26" i="5"/>
  <c r="S26" i="5"/>
  <c r="M26" i="5"/>
  <c r="G26" i="5"/>
  <c r="AL26" i="5" s="1"/>
  <c r="AK25" i="5"/>
  <c r="AE25" i="5"/>
  <c r="Y25" i="5"/>
  <c r="S25" i="5"/>
  <c r="M25" i="5"/>
  <c r="G25" i="5"/>
  <c r="AK24" i="5"/>
  <c r="AE24" i="5"/>
  <c r="Y24" i="5"/>
  <c r="S24" i="5"/>
  <c r="M24" i="5"/>
  <c r="G24" i="5"/>
  <c r="AL24" i="5" s="1"/>
  <c r="AK23" i="5"/>
  <c r="AE23" i="5"/>
  <c r="Y23" i="5"/>
  <c r="S23" i="5"/>
  <c r="M23" i="5"/>
  <c r="G23" i="5"/>
  <c r="AK22" i="5"/>
  <c r="AE22" i="5"/>
  <c r="Y22" i="5"/>
  <c r="S22" i="5"/>
  <c r="M22" i="5"/>
  <c r="G22" i="5"/>
  <c r="AL22" i="5" s="1"/>
  <c r="AK21" i="5"/>
  <c r="AE21" i="5"/>
  <c r="Y21" i="5"/>
  <c r="S21" i="5"/>
  <c r="M21" i="5"/>
  <c r="G21" i="5"/>
  <c r="AK20" i="5"/>
  <c r="AE20" i="5"/>
  <c r="Y20" i="5"/>
  <c r="S20" i="5"/>
  <c r="M20" i="5"/>
  <c r="G20" i="5"/>
  <c r="AL20" i="5" s="1"/>
  <c r="AK19" i="5"/>
  <c r="AE19" i="5"/>
  <c r="Y19" i="5"/>
  <c r="S19" i="5"/>
  <c r="M19" i="5"/>
  <c r="G19" i="5"/>
  <c r="AL19" i="5" s="1"/>
  <c r="AK18" i="5"/>
  <c r="AE18" i="5"/>
  <c r="Y18" i="5"/>
  <c r="S18" i="5"/>
  <c r="M18" i="5"/>
  <c r="G18" i="5"/>
  <c r="AL18" i="5" s="1"/>
  <c r="AK17" i="5"/>
  <c r="AE17" i="5"/>
  <c r="Y17" i="5"/>
  <c r="S17" i="5"/>
  <c r="M17" i="5"/>
  <c r="G17" i="5"/>
  <c r="AL17" i="5" s="1"/>
  <c r="AK16" i="5"/>
  <c r="AE16" i="5"/>
  <c r="Y16" i="5"/>
  <c r="S16" i="5"/>
  <c r="M16" i="5"/>
  <c r="G16" i="5"/>
  <c r="AL16" i="5" s="1"/>
  <c r="AK15" i="5"/>
  <c r="AE15" i="5"/>
  <c r="Y15" i="5"/>
  <c r="S15" i="5"/>
  <c r="M15" i="5"/>
  <c r="G15" i="5"/>
  <c r="AL15" i="5" s="1"/>
  <c r="AK14" i="5"/>
  <c r="AE14" i="5"/>
  <c r="Y14" i="5"/>
  <c r="S14" i="5"/>
  <c r="M14" i="5"/>
  <c r="G14" i="5"/>
  <c r="AL14" i="5" s="1"/>
  <c r="AK13" i="5"/>
  <c r="AE13" i="5"/>
  <c r="Y13" i="5"/>
  <c r="S13" i="5"/>
  <c r="M13" i="5"/>
  <c r="G13" i="5"/>
  <c r="AL13" i="5" s="1"/>
  <c r="AK12" i="5"/>
  <c r="AE12" i="5"/>
  <c r="Y12" i="5"/>
  <c r="S12" i="5"/>
  <c r="M12" i="5"/>
  <c r="G12" i="5"/>
  <c r="AL12" i="5" s="1"/>
  <c r="AK11" i="5"/>
  <c r="AE11" i="5"/>
  <c r="Y11" i="5"/>
  <c r="S11" i="5"/>
  <c r="M11" i="5"/>
  <c r="G11" i="5"/>
  <c r="AL11" i="5" s="1"/>
  <c r="AK10" i="5"/>
  <c r="AE10" i="5"/>
  <c r="Y10" i="5"/>
  <c r="S10" i="5"/>
  <c r="M10" i="5"/>
  <c r="G10" i="5"/>
  <c r="AL10" i="5" s="1"/>
  <c r="AK9" i="5"/>
  <c r="AE9" i="5"/>
  <c r="Y9" i="5"/>
  <c r="S9" i="5"/>
  <c r="M9" i="5"/>
  <c r="G9" i="5"/>
  <c r="AK8" i="5"/>
  <c r="AE8" i="5"/>
  <c r="Y8" i="5"/>
  <c r="S8" i="5"/>
  <c r="M8" i="5"/>
  <c r="G8" i="5"/>
  <c r="AK7" i="5"/>
  <c r="AE7" i="5"/>
  <c r="Y7" i="5"/>
  <c r="S7" i="5"/>
  <c r="M7" i="5"/>
  <c r="G7" i="5"/>
  <c r="AL7" i="5" s="1"/>
  <c r="AK6" i="5"/>
  <c r="AF37" i="5" s="1"/>
  <c r="V29" i="14" s="1"/>
  <c r="AE6" i="5"/>
  <c r="Y6" i="5"/>
  <c r="T37" i="5" s="1"/>
  <c r="N29" i="14" s="1"/>
  <c r="S6" i="5"/>
  <c r="M6" i="5"/>
  <c r="H37" i="5" s="1"/>
  <c r="F29" i="14" s="1"/>
  <c r="G6" i="5"/>
  <c r="A6" i="5"/>
  <c r="AL36" i="2"/>
  <c r="AL35" i="2"/>
  <c r="AK34" i="2"/>
  <c r="AE34" i="2"/>
  <c r="Y34" i="2"/>
  <c r="S34" i="2"/>
  <c r="M34" i="2"/>
  <c r="G34" i="2"/>
  <c r="AL34" i="2" s="1"/>
  <c r="AK33" i="2"/>
  <c r="AE33" i="2"/>
  <c r="Y33" i="2"/>
  <c r="S33" i="2"/>
  <c r="M33" i="2"/>
  <c r="G33" i="2"/>
  <c r="AL33" i="2" s="1"/>
  <c r="AK32" i="2"/>
  <c r="AE32" i="2"/>
  <c r="Y32" i="2"/>
  <c r="S32" i="2"/>
  <c r="M32" i="2"/>
  <c r="G32" i="2"/>
  <c r="AL32" i="2" s="1"/>
  <c r="AK31" i="2"/>
  <c r="AE31" i="2"/>
  <c r="Y31" i="2"/>
  <c r="S31" i="2"/>
  <c r="M31" i="2"/>
  <c r="G31" i="2"/>
  <c r="AL31" i="2" s="1"/>
  <c r="AK30" i="2"/>
  <c r="AE30" i="2"/>
  <c r="Y30" i="2"/>
  <c r="S30" i="2"/>
  <c r="M30" i="2"/>
  <c r="G30" i="2"/>
  <c r="AL30" i="2" s="1"/>
  <c r="AK29" i="2"/>
  <c r="AE29" i="2"/>
  <c r="Y29" i="2"/>
  <c r="S29" i="2"/>
  <c r="M29" i="2"/>
  <c r="G29" i="2"/>
  <c r="AL29" i="2" s="1"/>
  <c r="AK28" i="2"/>
  <c r="AE28" i="2"/>
  <c r="Y28" i="2"/>
  <c r="S28" i="2"/>
  <c r="M28" i="2"/>
  <c r="G28" i="2"/>
  <c r="AL28" i="2" s="1"/>
  <c r="AK27" i="2"/>
  <c r="AE27" i="2"/>
  <c r="Y27" i="2"/>
  <c r="S27" i="2"/>
  <c r="M27" i="2"/>
  <c r="G27" i="2"/>
  <c r="AL27" i="2" s="1"/>
  <c r="AK26" i="2"/>
  <c r="AE26" i="2"/>
  <c r="Y26" i="2"/>
  <c r="S26" i="2"/>
  <c r="M26" i="2"/>
  <c r="G26" i="2"/>
  <c r="AL26" i="2" s="1"/>
  <c r="AK25" i="2"/>
  <c r="AE25" i="2"/>
  <c r="Y25" i="2"/>
  <c r="S25" i="2"/>
  <c r="M25" i="2"/>
  <c r="G25" i="2"/>
  <c r="AL25" i="2" s="1"/>
  <c r="AK24" i="2"/>
  <c r="AE24" i="2"/>
  <c r="Y24" i="2"/>
  <c r="S24" i="2"/>
  <c r="M24" i="2"/>
  <c r="G24" i="2"/>
  <c r="AL24" i="2" s="1"/>
  <c r="AK23" i="2"/>
  <c r="AE23" i="2"/>
  <c r="Y23" i="2"/>
  <c r="S23" i="2"/>
  <c r="M23" i="2"/>
  <c r="G23" i="2"/>
  <c r="AK22" i="2"/>
  <c r="AE22" i="2"/>
  <c r="Y22" i="2"/>
  <c r="S22" i="2"/>
  <c r="M22" i="2"/>
  <c r="G22" i="2"/>
  <c r="AK21" i="2"/>
  <c r="AE21" i="2"/>
  <c r="Y21" i="2"/>
  <c r="S21" i="2"/>
  <c r="M21" i="2"/>
  <c r="G21" i="2"/>
  <c r="AL21" i="2" s="1"/>
  <c r="AK20" i="2"/>
  <c r="AE20" i="2"/>
  <c r="Y20" i="2"/>
  <c r="S20" i="2"/>
  <c r="M20" i="2"/>
  <c r="G20" i="2"/>
  <c r="AL20" i="2" s="1"/>
  <c r="AK19" i="2"/>
  <c r="AE19" i="2"/>
  <c r="Y19" i="2"/>
  <c r="S19" i="2"/>
  <c r="M19" i="2"/>
  <c r="G19" i="2"/>
  <c r="AL19" i="2" s="1"/>
  <c r="AK18" i="2"/>
  <c r="AE18" i="2"/>
  <c r="Y18" i="2"/>
  <c r="S18" i="2"/>
  <c r="M18" i="2"/>
  <c r="G18" i="2"/>
  <c r="AL18" i="2" s="1"/>
  <c r="AK17" i="2"/>
  <c r="AE17" i="2"/>
  <c r="Y17" i="2"/>
  <c r="S17" i="2"/>
  <c r="M17" i="2"/>
  <c r="G17" i="2"/>
  <c r="AK16" i="2"/>
  <c r="AE16" i="2"/>
  <c r="Y16" i="2"/>
  <c r="S16" i="2"/>
  <c r="M16" i="2"/>
  <c r="G16" i="2"/>
  <c r="AK15" i="2"/>
  <c r="AE15" i="2"/>
  <c r="Y15" i="2"/>
  <c r="S15" i="2"/>
  <c r="M15" i="2"/>
  <c r="G15" i="2"/>
  <c r="AK14" i="2"/>
  <c r="AE14" i="2"/>
  <c r="Y14" i="2"/>
  <c r="S14" i="2"/>
  <c r="M14" i="2"/>
  <c r="G14" i="2"/>
  <c r="AK13" i="2"/>
  <c r="AL13" i="2" s="1"/>
  <c r="AE13" i="2"/>
  <c r="Y13" i="2"/>
  <c r="S13" i="2"/>
  <c r="M13" i="2"/>
  <c r="G13" i="2"/>
  <c r="AK12" i="2"/>
  <c r="AE12" i="2"/>
  <c r="Y12" i="2"/>
  <c r="S12" i="2"/>
  <c r="M12" i="2"/>
  <c r="G12" i="2"/>
  <c r="AK11" i="2"/>
  <c r="AE11" i="2"/>
  <c r="Y11" i="2"/>
  <c r="S11" i="2"/>
  <c r="M11" i="2"/>
  <c r="G11" i="2"/>
  <c r="AK10" i="2"/>
  <c r="AE10" i="2"/>
  <c r="Y10" i="2"/>
  <c r="S10" i="2"/>
  <c r="M10" i="2"/>
  <c r="G10" i="2"/>
  <c r="AK9" i="2"/>
  <c r="AE9" i="2"/>
  <c r="Y9" i="2"/>
  <c r="S9" i="2"/>
  <c r="AL9" i="2" s="1"/>
  <c r="M9" i="2"/>
  <c r="G9" i="2"/>
  <c r="AK8" i="2"/>
  <c r="AE8" i="2"/>
  <c r="Y8" i="2"/>
  <c r="S8" i="2"/>
  <c r="M8" i="2"/>
  <c r="G8" i="2"/>
  <c r="AL8" i="2" s="1"/>
  <c r="AK7" i="2"/>
  <c r="AE7" i="2"/>
  <c r="Y7" i="2"/>
  <c r="S7" i="2"/>
  <c r="M7" i="2"/>
  <c r="G7" i="2"/>
  <c r="AL7" i="2" s="1"/>
  <c r="AK6" i="2"/>
  <c r="AE6" i="2"/>
  <c r="Y6" i="2"/>
  <c r="S6" i="2"/>
  <c r="M6" i="2"/>
  <c r="G6" i="2"/>
  <c r="A6" i="2"/>
  <c r="AL12" i="8" l="1"/>
  <c r="AL7" i="7"/>
  <c r="AL33" i="6"/>
  <c r="AL34" i="6"/>
  <c r="AL35" i="6"/>
  <c r="AL25" i="6"/>
  <c r="AL24" i="6"/>
  <c r="AL14" i="6"/>
  <c r="AL13" i="6"/>
  <c r="AL9" i="5"/>
  <c r="AL34" i="5"/>
  <c r="AL25" i="5"/>
  <c r="AL23" i="5"/>
  <c r="AL21" i="5"/>
  <c r="AL8" i="5"/>
  <c r="T37" i="2"/>
  <c r="N28" i="14" s="1"/>
  <c r="AL23" i="2"/>
  <c r="AL22" i="2"/>
  <c r="H37" i="2"/>
  <c r="F28" i="14" s="1"/>
  <c r="AF37" i="2"/>
  <c r="V28" i="14" s="1"/>
  <c r="AL11" i="2"/>
  <c r="AL12" i="2"/>
  <c r="AL7" i="9"/>
  <c r="AL8" i="9"/>
  <c r="AL9" i="9"/>
  <c r="AL10" i="9"/>
  <c r="AL11" i="9"/>
  <c r="AL12" i="9"/>
  <c r="AL13" i="9"/>
  <c r="AL14" i="9"/>
  <c r="AL15" i="9"/>
  <c r="AL16" i="9"/>
  <c r="AL17" i="9"/>
  <c r="AL18" i="9"/>
  <c r="AL19" i="9"/>
  <c r="AL20" i="9"/>
  <c r="AL21" i="9"/>
  <c r="AL22" i="9"/>
  <c r="AL23" i="9"/>
  <c r="AL24" i="9"/>
  <c r="AL25" i="9"/>
  <c r="AL26" i="9"/>
  <c r="AL27" i="9"/>
  <c r="AL28" i="9"/>
  <c r="AL29" i="9"/>
  <c r="AL30" i="9"/>
  <c r="AL31" i="9"/>
  <c r="AL32" i="9"/>
  <c r="AL34" i="9"/>
  <c r="AL33" i="11"/>
  <c r="AL7" i="10"/>
  <c r="AL8" i="10"/>
  <c r="AL9" i="10"/>
  <c r="AL10" i="10"/>
  <c r="AL11" i="10"/>
  <c r="AL12" i="10"/>
  <c r="AL13" i="10"/>
  <c r="AL14" i="10"/>
  <c r="AL15" i="10"/>
  <c r="AL16" i="10"/>
  <c r="AL17" i="10"/>
  <c r="AL18" i="10"/>
  <c r="AL19" i="10"/>
  <c r="AL20" i="10"/>
  <c r="AL21" i="10"/>
  <c r="AL22" i="10"/>
  <c r="AL23" i="10"/>
  <c r="AL24" i="10"/>
  <c r="AL25" i="10"/>
  <c r="AL26" i="10"/>
  <c r="AL27" i="10"/>
  <c r="AL28" i="10"/>
  <c r="AL29" i="10"/>
  <c r="AL30" i="10"/>
  <c r="AL31" i="10"/>
  <c r="AL32" i="10"/>
  <c r="AL33" i="10"/>
  <c r="AL34" i="10"/>
  <c r="AL35" i="10"/>
  <c r="AL36" i="10"/>
  <c r="AL33" i="9"/>
  <c r="AL35" i="9"/>
  <c r="AL36" i="9"/>
  <c r="B37" i="2"/>
  <c r="B28" i="14" s="1"/>
  <c r="N37" i="2"/>
  <c r="J28" i="14" s="1"/>
  <c r="Z37" i="2"/>
  <c r="R28" i="14" s="1"/>
  <c r="AL10" i="2"/>
  <c r="AL14" i="2"/>
  <c r="AL15" i="2"/>
  <c r="AL16" i="2"/>
  <c r="AL17" i="2"/>
  <c r="B37" i="5"/>
  <c r="N37" i="5"/>
  <c r="J29" i="14" s="1"/>
  <c r="Z37" i="5"/>
  <c r="R29" i="14" s="1"/>
  <c r="AL6" i="5"/>
  <c r="B37" i="6"/>
  <c r="N37" i="6"/>
  <c r="J30" i="14" s="1"/>
  <c r="Z37" i="6"/>
  <c r="R30" i="14" s="1"/>
  <c r="AL7" i="6"/>
  <c r="AL8" i="6"/>
  <c r="B37" i="7"/>
  <c r="N37" i="7"/>
  <c r="J31" i="14" s="1"/>
  <c r="Z37" i="7"/>
  <c r="R31" i="14" s="1"/>
  <c r="AL6" i="7"/>
  <c r="AL9" i="7"/>
  <c r="AL10" i="7"/>
  <c r="AL11" i="7"/>
  <c r="B37" i="8"/>
  <c r="B32" i="14" s="1"/>
  <c r="N37" i="8"/>
  <c r="J32" i="14" s="1"/>
  <c r="Z37" i="8"/>
  <c r="R32" i="14" s="1"/>
  <c r="AL6" i="8"/>
  <c r="AL13" i="7"/>
  <c r="AL14" i="7"/>
  <c r="AL15" i="7"/>
  <c r="AL16" i="7"/>
  <c r="AL17" i="7"/>
  <c r="AL18" i="7"/>
  <c r="AL19" i="7"/>
  <c r="AL20" i="7"/>
  <c r="AL21" i="7"/>
  <c r="AL22" i="7"/>
  <c r="AL23" i="7"/>
  <c r="AL24" i="7"/>
  <c r="AL25" i="7"/>
  <c r="AL26" i="7"/>
  <c r="AL27" i="7"/>
  <c r="AL28" i="7"/>
  <c r="AL29" i="7"/>
  <c r="AL30" i="7"/>
  <c r="AL31" i="7"/>
  <c r="AL32" i="7"/>
  <c r="AL33" i="7"/>
  <c r="AL34" i="7"/>
  <c r="AL35" i="7"/>
  <c r="AL36" i="7"/>
  <c r="H37" i="8"/>
  <c r="F32" i="14" s="1"/>
  <c r="T37" i="8"/>
  <c r="N32" i="14" s="1"/>
  <c r="AF37" i="8"/>
  <c r="V32" i="14" s="1"/>
  <c r="AL7" i="8"/>
  <c r="AL13" i="8"/>
  <c r="AL14" i="8"/>
  <c r="AL15" i="8"/>
  <c r="AL16" i="8"/>
  <c r="AL17" i="8"/>
  <c r="AL18" i="8"/>
  <c r="AL19" i="8"/>
  <c r="AL20" i="8"/>
  <c r="AL21" i="8"/>
  <c r="AL22" i="8"/>
  <c r="AL23" i="8"/>
  <c r="AL24" i="8"/>
  <c r="AL25" i="8"/>
  <c r="AL26" i="8"/>
  <c r="AL27" i="8"/>
  <c r="AL28" i="8"/>
  <c r="AL29" i="8"/>
  <c r="AL30" i="8"/>
  <c r="AL31" i="8"/>
  <c r="AL32" i="8"/>
  <c r="AL33" i="8"/>
  <c r="AL34" i="8"/>
  <c r="AL35" i="8"/>
  <c r="AL36" i="8"/>
  <c r="AL7" i="12"/>
  <c r="AL8" i="12"/>
  <c r="AL9" i="12"/>
  <c r="AL10" i="12"/>
  <c r="AL11" i="12"/>
  <c r="AL12" i="12"/>
  <c r="AL13" i="12"/>
  <c r="AL14" i="12"/>
  <c r="AL15" i="12"/>
  <c r="AL16" i="12"/>
  <c r="AL17" i="12"/>
  <c r="AL18" i="12"/>
  <c r="AL19" i="12"/>
  <c r="AL20" i="12"/>
  <c r="AL21" i="12"/>
  <c r="AL22" i="12"/>
  <c r="AL23" i="12"/>
  <c r="AL24" i="12"/>
  <c r="AL25" i="12"/>
  <c r="AL26" i="12"/>
  <c r="AL27" i="12"/>
  <c r="AL28" i="12"/>
  <c r="AL29" i="12"/>
  <c r="AL30" i="12"/>
  <c r="AL31" i="12"/>
  <c r="AL32" i="12"/>
  <c r="AL33" i="12"/>
  <c r="AL34" i="12"/>
  <c r="AL35" i="12"/>
  <c r="AL36" i="12"/>
  <c r="AL6" i="3"/>
  <c r="A7" i="3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L6" i="13"/>
  <c r="A7" i="13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L6" i="12"/>
  <c r="A7" i="12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L6" i="11"/>
  <c r="A7" i="1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7" i="10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L6" i="9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7" i="8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7" i="7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L6" i="6"/>
  <c r="A7" i="6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7" i="5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L6" i="2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G36" i="1" l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A7" i="1" l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E13" i="14" l="1"/>
  <c r="AE12" i="14"/>
  <c r="AE11" i="14"/>
  <c r="AE10" i="14"/>
  <c r="AE9" i="14"/>
  <c r="AE4" i="14"/>
  <c r="AE2" i="14"/>
  <c r="AE6" i="14" s="1"/>
  <c r="AE7" i="14" l="1"/>
  <c r="AE8" i="14" s="1"/>
  <c r="AE3" i="14"/>
  <c r="H42" i="1" l="1"/>
  <c r="H42" i="5"/>
  <c r="H42" i="13"/>
  <c r="H42" i="3"/>
  <c r="H42" i="11"/>
  <c r="H42" i="12"/>
  <c r="H42" i="7"/>
  <c r="H42" i="10"/>
  <c r="H42" i="2"/>
  <c r="Y23" i="14" l="1"/>
  <c r="W23" i="14"/>
  <c r="V23" i="14"/>
  <c r="D23" i="14"/>
  <c r="F23" i="14"/>
  <c r="E23" i="14"/>
  <c r="C23" i="14"/>
  <c r="I23" i="14"/>
  <c r="X23" i="14"/>
  <c r="G23" i="14"/>
  <c r="H23" i="14"/>
  <c r="R23" i="14"/>
  <c r="J23" i="14"/>
  <c r="N23" i="14"/>
  <c r="L23" i="14"/>
  <c r="P23" i="14"/>
  <c r="T23" i="14"/>
  <c r="B23" i="14"/>
  <c r="M23" i="14"/>
  <c r="K23" i="14"/>
  <c r="Q23" i="14"/>
  <c r="O23" i="14"/>
  <c r="U23" i="14"/>
  <c r="S23" i="14"/>
  <c r="AK36" i="1" l="1"/>
  <c r="AE36" i="1"/>
  <c r="Y36" i="1"/>
  <c r="S36" i="1"/>
  <c r="M36" i="1"/>
  <c r="AK35" i="1"/>
  <c r="AE35" i="1"/>
  <c r="Y35" i="1"/>
  <c r="S35" i="1"/>
  <c r="M35" i="1"/>
  <c r="AK34" i="1"/>
  <c r="AE34" i="1"/>
  <c r="Y34" i="1"/>
  <c r="S34" i="1"/>
  <c r="M34" i="1"/>
  <c r="AK33" i="1"/>
  <c r="AE33" i="1"/>
  <c r="Y33" i="1"/>
  <c r="S33" i="1"/>
  <c r="M33" i="1"/>
  <c r="AK32" i="1"/>
  <c r="AE32" i="1"/>
  <c r="Y32" i="1"/>
  <c r="S32" i="1"/>
  <c r="M32" i="1"/>
  <c r="AK31" i="1"/>
  <c r="AE31" i="1"/>
  <c r="Y31" i="1"/>
  <c r="S31" i="1"/>
  <c r="M31" i="1"/>
  <c r="AK30" i="1"/>
  <c r="AE30" i="1"/>
  <c r="Y30" i="1"/>
  <c r="S30" i="1"/>
  <c r="M30" i="1"/>
  <c r="AK29" i="1"/>
  <c r="AE29" i="1"/>
  <c r="Y29" i="1"/>
  <c r="S29" i="1"/>
  <c r="M29" i="1"/>
  <c r="AK28" i="1"/>
  <c r="AE28" i="1"/>
  <c r="Y28" i="1"/>
  <c r="S28" i="1"/>
  <c r="M28" i="1"/>
  <c r="AK27" i="1"/>
  <c r="AE27" i="1"/>
  <c r="Y27" i="1"/>
  <c r="S27" i="1"/>
  <c r="M27" i="1"/>
  <c r="AK26" i="1"/>
  <c r="AE26" i="1"/>
  <c r="Y26" i="1"/>
  <c r="S26" i="1"/>
  <c r="M26" i="1"/>
  <c r="AK25" i="1"/>
  <c r="AE25" i="1"/>
  <c r="Y25" i="1"/>
  <c r="S25" i="1"/>
  <c r="M25" i="1"/>
  <c r="AK24" i="1"/>
  <c r="AE24" i="1"/>
  <c r="Y24" i="1"/>
  <c r="S24" i="1"/>
  <c r="M24" i="1"/>
  <c r="AK23" i="1"/>
  <c r="AE23" i="1"/>
  <c r="Y23" i="1"/>
  <c r="S23" i="1"/>
  <c r="M23" i="1"/>
  <c r="AK22" i="1"/>
  <c r="AE22" i="1"/>
  <c r="Y22" i="1"/>
  <c r="S22" i="1"/>
  <c r="M22" i="1"/>
  <c r="AK21" i="1"/>
  <c r="AE21" i="1"/>
  <c r="Y21" i="1"/>
  <c r="S21" i="1"/>
  <c r="M21" i="1"/>
  <c r="AK20" i="1"/>
  <c r="AE20" i="1"/>
  <c r="Y20" i="1"/>
  <c r="S20" i="1"/>
  <c r="M20" i="1"/>
  <c r="AK19" i="1"/>
  <c r="AE19" i="1"/>
  <c r="Y19" i="1"/>
  <c r="S19" i="1"/>
  <c r="M19" i="1"/>
  <c r="AK18" i="1"/>
  <c r="AE18" i="1"/>
  <c r="Y18" i="1"/>
  <c r="S18" i="1"/>
  <c r="M18" i="1"/>
  <c r="AK17" i="1"/>
  <c r="AE17" i="1"/>
  <c r="Y17" i="1"/>
  <c r="S17" i="1"/>
  <c r="M17" i="1"/>
  <c r="AK16" i="1"/>
  <c r="AE16" i="1"/>
  <c r="Y16" i="1"/>
  <c r="S16" i="1"/>
  <c r="M16" i="1"/>
  <c r="AK15" i="1"/>
  <c r="AE15" i="1"/>
  <c r="Y15" i="1"/>
  <c r="S15" i="1"/>
  <c r="M15" i="1"/>
  <c r="AK14" i="1"/>
  <c r="AE14" i="1"/>
  <c r="Y14" i="1"/>
  <c r="S14" i="1"/>
  <c r="M14" i="1"/>
  <c r="AK13" i="1"/>
  <c r="AE13" i="1"/>
  <c r="Y13" i="1"/>
  <c r="S13" i="1"/>
  <c r="M13" i="1"/>
  <c r="AK12" i="1"/>
  <c r="AE12" i="1"/>
  <c r="Y12" i="1"/>
  <c r="S12" i="1"/>
  <c r="M12" i="1"/>
  <c r="AK11" i="1"/>
  <c r="AE11" i="1"/>
  <c r="Y11" i="1"/>
  <c r="S11" i="1"/>
  <c r="M11" i="1"/>
  <c r="AK10" i="1"/>
  <c r="AE10" i="1"/>
  <c r="Y10" i="1"/>
  <c r="S10" i="1"/>
  <c r="M10" i="1"/>
  <c r="AK9" i="1"/>
  <c r="AE9" i="1"/>
  <c r="Y9" i="1"/>
  <c r="S9" i="1"/>
  <c r="M9" i="1"/>
  <c r="AK8" i="1"/>
  <c r="AE8" i="1"/>
  <c r="Y8" i="1"/>
  <c r="S8" i="1"/>
  <c r="M8" i="1"/>
  <c r="AK7" i="1"/>
  <c r="AE7" i="1"/>
  <c r="Y7" i="1"/>
  <c r="S7" i="1"/>
  <c r="M7" i="1"/>
  <c r="AK6" i="1"/>
  <c r="AE6" i="1"/>
  <c r="Y6" i="1"/>
  <c r="S6" i="1"/>
  <c r="M6" i="1"/>
  <c r="M39" i="1"/>
  <c r="Y39" i="1"/>
  <c r="S39" i="1"/>
  <c r="AK39" i="1"/>
  <c r="AE39" i="1"/>
  <c r="AL11" i="1" l="1"/>
  <c r="AL17" i="1"/>
  <c r="AM17" i="1" s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7" i="1"/>
  <c r="AL8" i="1"/>
  <c r="AL9" i="1"/>
  <c r="AL10" i="1"/>
  <c r="AM10" i="1" s="1"/>
  <c r="H37" i="1"/>
  <c r="F27" i="14" s="1"/>
  <c r="T37" i="1"/>
  <c r="N27" i="14" s="1"/>
  <c r="AF37" i="1"/>
  <c r="V27" i="14" s="1"/>
  <c r="AL13" i="1"/>
  <c r="AL14" i="1"/>
  <c r="AL15" i="1"/>
  <c r="AL16" i="1"/>
  <c r="AL6" i="1"/>
  <c r="N37" i="1"/>
  <c r="J27" i="14" s="1"/>
  <c r="Z37" i="1"/>
  <c r="R27" i="14" s="1"/>
  <c r="AL12" i="1"/>
  <c r="AL18" i="1"/>
  <c r="AL19" i="1"/>
  <c r="AL20" i="1"/>
  <c r="B37" i="1"/>
  <c r="F45" i="14"/>
  <c r="J45" i="14"/>
  <c r="R45" i="14"/>
  <c r="N45" i="14"/>
  <c r="V45" i="14"/>
  <c r="AN17" i="1" l="1"/>
  <c r="AN10" i="1"/>
  <c r="J39" i="14"/>
  <c r="R39" i="14"/>
  <c r="B51" i="14"/>
  <c r="B39" i="14" l="1"/>
  <c r="N39" i="14"/>
  <c r="F39" i="14"/>
  <c r="V39" i="14"/>
  <c r="G39" i="1"/>
  <c r="S39" i="3"/>
  <c r="M39" i="13"/>
  <c r="S39" i="11"/>
  <c r="G39" i="10"/>
  <c r="S39" i="10"/>
  <c r="S39" i="8"/>
  <c r="M39" i="7"/>
  <c r="M39" i="6"/>
  <c r="S39" i="2"/>
  <c r="G39" i="13"/>
  <c r="AK39" i="13"/>
  <c r="G39" i="12"/>
  <c r="AE39" i="12"/>
  <c r="Y39" i="11"/>
  <c r="AE39" i="11"/>
  <c r="Y39" i="10"/>
  <c r="M39" i="10"/>
  <c r="M39" i="9"/>
  <c r="Y39" i="9"/>
  <c r="Y39" i="8"/>
  <c r="AE39" i="8"/>
  <c r="S39" i="7"/>
  <c r="Y39" i="7"/>
  <c r="AK39" i="7"/>
  <c r="AK39" i="6"/>
  <c r="G39" i="6"/>
  <c r="AE39" i="5"/>
  <c r="G39" i="5"/>
  <c r="Y39" i="2"/>
  <c r="AE39" i="2"/>
  <c r="Y39" i="3"/>
  <c r="M39" i="3"/>
  <c r="AK39" i="3"/>
  <c r="B46" i="14"/>
  <c r="V56" i="14"/>
  <c r="N52" i="14"/>
  <c r="B55" i="14"/>
  <c r="F48" i="14"/>
  <c r="V55" i="14"/>
  <c r="B48" i="14"/>
  <c r="J53" i="14"/>
  <c r="R54" i="14"/>
  <c r="N56" i="14"/>
  <c r="F55" i="14"/>
  <c r="J46" i="14"/>
  <c r="Y39" i="12"/>
  <c r="N54" i="14" s="1"/>
  <c r="AK39" i="12"/>
  <c r="AK39" i="11"/>
  <c r="V53" i="14" s="1"/>
  <c r="AK39" i="9"/>
  <c r="V51" i="14" s="1"/>
  <c r="AE39" i="9"/>
  <c r="G39" i="7"/>
  <c r="AE39" i="6"/>
  <c r="R48" i="14" s="1"/>
  <c r="Y39" i="5"/>
  <c r="AK39" i="5"/>
  <c r="AK39" i="2"/>
  <c r="G39" i="3"/>
  <c r="B54" i="14"/>
  <c r="V46" i="14"/>
  <c r="J56" i="14"/>
  <c r="B56" i="14"/>
  <c r="N46" i="14"/>
  <c r="R53" i="14"/>
  <c r="J52" i="14"/>
  <c r="F52" i="14"/>
  <c r="V48" i="14"/>
  <c r="R46" i="14"/>
  <c r="V54" i="14"/>
  <c r="B45" i="14"/>
  <c r="S39" i="13"/>
  <c r="S39" i="12"/>
  <c r="J54" i="14" s="1"/>
  <c r="M39" i="11"/>
  <c r="F53" i="14" s="1"/>
  <c r="AE39" i="10"/>
  <c r="R52" i="14" s="1"/>
  <c r="S39" i="9"/>
  <c r="J51" i="14" s="1"/>
  <c r="M39" i="8"/>
  <c r="S39" i="6"/>
  <c r="J48" i="14" s="1"/>
  <c r="M39" i="5"/>
  <c r="F47" i="14" s="1"/>
  <c r="Y39" i="13"/>
  <c r="N55" i="14" s="1"/>
  <c r="AE39" i="13"/>
  <c r="M39" i="12"/>
  <c r="F54" i="14" s="1"/>
  <c r="G39" i="11"/>
  <c r="B53" i="14" s="1"/>
  <c r="AK39" i="10"/>
  <c r="V52" i="14" s="1"/>
  <c r="G39" i="9"/>
  <c r="G39" i="8"/>
  <c r="AK39" i="8"/>
  <c r="AE39" i="7"/>
  <c r="Y39" i="6"/>
  <c r="S39" i="5"/>
  <c r="J47" i="14" s="1"/>
  <c r="M39" i="2"/>
  <c r="F46" i="14" s="1"/>
  <c r="AE39" i="3"/>
  <c r="R56" i="14" s="1"/>
  <c r="F51" i="14"/>
  <c r="V47" i="14"/>
  <c r="J55" i="14"/>
  <c r="B52" i="14"/>
  <c r="N47" i="14"/>
  <c r="N48" i="14"/>
  <c r="N51" i="14"/>
  <c r="R47" i="14"/>
  <c r="R51" i="14"/>
  <c r="R55" i="14"/>
  <c r="N53" i="14"/>
  <c r="F56" i="14"/>
  <c r="B47" i="14"/>
  <c r="R49" i="14"/>
  <c r="B50" i="14"/>
  <c r="B49" i="14"/>
  <c r="N49" i="14"/>
  <c r="R50" i="14"/>
  <c r="F49" i="14"/>
  <c r="V50" i="14"/>
  <c r="F50" i="14"/>
  <c r="V49" i="14"/>
  <c r="J49" i="14"/>
  <c r="N50" i="14"/>
  <c r="J50" i="14"/>
</calcChain>
</file>

<file path=xl/sharedStrings.xml><?xml version="1.0" encoding="utf-8"?>
<sst xmlns="http://schemas.openxmlformats.org/spreadsheetml/2006/main" count="427" uniqueCount="59">
  <si>
    <t>ANNABELLE</t>
  </si>
  <si>
    <t>SEBASTIEN</t>
  </si>
  <si>
    <t>STANLEY</t>
  </si>
  <si>
    <t>AHMED</t>
  </si>
  <si>
    <t>DOMINIQUE</t>
  </si>
  <si>
    <t>LOIC</t>
  </si>
  <si>
    <t>CA</t>
  </si>
  <si>
    <t>AM</t>
  </si>
  <si>
    <t>RC</t>
  </si>
  <si>
    <t xml:space="preserve"> 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</si>
  <si>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</si>
  <si>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</si>
  <si>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</si>
  <si>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</si>
  <si>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</si>
  <si>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</si>
  <si>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</si>
  <si>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</si>
  <si>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</si>
  <si>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deb1</t>
  </si>
  <si>
    <t>deb2</t>
  </si>
  <si>
    <t>fin1</t>
  </si>
  <si>
    <t>fin2</t>
  </si>
  <si>
    <t>Modif</t>
  </si>
  <si>
    <t>FÉVRIER</t>
  </si>
  <si>
    <t>DÉCEMBRE</t>
  </si>
  <si>
    <t>AOUT</t>
  </si>
  <si>
    <t xml:space="preserve">Total </t>
  </si>
  <si>
    <t>Total</t>
  </si>
  <si>
    <t>ABSENCES     -      MODIFICATIONS    -    HEURES MENSUELS</t>
  </si>
  <si>
    <t>DIMANCHE ET JOUR FERIE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</si>
  <si>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</si>
  <si>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</si>
  <si>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</si>
  <si>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</si>
  <si>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</si>
  <si>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</si>
  <si>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</si>
  <si>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</si>
  <si>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</si>
  <si>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</si>
  <si>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</si>
  <si>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</si>
  <si>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</si>
  <si>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</si>
  <si>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</si>
  <si>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</si>
  <si>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</si>
  <si>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</si>
  <si>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</si>
  <si>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</si>
  <si>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</si>
  <si>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</si>
  <si>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</si>
  <si>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</si>
  <si>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</si>
  <si>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férié</t>
  </si>
  <si>
    <t>MODIF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</si>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</sst>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mmmm\-yy"/>
    <numFmt numFmtId="165" formatCode="[hh]:mm"/>
    <numFmt numFmtId="166" formatCode="ddd\ dd"/>
    <numFmt numFmtId="167" formatCode="yyyy"/>
    <numFmt numFmtId="168" formatCode="\ yyyy"/>
    <numFmt numFmtId="169" formatCode="dddd\ dd\ mmmm\ yyyy"/>
    <numFmt numFmtId="170" formatCode="[$-F800]dddd\,\ mmmm\ dd\,\ yyyy"/>
    <numFmt numFmtId="171" formatCode="mmmm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6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8"/>
      <name val="Calibri"/>
      <family val="2"/>
      <scheme val="minor"/>
    </font>
    <font>
      <sz val="11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4"/>
      <color theme="1"/>
      <name val="Aharoni"/>
    </font>
    <font>
      <b/>
      <sz val="11"/>
      <color theme="1"/>
      <name val="Yu Mincho"/>
      <family val="1"/>
    </font>
    <font>
      <b/>
      <sz val="11"/>
      <color theme="1"/>
      <name val="Cambria"/>
      <family val="1"/>
      <scheme val="maj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b/>
      <sz val="16"/>
      <color theme="0"/>
      <name val="Calibri"/>
      <family val="2"/>
      <scheme val="minor"/>
    </font>
    <font>
      <b/>
      <i/>
      <sz val="14"/>
      <color theme="1"/>
      <name val="Aharoni"/>
      <charset val="177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84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ck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rgb="FFFF0000"/>
      </bottom>
      <diagonal/>
    </border>
    <border>
      <left style="thin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slantDashDot">
        <color auto="1"/>
      </left>
      <right style="double">
        <color rgb="FFFF0000"/>
      </right>
      <top style="double">
        <color rgb="FFFF0000"/>
      </top>
      <bottom style="slantDashDot">
        <color auto="1"/>
      </bottom>
      <diagonal/>
    </border>
    <border>
      <left style="double">
        <color rgb="FFFF0000"/>
      </left>
      <right style="slantDashDot">
        <color auto="1"/>
      </right>
      <top style="double">
        <color rgb="FFFF0000"/>
      </top>
      <bottom style="slantDashDot">
        <color auto="1"/>
      </bottom>
      <diagonal/>
    </border>
    <border>
      <left/>
      <right style="thin">
        <color auto="1"/>
      </right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thin">
        <color auto="1"/>
      </bottom>
      <diagonal/>
    </border>
    <border>
      <left/>
      <right style="double">
        <color rgb="FFFF0000"/>
      </right>
      <top style="thin">
        <color auto="1"/>
      </top>
      <bottom style="double">
        <color rgb="FFFF0000"/>
      </bottom>
      <diagonal/>
    </border>
    <border>
      <left/>
      <right/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 style="double">
        <color rgb="FFFF0000"/>
      </top>
      <bottom/>
      <diagonal/>
    </border>
    <border>
      <left style="slantDashDot">
        <color auto="1"/>
      </left>
      <right style="thin">
        <color auto="1"/>
      </right>
      <top/>
      <bottom style="slantDashDot">
        <color auto="1"/>
      </bottom>
      <diagonal/>
    </border>
    <border>
      <left style="slantDashDot">
        <color auto="1"/>
      </left>
      <right style="slantDashDot">
        <color auto="1"/>
      </right>
      <top style="double">
        <color rgb="FFFF0000"/>
      </top>
      <bottom/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thin">
        <color auto="1"/>
      </top>
      <bottom style="double">
        <color rgb="FFFF0000"/>
      </bottom>
      <diagonal/>
    </border>
    <border>
      <left/>
      <right/>
      <top style="thin">
        <color auto="1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double">
        <color rgb="FFFF0000"/>
      </top>
      <bottom/>
      <diagonal/>
    </border>
    <border>
      <left/>
      <right style="slantDashDot">
        <color auto="1"/>
      </right>
      <top/>
      <bottom/>
      <diagonal/>
    </border>
    <border>
      <left style="hair">
        <color indexed="64"/>
      </left>
      <right style="thin">
        <color indexed="64"/>
      </right>
      <top/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hair">
        <color auto="1"/>
      </bottom>
      <diagonal/>
    </border>
    <border>
      <left style="double">
        <color rgb="FFFF0000"/>
      </left>
      <right/>
      <top/>
      <bottom style="hair">
        <color auto="1"/>
      </bottom>
      <diagonal/>
    </border>
    <border>
      <left/>
      <right style="double">
        <color rgb="FFFF0000"/>
      </right>
      <top/>
      <bottom style="hair">
        <color auto="1"/>
      </bottom>
      <diagonal/>
    </border>
    <border>
      <left style="double">
        <color rgb="FFFF0000"/>
      </left>
      <right/>
      <top style="slantDashDot">
        <color auto="1"/>
      </top>
      <bottom style="thin">
        <color auto="1"/>
      </bottom>
      <diagonal/>
    </border>
    <border>
      <left/>
      <right style="double">
        <color rgb="FFFF0000"/>
      </right>
      <top style="slantDashDot">
        <color auto="1"/>
      </top>
      <bottom style="thin">
        <color auto="1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3" fillId="0" borderId="0"/>
  </cellStyleXfs>
  <cellXfs count="175">
    <xf numFmtId="0" fontId="0" fillId="0" borderId="0" xfId="0"/>
    <xf numFmtId="165" fontId="4" fillId="0" borderId="16" xfId="0" applyNumberFormat="1" applyFont="1" applyBorder="1" applyAlignment="1" applyProtection="1">
      <alignment horizontal="center" vertical="center"/>
    </xf>
    <xf numFmtId="165" fontId="4" fillId="0" borderId="18" xfId="0" applyNumberFormat="1" applyFont="1" applyBorder="1" applyAlignment="1" applyProtection="1">
      <alignment horizontal="center" vertical="center"/>
    </xf>
    <xf numFmtId="165" fontId="0" fillId="0" borderId="9" xfId="0" applyNumberFormat="1" applyFill="1" applyBorder="1" applyProtection="1">
      <protection locked="0"/>
    </xf>
    <xf numFmtId="165" fontId="0" fillId="0" borderId="10" xfId="0" applyNumberFormat="1" applyFill="1" applyBorder="1" applyProtection="1">
      <protection locked="0"/>
    </xf>
    <xf numFmtId="165" fontId="0" fillId="0" borderId="11" xfId="0" applyNumberFormat="1" applyFill="1" applyBorder="1" applyProtection="1">
      <protection locked="0"/>
    </xf>
    <xf numFmtId="165" fontId="0" fillId="0" borderId="12" xfId="0" applyNumberFormat="1" applyFill="1" applyBorder="1" applyProtection="1">
      <protection locked="0"/>
    </xf>
    <xf numFmtId="165" fontId="4" fillId="0" borderId="24" xfId="0" applyNumberFormat="1" applyFont="1" applyBorder="1" applyAlignment="1" applyProtection="1">
      <alignment horizontal="center" vertical="center"/>
    </xf>
    <xf numFmtId="165" fontId="0" fillId="0" borderId="20" xfId="0" applyNumberFormat="1" applyFill="1" applyBorder="1" applyProtection="1">
      <protection locked="0"/>
    </xf>
    <xf numFmtId="165" fontId="0" fillId="0" borderId="21" xfId="0" applyNumberFormat="1" applyFill="1" applyBorder="1" applyProtection="1">
      <protection locked="0"/>
    </xf>
    <xf numFmtId="165" fontId="0" fillId="0" borderId="22" xfId="0" applyNumberFormat="1" applyFill="1" applyBorder="1" applyProtection="1">
      <protection locked="0"/>
    </xf>
    <xf numFmtId="165" fontId="0" fillId="0" borderId="23" xfId="0" applyNumberForma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5" fontId="4" fillId="0" borderId="13" xfId="0" applyNumberFormat="1" applyFont="1" applyFill="1" applyBorder="1" applyAlignment="1" applyProtection="1">
      <alignment horizontal="center" vertical="center"/>
    </xf>
    <xf numFmtId="165" fontId="0" fillId="0" borderId="14" xfId="0" applyNumberFormat="1" applyFill="1" applyBorder="1" applyProtection="1">
      <protection locked="0"/>
    </xf>
    <xf numFmtId="165" fontId="4" fillId="0" borderId="17" xfId="0" applyNumberFormat="1" applyFont="1" applyFill="1" applyBorder="1" applyAlignment="1" applyProtection="1">
      <alignment horizontal="center" vertical="center"/>
    </xf>
    <xf numFmtId="165" fontId="4" fillId="0" borderId="18" xfId="0" applyNumberFormat="1" applyFont="1" applyFill="1" applyBorder="1" applyAlignment="1" applyProtection="1">
      <alignment horizontal="center" vertical="center"/>
    </xf>
    <xf numFmtId="165" fontId="4" fillId="0" borderId="19" xfId="0" applyNumberFormat="1" applyFont="1" applyFill="1" applyBorder="1" applyAlignment="1" applyProtection="1">
      <alignment horizontal="center" vertical="center"/>
    </xf>
    <xf numFmtId="165" fontId="4" fillId="0" borderId="24" xfId="0" applyNumberFormat="1" applyFont="1" applyFill="1" applyBorder="1" applyAlignment="1" applyProtection="1">
      <alignment horizontal="center" vertical="center"/>
    </xf>
    <xf numFmtId="165" fontId="4" fillId="0" borderId="28" xfId="0" applyNumberFormat="1" applyFont="1" applyFill="1" applyBorder="1" applyAlignment="1" applyProtection="1">
      <alignment horizontal="center" vertical="center"/>
    </xf>
    <xf numFmtId="0" fontId="10" fillId="0" borderId="0" xfId="0" applyFont="1"/>
    <xf numFmtId="165" fontId="0" fillId="0" borderId="29" xfId="0" applyNumberFormat="1" applyFill="1" applyBorder="1" applyProtection="1">
      <protection locked="0"/>
    </xf>
    <xf numFmtId="165" fontId="0" fillId="0" borderId="30" xfId="0" applyNumberFormat="1" applyFill="1" applyBorder="1" applyProtection="1">
      <protection locked="0"/>
    </xf>
    <xf numFmtId="165" fontId="0" fillId="0" borderId="31" xfId="0" applyNumberFormat="1" applyFill="1" applyBorder="1" applyProtection="1">
      <protection locked="0"/>
    </xf>
    <xf numFmtId="165" fontId="4" fillId="0" borderId="2" xfId="0" applyNumberFormat="1" applyFont="1" applyFill="1" applyBorder="1" applyAlignment="1" applyProtection="1">
      <alignment horizontal="center" vertical="center"/>
    </xf>
    <xf numFmtId="0" fontId="12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13" xfId="0" applyNumberFormat="1" applyFont="1" applyBorder="1" applyAlignment="1" applyProtection="1">
      <alignment horizontal="center" vertical="center"/>
      <protection locked="0"/>
    </xf>
    <xf numFmtId="165" fontId="13" fillId="0" borderId="9" xfId="0" applyNumberFormat="1" applyFont="1" applyFill="1" applyBorder="1" applyProtection="1">
      <protection locked="0"/>
    </xf>
    <xf numFmtId="165" fontId="13" fillId="0" borderId="20" xfId="0" applyNumberFormat="1" applyFont="1" applyFill="1" applyBorder="1" applyProtection="1">
      <protection locked="0"/>
    </xf>
    <xf numFmtId="164" fontId="9" fillId="0" borderId="1" xfId="0" applyNumberFormat="1" applyFont="1" applyBorder="1" applyAlignment="1" applyProtection="1">
      <alignment vertical="center"/>
    </xf>
    <xf numFmtId="14" fontId="0" fillId="0" borderId="0" xfId="0" applyNumberFormat="1"/>
    <xf numFmtId="165" fontId="1" fillId="0" borderId="9" xfId="0" applyNumberFormat="1" applyFont="1" applyFill="1" applyBorder="1" applyProtection="1">
      <protection locked="0"/>
    </xf>
    <xf numFmtId="165" fontId="1" fillId="0" borderId="10" xfId="0" applyNumberFormat="1" applyFont="1" applyFill="1" applyBorder="1" applyProtection="1">
      <protection locked="0"/>
    </xf>
    <xf numFmtId="165" fontId="1" fillId="0" borderId="11" xfId="0" applyNumberFormat="1" applyFont="1" applyFill="1" applyBorder="1" applyProtection="1">
      <protection locked="0"/>
    </xf>
    <xf numFmtId="165" fontId="1" fillId="0" borderId="12" xfId="0" applyNumberFormat="1" applyFont="1" applyFill="1" applyBorder="1" applyProtection="1">
      <protection locked="0"/>
    </xf>
    <xf numFmtId="165" fontId="1" fillId="0" borderId="20" xfId="0" applyNumberFormat="1" applyFont="1" applyFill="1" applyBorder="1" applyProtection="1">
      <protection locked="0"/>
    </xf>
    <xf numFmtId="165" fontId="1" fillId="0" borderId="21" xfId="0" applyNumberFormat="1" applyFont="1" applyFill="1" applyBorder="1" applyProtection="1">
      <protection locked="0"/>
    </xf>
    <xf numFmtId="165" fontId="1" fillId="0" borderId="22" xfId="0" applyNumberFormat="1" applyFont="1" applyFill="1" applyBorder="1" applyProtection="1">
      <protection locked="0"/>
    </xf>
    <xf numFmtId="165" fontId="1" fillId="0" borderId="23" xfId="0" applyNumberFormat="1" applyFont="1" applyFill="1" applyBorder="1" applyProtection="1">
      <protection locked="0"/>
    </xf>
    <xf numFmtId="165" fontId="1" fillId="0" borderId="14" xfId="0" applyNumberFormat="1" applyFont="1" applyFill="1" applyBorder="1" applyProtection="1">
      <protection locked="0"/>
    </xf>
    <xf numFmtId="167" fontId="0" fillId="0" borderId="0" xfId="0" applyNumberFormat="1"/>
    <xf numFmtId="168" fontId="0" fillId="0" borderId="0" xfId="0" applyNumberFormat="1"/>
    <xf numFmtId="20" fontId="0" fillId="0" borderId="0" xfId="0" applyNumberFormat="1"/>
    <xf numFmtId="165" fontId="1" fillId="0" borderId="29" xfId="0" applyNumberFormat="1" applyFont="1" applyFill="1" applyBorder="1" applyProtection="1">
      <protection locked="0"/>
    </xf>
    <xf numFmtId="165" fontId="1" fillId="0" borderId="30" xfId="0" applyNumberFormat="1" applyFont="1" applyFill="1" applyBorder="1" applyProtection="1">
      <protection locked="0"/>
    </xf>
    <xf numFmtId="165" fontId="1" fillId="0" borderId="31" xfId="0" applyNumberFormat="1" applyFont="1" applyFill="1" applyBorder="1" applyProtection="1">
      <protection locked="0"/>
    </xf>
    <xf numFmtId="165" fontId="0" fillId="0" borderId="9" xfId="0" applyNumberFormat="1" applyFill="1" applyBorder="1" applyProtection="1"/>
    <xf numFmtId="165" fontId="0" fillId="0" borderId="10" xfId="0" applyNumberFormat="1" applyFill="1" applyBorder="1" applyProtection="1"/>
    <xf numFmtId="165" fontId="0" fillId="0" borderId="11" xfId="0" applyNumberFormat="1" applyFill="1" applyBorder="1" applyProtection="1"/>
    <xf numFmtId="165" fontId="0" fillId="0" borderId="12" xfId="0" applyNumberFormat="1" applyFill="1" applyBorder="1" applyProtection="1"/>
    <xf numFmtId="165" fontId="0" fillId="0" borderId="20" xfId="0" applyNumberFormat="1" applyFill="1" applyBorder="1" applyProtection="1"/>
    <xf numFmtId="165" fontId="0" fillId="0" borderId="21" xfId="0" applyNumberFormat="1" applyFill="1" applyBorder="1" applyProtection="1"/>
    <xf numFmtId="165" fontId="0" fillId="0" borderId="22" xfId="0" applyNumberFormat="1" applyFill="1" applyBorder="1" applyProtection="1"/>
    <xf numFmtId="165" fontId="0" fillId="0" borderId="23" xfId="0" applyNumberFormat="1" applyFill="1" applyBorder="1" applyProtection="1"/>
    <xf numFmtId="165" fontId="1" fillId="0" borderId="9" xfId="0" applyNumberFormat="1" applyFont="1" applyFill="1" applyBorder="1" applyProtection="1"/>
    <xf numFmtId="165" fontId="1" fillId="0" borderId="10" xfId="0" applyNumberFormat="1" applyFont="1" applyFill="1" applyBorder="1" applyProtection="1"/>
    <xf numFmtId="165" fontId="1" fillId="0" borderId="11" xfId="0" applyNumberFormat="1" applyFont="1" applyFill="1" applyBorder="1" applyProtection="1"/>
    <xf numFmtId="165" fontId="1" fillId="0" borderId="12" xfId="0" applyNumberFormat="1" applyFont="1" applyFill="1" applyBorder="1" applyProtection="1"/>
    <xf numFmtId="165" fontId="1" fillId="0" borderId="20" xfId="0" applyNumberFormat="1" applyFont="1" applyFill="1" applyBorder="1" applyProtection="1"/>
    <xf numFmtId="165" fontId="1" fillId="0" borderId="21" xfId="0" applyNumberFormat="1" applyFont="1" applyFill="1" applyBorder="1" applyProtection="1"/>
    <xf numFmtId="165" fontId="1" fillId="0" borderId="22" xfId="0" applyNumberFormat="1" applyFont="1" applyFill="1" applyBorder="1" applyProtection="1"/>
    <xf numFmtId="165" fontId="1" fillId="0" borderId="23" xfId="0" applyNumberFormat="1" applyFont="1" applyFill="1" applyBorder="1" applyProtection="1"/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6" fontId="3" fillId="0" borderId="35" xfId="0" applyNumberFormat="1" applyFont="1" applyBorder="1" applyAlignment="1" applyProtection="1">
      <alignment horizontal="center" vertical="center"/>
    </xf>
    <xf numFmtId="165" fontId="0" fillId="0" borderId="72" xfId="0" applyNumberFormat="1" applyBorder="1" applyProtection="1">
      <protection locked="0"/>
    </xf>
    <xf numFmtId="165" fontId="0" fillId="0" borderId="15" xfId="0" applyNumberFormat="1" applyBorder="1" applyProtection="1">
      <protection locked="0"/>
    </xf>
    <xf numFmtId="165" fontId="0" fillId="0" borderId="74" xfId="0" applyNumberFormat="1" applyBorder="1" applyProtection="1">
      <protection locked="0"/>
    </xf>
    <xf numFmtId="165" fontId="0" fillId="0" borderId="32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165" fontId="0" fillId="0" borderId="33" xfId="0" applyNumberFormat="1" applyBorder="1" applyProtection="1">
      <protection locked="0"/>
    </xf>
    <xf numFmtId="165" fontId="0" fillId="0" borderId="71" xfId="0" applyNumberFormat="1" applyBorder="1" applyProtection="1">
      <protection locked="0"/>
    </xf>
    <xf numFmtId="165" fontId="0" fillId="0" borderId="73" xfId="0" applyNumberFormat="1" applyBorder="1" applyProtection="1">
      <protection locked="0"/>
    </xf>
    <xf numFmtId="165" fontId="0" fillId="0" borderId="75" xfId="0" applyNumberFormat="1" applyBorder="1" applyProtection="1">
      <protection locked="0"/>
    </xf>
    <xf numFmtId="0" fontId="0" fillId="0" borderId="0" xfId="0" applyProtection="1"/>
    <xf numFmtId="0" fontId="1" fillId="0" borderId="47" xfId="0" applyFont="1" applyBorder="1" applyAlignment="1" applyProtection="1">
      <alignment horizontal="center" vertical="center"/>
    </xf>
    <xf numFmtId="0" fontId="1" fillId="0" borderId="37" xfId="0" applyFont="1" applyBorder="1" applyAlignment="1" applyProtection="1">
      <alignment horizontal="center" vertical="center"/>
    </xf>
    <xf numFmtId="0" fontId="1" fillId="0" borderId="46" xfId="0" applyFont="1" applyBorder="1" applyAlignment="1" applyProtection="1">
      <alignment horizontal="center" vertical="center"/>
    </xf>
    <xf numFmtId="0" fontId="18" fillId="0" borderId="38" xfId="0" applyFont="1" applyBorder="1" applyAlignment="1" applyProtection="1">
      <alignment horizontal="center" vertical="center"/>
    </xf>
    <xf numFmtId="0" fontId="18" fillId="0" borderId="39" xfId="0" applyFont="1" applyBorder="1" applyAlignment="1" applyProtection="1">
      <alignment horizontal="center" vertical="center"/>
    </xf>
    <xf numFmtId="0" fontId="18" fillId="0" borderId="40" xfId="0" applyFont="1" applyBorder="1" applyAlignment="1" applyProtection="1">
      <alignment horizontal="center" vertical="center"/>
    </xf>
    <xf numFmtId="0" fontId="18" fillId="0" borderId="48" xfId="0" applyFont="1" applyBorder="1" applyAlignment="1" applyProtection="1">
      <alignment horizontal="center" vertical="center"/>
    </xf>
    <xf numFmtId="0" fontId="18" fillId="0" borderId="41" xfId="0" applyFont="1" applyBorder="1" applyAlignment="1" applyProtection="1">
      <alignment horizontal="center" vertical="center"/>
    </xf>
    <xf numFmtId="0" fontId="18" fillId="0" borderId="27" xfId="0" applyFont="1" applyBorder="1" applyAlignment="1" applyProtection="1">
      <alignment horizontal="center" vertical="center"/>
    </xf>
    <xf numFmtId="0" fontId="18" fillId="0" borderId="42" xfId="0" applyFont="1" applyBorder="1" applyAlignment="1" applyProtection="1">
      <alignment horizontal="center" vertical="center"/>
    </xf>
    <xf numFmtId="0" fontId="18" fillId="0" borderId="10" xfId="0" applyFont="1" applyBorder="1" applyAlignment="1" applyProtection="1">
      <alignment horizontal="center" vertical="center"/>
    </xf>
    <xf numFmtId="0" fontId="18" fillId="0" borderId="43" xfId="0" applyFont="1" applyBorder="1" applyAlignment="1" applyProtection="1">
      <alignment horizontal="center" vertical="center"/>
    </xf>
    <xf numFmtId="0" fontId="18" fillId="0" borderId="44" xfId="0" applyFont="1" applyBorder="1" applyAlignment="1" applyProtection="1">
      <alignment horizontal="center" vertical="center"/>
    </xf>
    <xf numFmtId="0" fontId="18" fillId="0" borderId="45" xfId="0" applyFont="1" applyBorder="1" applyAlignment="1" applyProtection="1">
      <alignment horizontal="center" vertical="center"/>
    </xf>
    <xf numFmtId="0" fontId="21" fillId="0" borderId="0" xfId="0" applyFont="1" applyFill="1" applyAlignment="1" applyProtection="1">
      <alignment vertical="center"/>
    </xf>
    <xf numFmtId="0" fontId="21" fillId="3" borderId="56" xfId="0" applyFont="1" applyFill="1" applyBorder="1" applyAlignment="1" applyProtection="1">
      <alignment vertical="center"/>
    </xf>
    <xf numFmtId="0" fontId="24" fillId="0" borderId="0" xfId="1" applyFont="1" applyFill="1" applyBorder="1"/>
    <xf numFmtId="169" fontId="24" fillId="0" borderId="0" xfId="1" applyNumberFormat="1" applyFont="1" applyFill="1" applyBorder="1" applyAlignment="1">
      <alignment horizontal="center"/>
    </xf>
    <xf numFmtId="170" fontId="24" fillId="0" borderId="0" xfId="1" applyNumberFormat="1" applyFont="1" applyFill="1" applyBorder="1" applyAlignment="1">
      <alignment horizontal="center"/>
    </xf>
    <xf numFmtId="0" fontId="25" fillId="3" borderId="0" xfId="0" applyFont="1" applyFill="1" applyAlignment="1">
      <alignment horizontal="center" vertical="center"/>
    </xf>
    <xf numFmtId="165" fontId="0" fillId="0" borderId="0" xfId="0" applyNumberFormat="1"/>
    <xf numFmtId="0" fontId="15" fillId="0" borderId="77" xfId="0" applyFont="1" applyFill="1" applyBorder="1" applyAlignment="1">
      <alignment horizontal="center" vertical="center"/>
    </xf>
    <xf numFmtId="0" fontId="6" fillId="0" borderId="77" xfId="0" applyFont="1" applyFill="1" applyBorder="1" applyAlignment="1">
      <alignment horizontal="center" vertical="center"/>
    </xf>
    <xf numFmtId="0" fontId="0" fillId="0" borderId="77" xfId="0" applyFill="1" applyBorder="1"/>
    <xf numFmtId="0" fontId="0" fillId="3" borderId="77" xfId="0" applyFill="1" applyBorder="1" applyAlignment="1">
      <alignment horizontal="center" vertical="center"/>
    </xf>
    <xf numFmtId="165" fontId="0" fillId="3" borderId="77" xfId="0" applyNumberFormat="1" applyFill="1" applyBorder="1" applyAlignment="1">
      <alignment horizontal="center" vertical="center"/>
    </xf>
    <xf numFmtId="0" fontId="1" fillId="0" borderId="76" xfId="0" applyFont="1" applyBorder="1" applyAlignment="1" applyProtection="1">
      <alignment horizontal="center" vertical="center"/>
      <protection locked="0"/>
    </xf>
    <xf numFmtId="0" fontId="1" fillId="0" borderId="34" xfId="0" applyFont="1" applyBorder="1" applyAlignment="1" applyProtection="1">
      <alignment horizontal="center" vertical="center"/>
      <protection locked="0"/>
    </xf>
    <xf numFmtId="166" fontId="3" fillId="0" borderId="35" xfId="0" applyNumberFormat="1" applyFont="1" applyBorder="1" applyAlignment="1" applyProtection="1">
      <alignment horizontal="center" vertical="center"/>
    </xf>
    <xf numFmtId="171" fontId="19" fillId="0" borderId="36" xfId="0" applyNumberFormat="1" applyFont="1" applyBorder="1" applyAlignment="1" applyProtection="1">
      <alignment horizontal="center" vertical="center"/>
    </xf>
    <xf numFmtId="0" fontId="18" fillId="0" borderId="80" xfId="0" applyFont="1" applyBorder="1" applyAlignment="1" applyProtection="1">
      <alignment horizontal="center" vertical="center"/>
    </xf>
    <xf numFmtId="0" fontId="18" fillId="0" borderId="60" xfId="0" applyFont="1" applyBorder="1" applyAlignment="1" applyProtection="1">
      <alignment horizontal="center" vertical="center"/>
    </xf>
    <xf numFmtId="0" fontId="18" fillId="0" borderId="61" xfId="0" applyFont="1" applyBorder="1" applyAlignment="1" applyProtection="1">
      <alignment horizontal="center" vertical="center"/>
    </xf>
    <xf numFmtId="0" fontId="18" fillId="0" borderId="81" xfId="0" applyFont="1" applyBorder="1" applyAlignment="1" applyProtection="1">
      <alignment horizontal="center" vertical="center"/>
    </xf>
    <xf numFmtId="0" fontId="18" fillId="0" borderId="49" xfId="0" applyFont="1" applyBorder="1" applyAlignment="1" applyProtection="1">
      <alignment horizontal="center" vertical="center"/>
    </xf>
    <xf numFmtId="0" fontId="18" fillId="0" borderId="50" xfId="0" applyFont="1" applyBorder="1" applyAlignment="1" applyProtection="1">
      <alignment horizontal="center" vertical="center"/>
    </xf>
    <xf numFmtId="0" fontId="1" fillId="0" borderId="82" xfId="0" applyFont="1" applyBorder="1" applyAlignment="1" applyProtection="1">
      <alignment horizontal="center" vertical="center"/>
      <protection locked="0"/>
    </xf>
    <xf numFmtId="0" fontId="1" fillId="0" borderId="83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165" fontId="27" fillId="0" borderId="78" xfId="0" applyNumberFormat="1" applyFont="1" applyFill="1" applyBorder="1" applyAlignment="1">
      <alignment horizontal="center" vertical="center"/>
    </xf>
    <xf numFmtId="165" fontId="27" fillId="0" borderId="77" xfId="0" applyNumberFormat="1" applyFont="1" applyFill="1" applyBorder="1" applyAlignment="1">
      <alignment horizontal="center" vertical="center"/>
    </xf>
    <xf numFmtId="165" fontId="27" fillId="0" borderId="79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22" fillId="0" borderId="63" xfId="0" applyFont="1" applyBorder="1" applyAlignment="1" applyProtection="1">
      <alignment horizontal="center" vertical="center" textRotation="45"/>
    </xf>
    <xf numFmtId="0" fontId="22" fillId="0" borderId="64" xfId="0" applyFont="1" applyBorder="1" applyAlignment="1" applyProtection="1">
      <alignment horizontal="center" vertical="center" textRotation="45"/>
    </xf>
    <xf numFmtId="0" fontId="21" fillId="3" borderId="68" xfId="0" applyFont="1" applyFill="1" applyBorder="1" applyAlignment="1" applyProtection="1">
      <alignment horizontal="center" vertical="center"/>
    </xf>
    <xf numFmtId="0" fontId="21" fillId="2" borderId="0" xfId="0" applyFont="1" applyFill="1" applyAlignment="1" applyProtection="1">
      <alignment horizontal="center" vertical="center"/>
    </xf>
    <xf numFmtId="0" fontId="21" fillId="2" borderId="56" xfId="0" applyFont="1" applyFill="1" applyBorder="1" applyAlignment="1" applyProtection="1">
      <alignment horizontal="center" vertical="center"/>
    </xf>
    <xf numFmtId="0" fontId="16" fillId="0" borderId="69" xfId="0" applyFont="1" applyBorder="1" applyAlignment="1" applyProtection="1">
      <alignment horizontal="center" vertical="center" textRotation="45"/>
    </xf>
    <xf numFmtId="0" fontId="16" fillId="0" borderId="70" xfId="0" applyFont="1" applyBorder="1" applyAlignment="1" applyProtection="1">
      <alignment horizontal="center" vertical="center" textRotation="45"/>
    </xf>
    <xf numFmtId="165" fontId="2" fillId="3" borderId="65" xfId="0" applyNumberFormat="1" applyFont="1" applyFill="1" applyBorder="1" applyAlignment="1" applyProtection="1">
      <alignment horizontal="center" vertical="center"/>
    </xf>
    <xf numFmtId="0" fontId="2" fillId="3" borderId="51" xfId="0" applyFont="1" applyFill="1" applyBorder="1" applyAlignment="1" applyProtection="1">
      <alignment horizontal="center" vertical="center"/>
    </xf>
    <xf numFmtId="0" fontId="2" fillId="3" borderId="63" xfId="0" applyFont="1" applyFill="1" applyBorder="1" applyAlignment="1" applyProtection="1">
      <alignment horizontal="center" vertical="center"/>
    </xf>
    <xf numFmtId="0" fontId="2" fillId="3" borderId="57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2" fillId="3" borderId="64" xfId="0" applyFont="1" applyFill="1" applyBorder="1" applyAlignment="1" applyProtection="1">
      <alignment horizontal="center" vertical="center"/>
    </xf>
    <xf numFmtId="0" fontId="2" fillId="3" borderId="67" xfId="0" applyFont="1" applyFill="1" applyBorder="1" applyAlignment="1" applyProtection="1">
      <alignment horizontal="center" vertical="center"/>
    </xf>
    <xf numFmtId="0" fontId="2" fillId="3" borderId="56" xfId="0" applyFont="1" applyFill="1" applyBorder="1" applyAlignment="1" applyProtection="1">
      <alignment horizontal="center" vertical="center"/>
    </xf>
    <xf numFmtId="0" fontId="2" fillId="3" borderId="66" xfId="0" applyFont="1" applyFill="1" applyBorder="1" applyAlignment="1" applyProtection="1">
      <alignment horizontal="center" vertical="center"/>
    </xf>
    <xf numFmtId="165" fontId="2" fillId="3" borderId="51" xfId="0" applyNumberFormat="1" applyFont="1" applyFill="1" applyBorder="1" applyAlignment="1" applyProtection="1">
      <alignment horizontal="center" vertical="center"/>
    </xf>
    <xf numFmtId="165" fontId="20" fillId="0" borderId="60" xfId="0" applyNumberFormat="1" applyFont="1" applyBorder="1" applyAlignment="1" applyProtection="1">
      <alignment horizontal="center"/>
    </xf>
    <xf numFmtId="165" fontId="20" fillId="0" borderId="17" xfId="0" applyNumberFormat="1" applyFont="1" applyBorder="1" applyAlignment="1" applyProtection="1">
      <alignment horizontal="center"/>
    </xf>
    <xf numFmtId="165" fontId="20" fillId="0" borderId="49" xfId="0" applyNumberFormat="1" applyFont="1" applyBorder="1" applyAlignment="1" applyProtection="1">
      <alignment horizontal="center"/>
    </xf>
    <xf numFmtId="165" fontId="20" fillId="0" borderId="61" xfId="0" applyNumberFormat="1" applyFont="1" applyBorder="1" applyAlignment="1" applyProtection="1">
      <alignment horizontal="center"/>
    </xf>
    <xf numFmtId="165" fontId="20" fillId="0" borderId="62" xfId="0" applyNumberFormat="1" applyFont="1" applyBorder="1" applyAlignment="1" applyProtection="1">
      <alignment horizontal="center"/>
    </xf>
    <xf numFmtId="165" fontId="20" fillId="0" borderId="50" xfId="0" applyNumberFormat="1" applyFont="1" applyBorder="1" applyAlignment="1" applyProtection="1">
      <alignment horizontal="center"/>
    </xf>
    <xf numFmtId="165" fontId="20" fillId="0" borderId="58" xfId="0" applyNumberFormat="1" applyFont="1" applyBorder="1" applyAlignment="1" applyProtection="1">
      <alignment horizontal="center"/>
    </xf>
    <xf numFmtId="165" fontId="20" fillId="0" borderId="59" xfId="0" applyNumberFormat="1" applyFont="1" applyBorder="1" applyAlignment="1" applyProtection="1">
      <alignment horizontal="center"/>
    </xf>
    <xf numFmtId="0" fontId="20" fillId="0" borderId="52" xfId="0" applyFont="1" applyBorder="1" applyAlignment="1" applyProtection="1">
      <alignment horizontal="center" vertical="center"/>
    </xf>
    <xf numFmtId="0" fontId="20" fillId="0" borderId="53" xfId="0" applyFont="1" applyBorder="1" applyAlignment="1" applyProtection="1">
      <alignment horizontal="center" vertical="center"/>
    </xf>
    <xf numFmtId="0" fontId="17" fillId="0" borderId="36" xfId="0" applyFont="1" applyBorder="1" applyAlignment="1" applyProtection="1">
      <alignment horizontal="center"/>
    </xf>
    <xf numFmtId="0" fontId="26" fillId="0" borderId="36" xfId="0" applyFont="1" applyBorder="1" applyAlignment="1" applyProtection="1">
      <alignment horizontal="center"/>
    </xf>
    <xf numFmtId="0" fontId="20" fillId="0" borderId="54" xfId="0" applyFont="1" applyBorder="1" applyAlignment="1" applyProtection="1">
      <alignment horizontal="center" vertical="center"/>
    </xf>
    <xf numFmtId="0" fontId="20" fillId="0" borderId="55" xfId="0" applyFont="1" applyBorder="1" applyAlignment="1" applyProtection="1">
      <alignment horizontal="center" vertical="center"/>
    </xf>
    <xf numFmtId="0" fontId="0" fillId="0" borderId="0" xfId="0" applyAlignment="1">
      <alignment horizontal="left"/>
    </xf>
    <xf numFmtId="165" fontId="7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2" fillId="0" borderId="2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164" fontId="9" fillId="0" borderId="0" xfId="0" applyNumberFormat="1" applyFont="1" applyBorder="1" applyAlignment="1" applyProtection="1">
      <alignment horizontal="center" vertical="center"/>
    </xf>
    <xf numFmtId="164" fontId="9" fillId="0" borderId="1" xfId="0" applyNumberFormat="1" applyFont="1" applyBorder="1" applyAlignment="1" applyProtection="1">
      <alignment horizontal="center" vertical="center"/>
    </xf>
    <xf numFmtId="166" fontId="14" fillId="0" borderId="0" xfId="0" applyNumberFormat="1" applyFont="1" applyBorder="1" applyAlignment="1" applyProtection="1">
      <alignment horizontal="center" vertical="center"/>
    </xf>
    <xf numFmtId="165" fontId="5" fillId="0" borderId="3" xfId="0" applyNumberFormat="1" applyFont="1" applyBorder="1" applyAlignment="1" applyProtection="1">
      <alignment horizontal="center" vertical="center"/>
    </xf>
    <xf numFmtId="165" fontId="5" fillId="0" borderId="4" xfId="0" applyNumberFormat="1" applyFont="1" applyBorder="1" applyAlignment="1" applyProtection="1">
      <alignment horizontal="center" vertical="center"/>
    </xf>
    <xf numFmtId="165" fontId="5" fillId="0" borderId="5" xfId="0" applyNumberFormat="1" applyFont="1" applyBorder="1" applyAlignment="1" applyProtection="1">
      <alignment horizontal="center" vertical="center"/>
    </xf>
    <xf numFmtId="165" fontId="5" fillId="0" borderId="25" xfId="0" applyNumberFormat="1" applyFont="1" applyBorder="1" applyAlignment="1" applyProtection="1">
      <alignment horizontal="center" vertical="center"/>
    </xf>
    <xf numFmtId="165" fontId="5" fillId="0" borderId="1" xfId="0" applyNumberFormat="1" applyFont="1" applyBorder="1" applyAlignment="1" applyProtection="1">
      <alignment horizontal="center" vertical="center"/>
    </xf>
    <xf numFmtId="165" fontId="5" fillId="0" borderId="26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_feries" xfId="1"/>
  </cellStyles>
  <dxfs count="508">
    <dxf>
      <font>
        <b/>
        <i val="0"/>
        <color auto="1"/>
      </font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ont>
        <b/>
        <i val="0"/>
      </font>
      <fill>
        <patternFill>
          <bgColor rgb="FFFF00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ill>
        <patternFill patternType="gray0625">
          <bgColor theme="0" tint="-4.9989318521683403E-2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  <vertical/>
        <horizontal/>
      </border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gray0625">
          <bgColor theme="0" tint="-4.9989318521683403E-2"/>
        </patternFill>
      </fill>
    </dxf>
    <dxf>
      <font>
        <b/>
        <i val="0"/>
      </font>
      <fill>
        <patternFill>
          <bgColor rgb="FFFF00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ont>
        <b/>
        <i val="0"/>
      </font>
      <fill>
        <patternFill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  <vertical/>
        <horizontal/>
      </border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/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ed">
          <color theme="3" tint="0.39994506668294322"/>
        </left>
        <right style="dashed">
          <color theme="3" tint="0.39994506668294322"/>
        </right>
        <top style="dashed">
          <color theme="3" tint="0.39994506668294322"/>
        </top>
        <bottom style="dashed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Dot">
          <color theme="3" tint="0.39994506668294322"/>
        </left>
        <right style="dashDotDot">
          <color theme="3" tint="0.39994506668294322"/>
        </right>
        <top style="dashDotDot">
          <color theme="3" tint="0.39994506668294322"/>
        </top>
        <bottom style="dashDot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gray0625">
          <bgColor theme="0" tint="-4.9989318521683403E-2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b val="0"/>
        <i/>
        <strike/>
      </font>
      <fill>
        <patternFill>
          <bgColor theme="0" tint="-0.14996795556505021"/>
        </patternFill>
      </fill>
    </dxf>
    <dxf>
      <font>
        <b val="0"/>
        <i/>
        <strike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 patternType="gray0625">
          <bgColor rgb="FFFF0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</font>
      <fill>
        <patternFill patternType="gray0625">
          <bgColor rgb="FFFFFF00"/>
        </patternFill>
      </fill>
      <border>
        <left style="dashDot">
          <color theme="3" tint="0.39994506668294322"/>
        </left>
        <right style="dashDot">
          <color theme="3" tint="0.39994506668294322"/>
        </right>
        <top style="dashDot">
          <color theme="3" tint="0.39994506668294322"/>
        </top>
        <bottom style="dashDot">
          <color theme="3" tint="0.39994506668294322"/>
        </bottom>
      </border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Up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ont>
        <color auto="1"/>
      </font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Trellis">
          <bgColor auto="1"/>
        </patternFill>
      </fill>
    </dxf>
    <dxf>
      <fill>
        <patternFill patternType="lightVertical">
          <bgColor auto="1"/>
        </patternFill>
      </fill>
    </dxf>
    <dxf>
      <fill>
        <patternFill patternType="lightHorizontal">
          <bgColor auto="1"/>
        </patternFill>
      </fill>
    </dxf>
    <dxf>
      <fill>
        <patternFill patternType="lightGrid">
          <bgColor auto="1"/>
        </patternFill>
      </fill>
    </dxf>
    <dxf>
      <fill>
        <patternFill patternType="lightUp">
          <bgColor auto="1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123825</xdr:colOff>
          <xdr:row>0</xdr:row>
          <xdr:rowOff>28575</xdr:rowOff>
        </xdr:from>
        <xdr:to>
          <xdr:col>12</xdr:col>
          <xdr:colOff>161925</xdr:colOff>
          <xdr:row>3</xdr:row>
          <xdr:rowOff>19050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0</xdr:row>
          <xdr:rowOff>19050</xdr:rowOff>
        </xdr:from>
        <xdr:to>
          <xdr:col>18</xdr:col>
          <xdr:colOff>161925</xdr:colOff>
          <xdr:row>5</xdr:row>
          <xdr:rowOff>0</xdr:rowOff>
        </xdr:to>
        <xdr:sp macro="" textlink="">
          <xdr:nvSpPr>
            <xdr:cNvPr id="21511" name="Cde_Protect" hidden="1">
              <a:extLst>
                <a:ext uri="{63B3BB69-23CF-44E3-9099-C40C66FF867C}">
                  <a14:compatExt spid="_x0000_s2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0</xdr:row>
          <xdr:rowOff>38100</xdr:rowOff>
        </xdr:from>
        <xdr:to>
          <xdr:col>3</xdr:col>
          <xdr:colOff>38100</xdr:colOff>
          <xdr:row>2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0</xdr:row>
          <xdr:rowOff>19050</xdr:rowOff>
        </xdr:from>
        <xdr:to>
          <xdr:col>6</xdr:col>
          <xdr:colOff>285750</xdr:colOff>
          <xdr:row>2</xdr:row>
          <xdr:rowOff>19050</xdr:rowOff>
        </xdr:to>
        <xdr:sp macro="" textlink="">
          <xdr:nvSpPr>
            <xdr:cNvPr id="9219" name="CommandButton1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3</xdr:col>
          <xdr:colOff>9525</xdr:colOff>
          <xdr:row>2</xdr:row>
          <xdr:rowOff>19050</xdr:rowOff>
        </xdr:to>
        <xdr:sp macro="" textlink="">
          <xdr:nvSpPr>
            <xdr:cNvPr id="10271" name="Button 31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76200</xdr:colOff>
          <xdr:row>0</xdr:row>
          <xdr:rowOff>19050</xdr:rowOff>
        </xdr:from>
        <xdr:to>
          <xdr:col>6</xdr:col>
          <xdr:colOff>238125</xdr:colOff>
          <xdr:row>1</xdr:row>
          <xdr:rowOff>381000</xdr:rowOff>
        </xdr:to>
        <xdr:sp macro="" textlink="">
          <xdr:nvSpPr>
            <xdr:cNvPr id="10273" name="CommandButton1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0</xdr:row>
          <xdr:rowOff>9525</xdr:rowOff>
        </xdr:from>
        <xdr:to>
          <xdr:col>3</xdr:col>
          <xdr:colOff>133350</xdr:colOff>
          <xdr:row>1</xdr:row>
          <xdr:rowOff>180975</xdr:rowOff>
        </xdr:to>
        <xdr:sp macro="" textlink="">
          <xdr:nvSpPr>
            <xdr:cNvPr id="11597" name="Button 333" hidden="1">
              <a:extLst>
                <a:ext uri="{63B3BB69-23CF-44E3-9099-C40C66FF867C}">
                  <a14:compatExt spid="_x0000_s11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0</xdr:rowOff>
        </xdr:from>
        <xdr:to>
          <xdr:col>7</xdr:col>
          <xdr:colOff>9525</xdr:colOff>
          <xdr:row>1</xdr:row>
          <xdr:rowOff>190500</xdr:rowOff>
        </xdr:to>
        <xdr:sp macro="" textlink="">
          <xdr:nvSpPr>
            <xdr:cNvPr id="11599" name="CommandButton1" hidden="1">
              <a:extLst>
                <a:ext uri="{63B3BB69-23CF-44E3-9099-C40C66FF867C}">
                  <a14:compatExt spid="_x0000_s115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3</xdr:col>
          <xdr:colOff>9525</xdr:colOff>
          <xdr:row>1</xdr:row>
          <xdr:rowOff>190500</xdr:rowOff>
        </xdr:to>
        <xdr:sp macro="" textlink="">
          <xdr:nvSpPr>
            <xdr:cNvPr id="12609" name="Button 321" hidden="1">
              <a:extLst>
                <a:ext uri="{63B3BB69-23CF-44E3-9099-C40C66FF867C}">
                  <a14:compatExt spid="_x0000_s12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0</xdr:row>
          <xdr:rowOff>0</xdr:rowOff>
        </xdr:from>
        <xdr:to>
          <xdr:col>6</xdr:col>
          <xdr:colOff>314325</xdr:colOff>
          <xdr:row>1</xdr:row>
          <xdr:rowOff>190500</xdr:rowOff>
        </xdr:to>
        <xdr:sp macro="" textlink="">
          <xdr:nvSpPr>
            <xdr:cNvPr id="12611" name="CommandButton1" hidden="1">
              <a:extLst>
                <a:ext uri="{63B3BB69-23CF-44E3-9099-C40C66FF867C}">
                  <a14:compatExt spid="_x0000_s12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28575</xdr:rowOff>
        </xdr:from>
        <xdr:to>
          <xdr:col>3</xdr:col>
          <xdr:colOff>123825</xdr:colOff>
          <xdr:row>1</xdr:row>
          <xdr:rowOff>180975</xdr:rowOff>
        </xdr:to>
        <xdr:sp macro="" textlink="">
          <xdr:nvSpPr>
            <xdr:cNvPr id="13643" name="Button 331" hidden="1">
              <a:extLst>
                <a:ext uri="{63B3BB69-23CF-44E3-9099-C40C66FF867C}">
                  <a14:compatExt spid="_x0000_s13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0</xdr:row>
          <xdr:rowOff>0</xdr:rowOff>
        </xdr:from>
        <xdr:to>
          <xdr:col>7</xdr:col>
          <xdr:colOff>38100</xdr:colOff>
          <xdr:row>1</xdr:row>
          <xdr:rowOff>171450</xdr:rowOff>
        </xdr:to>
        <xdr:sp macro="" textlink="">
          <xdr:nvSpPr>
            <xdr:cNvPr id="13645" name="CommandButton1" hidden="1">
              <a:extLst>
                <a:ext uri="{63B3BB69-23CF-44E3-9099-C40C66FF867C}">
                  <a14:compatExt spid="_x0000_s13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9525</xdr:rowOff>
        </xdr:from>
        <xdr:to>
          <xdr:col>3</xdr:col>
          <xdr:colOff>28575</xdr:colOff>
          <xdr:row>2</xdr:row>
          <xdr:rowOff>38100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104775</xdr:colOff>
          <xdr:row>0</xdr:row>
          <xdr:rowOff>9525</xdr:rowOff>
        </xdr:from>
        <xdr:to>
          <xdr:col>6</xdr:col>
          <xdr:colOff>371475</xdr:colOff>
          <xdr:row>2</xdr:row>
          <xdr:rowOff>47625</xdr:rowOff>
        </xdr:to>
        <xdr:sp macro="" textlink="">
          <xdr:nvSpPr>
            <xdr:cNvPr id="8203" name="CommandButton1" hidden="1">
              <a:extLst>
                <a:ext uri="{63B3BB69-23CF-44E3-9099-C40C66FF867C}">
                  <a14:compatExt spid="_x0000_s8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0</xdr:rowOff>
        </xdr:from>
        <xdr:to>
          <xdr:col>3</xdr:col>
          <xdr:colOff>152400</xdr:colOff>
          <xdr:row>2</xdr:row>
          <xdr:rowOff>171450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9525</xdr:rowOff>
        </xdr:from>
        <xdr:to>
          <xdr:col>7</xdr:col>
          <xdr:colOff>19050</xdr:colOff>
          <xdr:row>2</xdr:row>
          <xdr:rowOff>171450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3</xdr:col>
          <xdr:colOff>95250</xdr:colOff>
          <xdr:row>2</xdr:row>
          <xdr:rowOff>180975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200025</xdr:colOff>
          <xdr:row>0</xdr:row>
          <xdr:rowOff>9525</xdr:rowOff>
        </xdr:from>
        <xdr:to>
          <xdr:col>7</xdr:col>
          <xdr:colOff>28575</xdr:colOff>
          <xdr:row>2</xdr:row>
          <xdr:rowOff>180975</xdr:rowOff>
        </xdr:to>
        <xdr:sp macro="" textlink="">
          <xdr:nvSpPr>
            <xdr:cNvPr id="15363" name="CommandButton1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19050</xdr:rowOff>
        </xdr:from>
        <xdr:to>
          <xdr:col>3</xdr:col>
          <xdr:colOff>28575</xdr:colOff>
          <xdr:row>1</xdr:row>
          <xdr:rowOff>200025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0</xdr:rowOff>
        </xdr:from>
        <xdr:to>
          <xdr:col>7</xdr:col>
          <xdr:colOff>9525</xdr:colOff>
          <xdr:row>3</xdr:row>
          <xdr:rowOff>9525</xdr:rowOff>
        </xdr:to>
        <xdr:sp macro="" textlink="">
          <xdr:nvSpPr>
            <xdr:cNvPr id="16388" name="CommandButton1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628650</xdr:colOff>
          <xdr:row>0</xdr:row>
          <xdr:rowOff>28575</xdr:rowOff>
        </xdr:from>
        <xdr:to>
          <xdr:col>3</xdr:col>
          <xdr:colOff>66675</xdr:colOff>
          <xdr:row>2</xdr:row>
          <xdr:rowOff>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0</xdr:row>
          <xdr:rowOff>19050</xdr:rowOff>
        </xdr:from>
        <xdr:to>
          <xdr:col>7</xdr:col>
          <xdr:colOff>9525</xdr:colOff>
          <xdr:row>1</xdr:row>
          <xdr:rowOff>171450</xdr:rowOff>
        </xdr:to>
        <xdr:sp macro="" textlink="">
          <xdr:nvSpPr>
            <xdr:cNvPr id="17411" name="CommandButton1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9525</xdr:rowOff>
        </xdr:from>
        <xdr:to>
          <xdr:col>3</xdr:col>
          <xdr:colOff>38100</xdr:colOff>
          <xdr:row>1</xdr:row>
          <xdr:rowOff>190500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0</xdr:row>
          <xdr:rowOff>9525</xdr:rowOff>
        </xdr:from>
        <xdr:to>
          <xdr:col>6</xdr:col>
          <xdr:colOff>381000</xdr:colOff>
          <xdr:row>1</xdr:row>
          <xdr:rowOff>171450</xdr:rowOff>
        </xdr:to>
        <xdr:sp macro="" textlink="">
          <xdr:nvSpPr>
            <xdr:cNvPr id="18435" name="CommandButton1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28575</xdr:rowOff>
        </xdr:from>
        <xdr:to>
          <xdr:col>3</xdr:col>
          <xdr:colOff>19050</xdr:colOff>
          <xdr:row>2</xdr:row>
          <xdr:rowOff>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0</xdr:row>
          <xdr:rowOff>0</xdr:rowOff>
        </xdr:from>
        <xdr:to>
          <xdr:col>7</xdr:col>
          <xdr:colOff>28575</xdr:colOff>
          <xdr:row>1</xdr:row>
          <xdr:rowOff>190500</xdr:rowOff>
        </xdr:to>
        <xdr:sp macro="" textlink="">
          <xdr:nvSpPr>
            <xdr:cNvPr id="19460" name="CommandButton1" hidden="1">
              <a:extLst>
                <a:ext uri="{63B3BB69-23CF-44E3-9099-C40C66FF867C}">
                  <a14:compatExt spid="_x0000_s19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externalLinkPath" Target="file:///H:\Users\UH\Documents\Decembre" TargetMode="External"/><Relationship Id="rId6" Type="http://schemas.openxmlformats.org/officeDocument/2006/relationships/ctrlProp" Target="../ctrlProps/ctrlProp2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3.xml"/><Relationship Id="rId4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4.xml"/><Relationship Id="rId4" Type="http://schemas.openxmlformats.org/officeDocument/2006/relationships/image" Target="../media/image6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5.xml"/><Relationship Id="rId4" Type="http://schemas.openxmlformats.org/officeDocument/2006/relationships/image" Target="../media/image7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7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8.xml"/><Relationship Id="rId4" Type="http://schemas.openxmlformats.org/officeDocument/2006/relationships/image" Target="../media/image10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trlProp" Target="../ctrlProps/ctrlProp9.xml"/><Relationship Id="rId4" Type="http://schemas.openxmlformats.org/officeDocument/2006/relationships/image" Target="../media/image11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trlProp" Target="../ctrlProps/ctrlProp10.xml"/><Relationship Id="rId4" Type="http://schemas.openxmlformats.org/officeDocument/2006/relationships/image" Target="../media/image12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trlProp" Target="../ctrlProps/ctrlProp11.xml"/><Relationship Id="rId4" Type="http://schemas.openxmlformats.org/officeDocument/2006/relationships/image" Target="../media/image13.emf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Relationship Id="rId5" Type="http://schemas.openxmlformats.org/officeDocument/2006/relationships/ctrlProp" Target="../ctrlProps/ctrlProp12.xml"/><Relationship Id="rId4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57"/>
  <sheetViews>
    <sheetView showZeros="0" tabSelected="1" zoomScaleNormal="100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X22" sqref="X22"/>
    </sheetView>
  </sheetViews>
  <sheetFormatPr baseColWidth="10" defaultRowHeight="15" x14ac:dyDescent="0.25"/>
  <cols>
    <col min="1" max="1" width="13.7109375" bestFit="1" customWidth="1"/>
    <col min="2" max="25" width="6.5703125" customWidth="1"/>
    <col min="30" max="30" width="17.7109375" customWidth="1"/>
    <col min="31" max="31" width="24.5703125" customWidth="1"/>
  </cols>
  <sheetData>
    <row r="1" spans="1:35" ht="8.25" customHeight="1" x14ac:dyDescent="0.25">
      <c r="AD1" s="96" t="s">
        <v>31</v>
      </c>
      <c r="AE1" s="97">
        <f>DATE(An,1,1)</f>
        <v>41640</v>
      </c>
      <c r="AH1">
        <v>2014</v>
      </c>
      <c r="AI1" t="s">
        <v>44</v>
      </c>
    </row>
    <row r="2" spans="1:35" ht="21" x14ac:dyDescent="0.25">
      <c r="A2" s="99">
        <v>2014</v>
      </c>
      <c r="AD2" s="96" t="s">
        <v>32</v>
      </c>
      <c r="AE2" s="98">
        <f>FLOOR(DATE(An,5,DAY(MINUTE(An/38)/2+56)),7)-34+7*(An=2079)</f>
        <v>41749</v>
      </c>
      <c r="AH2">
        <v>2015</v>
      </c>
      <c r="AI2" t="s">
        <v>45</v>
      </c>
    </row>
    <row r="3" spans="1:35" ht="5.25" customHeight="1" x14ac:dyDescent="0.25">
      <c r="AD3" s="96" t="s">
        <v>33</v>
      </c>
      <c r="AE3" s="98">
        <f>AE2+1</f>
        <v>41750</v>
      </c>
      <c r="AH3">
        <v>2016</v>
      </c>
      <c r="AI3" t="s">
        <v>46</v>
      </c>
    </row>
    <row r="4" spans="1:35" ht="1.5" customHeight="1" x14ac:dyDescent="0.25">
      <c r="AD4" s="96" t="s">
        <v>34</v>
      </c>
      <c r="AE4" s="98">
        <f>DATE(An,5,1)</f>
        <v>41760</v>
      </c>
      <c r="AH4">
        <v>2017</v>
      </c>
      <c r="AI4" t="s">
        <v>47</v>
      </c>
    </row>
    <row r="5" spans="1:35" ht="1.5" customHeight="1" x14ac:dyDescent="0.25">
      <c r="AD5" s="96" t="s">
        <v>35</v>
      </c>
      <c r="AE5" s="98">
        <f>DATE(An,5,8)</f>
        <v>41767</v>
      </c>
      <c r="AH5">
        <v>2018</v>
      </c>
      <c r="AI5" t="s">
        <v>48</v>
      </c>
    </row>
    <row r="6" spans="1:35" ht="1.5" customHeight="1" x14ac:dyDescent="0.25">
      <c r="AD6" s="96" t="s">
        <v>36</v>
      </c>
      <c r="AE6" s="98">
        <f>AE2+39</f>
        <v>41788</v>
      </c>
      <c r="AH6">
        <v>2019</v>
      </c>
      <c r="AI6" t="s">
        <v>49</v>
      </c>
    </row>
    <row r="7" spans="1:35" ht="15" customHeight="1" x14ac:dyDescent="0.25">
      <c r="A7" s="79"/>
      <c r="B7" s="126" t="s">
        <v>29</v>
      </c>
      <c r="C7" s="126"/>
      <c r="D7" s="126"/>
      <c r="E7" s="126"/>
      <c r="F7" s="126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  <c r="R7" s="126"/>
      <c r="S7" s="126"/>
      <c r="T7" s="126"/>
      <c r="U7" s="126"/>
      <c r="V7" s="126"/>
      <c r="W7" s="126"/>
      <c r="X7" s="126"/>
      <c r="Y7" s="126"/>
      <c r="AD7" s="96" t="s">
        <v>37</v>
      </c>
      <c r="AE7" s="97">
        <f>AE2+49</f>
        <v>41798</v>
      </c>
      <c r="AH7">
        <v>2020</v>
      </c>
      <c r="AI7" t="s">
        <v>50</v>
      </c>
    </row>
    <row r="8" spans="1:35" ht="15.75" customHeight="1" thickBot="1" x14ac:dyDescent="0.3">
      <c r="A8" s="79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27"/>
      <c r="U8" s="127"/>
      <c r="V8" s="127"/>
      <c r="W8" s="127"/>
      <c r="X8" s="127"/>
      <c r="Y8" s="127"/>
      <c r="AD8" s="96" t="s">
        <v>38</v>
      </c>
      <c r="AE8" s="97">
        <f>AE7+1</f>
        <v>41799</v>
      </c>
      <c r="AH8">
        <v>2021</v>
      </c>
      <c r="AI8" t="s">
        <v>51</v>
      </c>
    </row>
    <row r="9" spans="1:35" ht="20.25" thickTop="1" thickBot="1" x14ac:dyDescent="0.35">
      <c r="A9" s="79"/>
      <c r="B9" s="151" t="s">
        <v>0</v>
      </c>
      <c r="C9" s="150"/>
      <c r="D9" s="150"/>
      <c r="E9" s="150"/>
      <c r="F9" s="150" t="s">
        <v>1</v>
      </c>
      <c r="G9" s="150"/>
      <c r="H9" s="150"/>
      <c r="I9" s="150"/>
      <c r="J9" s="150" t="s">
        <v>2</v>
      </c>
      <c r="K9" s="150"/>
      <c r="L9" s="150"/>
      <c r="M9" s="150"/>
      <c r="N9" s="150" t="s">
        <v>3</v>
      </c>
      <c r="O9" s="150"/>
      <c r="P9" s="150"/>
      <c r="Q9" s="150"/>
      <c r="R9" s="150" t="s">
        <v>4</v>
      </c>
      <c r="S9" s="150"/>
      <c r="T9" s="150"/>
      <c r="U9" s="150"/>
      <c r="V9" s="150" t="s">
        <v>5</v>
      </c>
      <c r="W9" s="150"/>
      <c r="X9" s="150"/>
      <c r="Y9" s="150"/>
      <c r="AD9" s="96" t="s">
        <v>39</v>
      </c>
      <c r="AE9" s="97">
        <f>DATE(An,7,14)</f>
        <v>41834</v>
      </c>
      <c r="AH9">
        <v>2022</v>
      </c>
      <c r="AI9" t="s">
        <v>52</v>
      </c>
    </row>
    <row r="10" spans="1:35" ht="16.5" thickTop="1" thickBot="1" x14ac:dyDescent="0.3">
      <c r="A10" s="79"/>
      <c r="B10" s="80" t="s">
        <v>6</v>
      </c>
      <c r="C10" s="81" t="s">
        <v>8</v>
      </c>
      <c r="D10" s="81" t="s">
        <v>7</v>
      </c>
      <c r="E10" s="81" t="s">
        <v>23</v>
      </c>
      <c r="F10" s="81" t="s">
        <v>6</v>
      </c>
      <c r="G10" s="81" t="s">
        <v>8</v>
      </c>
      <c r="H10" s="81" t="s">
        <v>7</v>
      </c>
      <c r="I10" s="81" t="s">
        <v>23</v>
      </c>
      <c r="J10" s="81" t="s">
        <v>6</v>
      </c>
      <c r="K10" s="81" t="s">
        <v>8</v>
      </c>
      <c r="L10" s="81" t="s">
        <v>7</v>
      </c>
      <c r="M10" s="81" t="s">
        <v>23</v>
      </c>
      <c r="N10" s="81" t="s">
        <v>6</v>
      </c>
      <c r="O10" s="81" t="s">
        <v>8</v>
      </c>
      <c r="P10" s="81" t="s">
        <v>7</v>
      </c>
      <c r="Q10" s="81" t="s">
        <v>23</v>
      </c>
      <c r="R10" s="81" t="s">
        <v>6</v>
      </c>
      <c r="S10" s="81" t="s">
        <v>8</v>
      </c>
      <c r="T10" s="81" t="s">
        <v>7</v>
      </c>
      <c r="U10" s="81" t="s">
        <v>23</v>
      </c>
      <c r="V10" s="81" t="s">
        <v>6</v>
      </c>
      <c r="W10" s="81" t="s">
        <v>8</v>
      </c>
      <c r="X10" s="81" t="s">
        <v>7</v>
      </c>
      <c r="Y10" s="82" t="s">
        <v>23</v>
      </c>
      <c r="AD10" s="96" t="s">
        <v>40</v>
      </c>
      <c r="AE10" s="97">
        <f>DATE(An,8,15)</f>
        <v>41866</v>
      </c>
      <c r="AH10">
        <v>2023</v>
      </c>
      <c r="AI10" t="s">
        <v>53</v>
      </c>
    </row>
    <row r="11" spans="1:35" ht="19.5" thickTop="1" thickBot="1" x14ac:dyDescent="0.3">
      <c r="A11" s="109" t="s">
        <v>10</v>
      </c>
      <c r="B11" s="83">
        <f>COUNTIF(Janvier!$F$6:$F$36,B$10)</f>
        <v>0</v>
      </c>
      <c r="C11" s="84">
        <f>COUNTIF(Janvier!$F$6:$F$36,C$10)</f>
        <v>0</v>
      </c>
      <c r="D11" s="84">
        <f>COUNTIF(Janvier!$F$6:$F$36,D$10)</f>
        <v>0</v>
      </c>
      <c r="E11" s="85">
        <f>COUNTIF(Janvier!$F$6:$F$36,E$10)</f>
        <v>0</v>
      </c>
      <c r="F11" s="110">
        <f>COUNTIF(Janvier!$L$6:$L$36,F$10)</f>
        <v>0</v>
      </c>
      <c r="G11" s="84">
        <f>COUNTIF(Janvier!$L$6:$L$36,G$10)</f>
        <v>0</v>
      </c>
      <c r="H11" s="84">
        <f>COUNTIF(Janvier!$L$6:$L$36,H$10)</f>
        <v>0</v>
      </c>
      <c r="I11" s="86">
        <f>COUNTIF(Janvier!$L$6:$L$36,I$10)</f>
        <v>0</v>
      </c>
      <c r="J11" s="83">
        <f>COUNTIF(Janvier!$R$6:$R$36,J$10)</f>
        <v>11</v>
      </c>
      <c r="K11" s="84">
        <f>COUNTIF(Janvier!$R$6:$R$36,K$10)</f>
        <v>5</v>
      </c>
      <c r="L11" s="84">
        <f>COUNTIF(Janvier!$R$6:$R$36,L$10)</f>
        <v>0</v>
      </c>
      <c r="M11" s="85">
        <f>COUNTIF(Janvier!$R$6:$R$36,M$10)</f>
        <v>0</v>
      </c>
      <c r="N11" s="110">
        <f>COUNTIF(Janvier!$X$6:$X$36,N$10)</f>
        <v>0</v>
      </c>
      <c r="O11" s="84">
        <f>COUNTIF(Janvier!$X$6:$X$36,O$10)</f>
        <v>0</v>
      </c>
      <c r="P11" s="84">
        <f>COUNTIF(Janvier!$X$6:$X$36,P$10)</f>
        <v>0</v>
      </c>
      <c r="Q11" s="113">
        <f>COUNTIF(Janvier!$X$6:$X$36,Q$10)</f>
        <v>0</v>
      </c>
      <c r="R11" s="110">
        <f>COUNTIF(Janvier!$AD$6:$AD$36,R$10)</f>
        <v>0</v>
      </c>
      <c r="S11" s="84">
        <f>COUNTIF(Janvier!$AD$6:$AD$36,S$10)</f>
        <v>0</v>
      </c>
      <c r="T11" s="84">
        <f>COUNTIF(Janvier!$AD$6:$AD$36,T$10)</f>
        <v>0</v>
      </c>
      <c r="U11" s="113">
        <f>COUNTIF(Janvier!$AD$6:$AD$36,U$10)</f>
        <v>0</v>
      </c>
      <c r="V11" s="110">
        <f>COUNTIF(Janvier!$AJ$6:$AJ$36,V$10)</f>
        <v>0</v>
      </c>
      <c r="W11" s="84">
        <f>COUNTIF(Janvier!$AJ$6:$AJ$36,W$10)</f>
        <v>0</v>
      </c>
      <c r="X11" s="84">
        <f>COUNTIF(Janvier!$AJ$6:$AJ$36,X$10)</f>
        <v>0</v>
      </c>
      <c r="Y11" s="85">
        <f>COUNTIF(Janvier!$AJ$6:$AJ$36,Y$10)</f>
        <v>0</v>
      </c>
      <c r="AD11" s="96" t="s">
        <v>41</v>
      </c>
      <c r="AE11" s="97">
        <f>DATE(An,11,1)</f>
        <v>41944</v>
      </c>
      <c r="AH11">
        <v>2024</v>
      </c>
      <c r="AI11" t="s">
        <v>54</v>
      </c>
    </row>
    <row r="12" spans="1:35" ht="19.5" thickTop="1" thickBot="1" x14ac:dyDescent="0.3">
      <c r="A12" s="109" t="s">
        <v>24</v>
      </c>
      <c r="B12" s="87">
        <f>COUNTIF(Février!$F$6:$F$36,B$10)</f>
        <v>0</v>
      </c>
      <c r="C12" s="88">
        <f>COUNTIF(Février!$F$6:$F$36,C$10)</f>
        <v>0</v>
      </c>
      <c r="D12" s="88">
        <f>COUNTIF(Février!$F$6:$F$36,D$10)</f>
        <v>0</v>
      </c>
      <c r="E12" s="89">
        <f>COUNTIF(Février!$F$6:$F$36,E$10)</f>
        <v>0</v>
      </c>
      <c r="F12" s="111">
        <f>COUNTIF(Février!$L$6:$L$36,F$10)</f>
        <v>0</v>
      </c>
      <c r="G12" s="88">
        <f>COUNTIF(Février!$L$6:$L$36,G$10)</f>
        <v>0</v>
      </c>
      <c r="H12" s="88">
        <f>COUNTIF(Février!$L$6:$L$36,H$10)</f>
        <v>0</v>
      </c>
      <c r="I12" s="90">
        <f>COUNTIF(Février!$L$6:$L$36,I$10)</f>
        <v>0</v>
      </c>
      <c r="J12" s="87">
        <f>COUNTIF(Février!$R$6:$R$36,J$10)</f>
        <v>0</v>
      </c>
      <c r="K12" s="88">
        <f>COUNTIF(Février!$R$6:$R$36,K$10)</f>
        <v>0</v>
      </c>
      <c r="L12" s="88">
        <f>COUNTIF(Février!$R$6:$R$36,L$10)</f>
        <v>3</v>
      </c>
      <c r="M12" s="89">
        <f>COUNTIF(Février!$R$6:$R$36,M$10)</f>
        <v>0</v>
      </c>
      <c r="N12" s="111">
        <f>COUNTIF(Février!$X$6:$X$36,N$10)</f>
        <v>0</v>
      </c>
      <c r="O12" s="88">
        <f>COUNTIF(Février!$X$6:$X$36,O$10)</f>
        <v>0</v>
      </c>
      <c r="P12" s="88">
        <f>COUNTIF(Février!$X$6:$X$36,P$10)</f>
        <v>0</v>
      </c>
      <c r="Q12" s="114">
        <f>COUNTIF(Février!$X$6:$X$36,Q$10)</f>
        <v>5</v>
      </c>
      <c r="R12" s="111">
        <f>COUNTIF(Février!$AD$6:$AD$36,R$10)</f>
        <v>6</v>
      </c>
      <c r="S12" s="88">
        <f>COUNTIF(Février!$AD$6:$AD$36,S$10)</f>
        <v>0</v>
      </c>
      <c r="T12" s="88">
        <f>COUNTIF(Février!$AD$6:$AD$36,T$10)</f>
        <v>0</v>
      </c>
      <c r="U12" s="114">
        <f>COUNTIF(Février!$AD$6:$AD$36,U$10)</f>
        <v>0</v>
      </c>
      <c r="V12" s="111">
        <f>COUNTIF(Février!$AJ$6:$AJ$36,V$10)</f>
        <v>0</v>
      </c>
      <c r="W12" s="88">
        <f>COUNTIF(Février!$AJ$6:$AJ$36,W$10)</f>
        <v>5</v>
      </c>
      <c r="X12" s="88">
        <f>COUNTIF(Février!$AJ$6:$AJ$36,X$10)</f>
        <v>0</v>
      </c>
      <c r="Y12" s="89">
        <f>COUNTIF(Février!$AJ$6:$AJ$36,Y$10)</f>
        <v>0</v>
      </c>
      <c r="AD12" s="96" t="s">
        <v>42</v>
      </c>
      <c r="AE12" s="97">
        <f>DATE(An,11,11)</f>
        <v>41954</v>
      </c>
      <c r="AH12">
        <v>2025</v>
      </c>
      <c r="AI12" t="s">
        <v>55</v>
      </c>
    </row>
    <row r="13" spans="1:35" ht="19.5" thickTop="1" thickBot="1" x14ac:dyDescent="0.3">
      <c r="A13" s="109" t="s">
        <v>11</v>
      </c>
      <c r="B13" s="87">
        <f>COUNTIF(Mars!$F$6:$F$36,B$10)</f>
        <v>0</v>
      </c>
      <c r="C13" s="88">
        <f>COUNTIF(Mars!$F$6:$F$36,C$10)</f>
        <v>0</v>
      </c>
      <c r="D13" s="88">
        <f>COUNTIF(Mars!$F$6:$F$36,D$10)</f>
        <v>0</v>
      </c>
      <c r="E13" s="89">
        <f>COUNTIF(Mars!$F$6:$F$36,E$10)</f>
        <v>0</v>
      </c>
      <c r="F13" s="87">
        <f>COUNTIF(Mars!$L$6:$L$36,F$10)</f>
        <v>0</v>
      </c>
      <c r="G13" s="88">
        <f>COUNTIF(Mars!$L$6:$L$36,G$10)</f>
        <v>0</v>
      </c>
      <c r="H13" s="88">
        <f>COUNTIF(Mars!$L$6:$L$36,H$10)</f>
        <v>0</v>
      </c>
      <c r="I13" s="89">
        <f>COUNTIF(Mars!$L$6:$L$36,I$10)</f>
        <v>0</v>
      </c>
      <c r="J13" s="87">
        <f>COUNTIF(Mars!$R$6:$R$36,J$10)</f>
        <v>0</v>
      </c>
      <c r="K13" s="88">
        <f>COUNTIF(Mars!$R$6:$R$36,K$10)</f>
        <v>0</v>
      </c>
      <c r="L13" s="88">
        <f>COUNTIF(Mars!$R$6:$R$36,L$10)</f>
        <v>0</v>
      </c>
      <c r="M13" s="89">
        <f>COUNTIF(Mars!$R$6:$R$36,M$10)</f>
        <v>0</v>
      </c>
      <c r="N13" s="111">
        <f>COUNTIF(Mars!$X$6:$X$36,N$10)</f>
        <v>6</v>
      </c>
      <c r="O13" s="88">
        <f>COUNTIF(Mars!$X$6:$X$36,O$10)</f>
        <v>6</v>
      </c>
      <c r="P13" s="88">
        <f>COUNTIF(Mars!$X$6:$X$36,P$10)</f>
        <v>0</v>
      </c>
      <c r="Q13" s="114">
        <f>COUNTIF(Mars!$X$6:$X$36,Q$10)</f>
        <v>0</v>
      </c>
      <c r="R13" s="111">
        <f>COUNTIF(Mars!$AD$6:$AD$36,R$10)</f>
        <v>0</v>
      </c>
      <c r="S13" s="88">
        <f>COUNTIF(Mars!$AD$6:$AD$36,S$10)</f>
        <v>0</v>
      </c>
      <c r="T13" s="88">
        <f>COUNTIF(Mars!$AD$6:$AD$36,T$10)</f>
        <v>0</v>
      </c>
      <c r="U13" s="114">
        <f>COUNTIF(Mars!$AD$6:$AD$36,U$10)</f>
        <v>5</v>
      </c>
      <c r="V13" s="111">
        <f>COUNTIF(Mars!$AJ$6:$AJ$36,V$10)</f>
        <v>0</v>
      </c>
      <c r="W13" s="88">
        <f>COUNTIF(Mars!$AJ$6:$AJ$36,W$10)</f>
        <v>0</v>
      </c>
      <c r="X13" s="88">
        <f>COUNTIF(Mars!$AJ$6:$AJ$36,X$10)</f>
        <v>0</v>
      </c>
      <c r="Y13" s="89">
        <f>COUNTIF(Mars!$AJ$6:$AJ$36,Y$10)</f>
        <v>0</v>
      </c>
      <c r="AD13" s="96" t="s">
        <v>43</v>
      </c>
      <c r="AE13" s="97">
        <f>DATE(An,12,25)</f>
        <v>41998</v>
      </c>
      <c r="AH13">
        <v>2026</v>
      </c>
    </row>
    <row r="14" spans="1:35" ht="19.5" thickTop="1" thickBot="1" x14ac:dyDescent="0.3">
      <c r="A14" s="109" t="s">
        <v>12</v>
      </c>
      <c r="B14" s="87">
        <f>COUNTIF(Avril!$F$6:$F$36,B$10)</f>
        <v>0</v>
      </c>
      <c r="C14" s="88">
        <f>COUNTIF(Avril!$F$6:$F$36,C$10)</f>
        <v>0</v>
      </c>
      <c r="D14" s="88">
        <f>COUNTIF(Avril!$F$6:$F$36,D$10)</f>
        <v>0</v>
      </c>
      <c r="E14" s="89">
        <f>COUNTIF(Avril!$F$6:$F$36,E$10)</f>
        <v>0</v>
      </c>
      <c r="F14" s="87">
        <f>COUNTIF(Avril!$L$6:$L$36,F$10)</f>
        <v>0</v>
      </c>
      <c r="G14" s="88">
        <f>COUNTIF(Avril!$L$6:$L$36,G$10)</f>
        <v>3</v>
      </c>
      <c r="H14" s="88">
        <f>COUNTIF(Avril!$L$6:$L$36,H$10)</f>
        <v>0</v>
      </c>
      <c r="I14" s="89">
        <f>COUNTIF(Avril!$L$6:$L$36,I$10)</f>
        <v>0</v>
      </c>
      <c r="J14" s="87">
        <f>COUNTIF(Avril!$R$6:$R$36,J$10)</f>
        <v>0</v>
      </c>
      <c r="K14" s="88">
        <f>COUNTIF(Avril!$R$6:$R$36,K$10)</f>
        <v>0</v>
      </c>
      <c r="L14" s="88">
        <f>COUNTIF(Avril!$R$6:$R$36,L$10)</f>
        <v>0</v>
      </c>
      <c r="M14" s="89">
        <f>COUNTIF(Avril!$R$6:$R$36,M$10)</f>
        <v>0</v>
      </c>
      <c r="N14" s="111">
        <f>COUNTIF(Avril!$X$6:$X$36,N$10)</f>
        <v>5</v>
      </c>
      <c r="O14" s="88">
        <f>COUNTIF(Avril!$X$6:$X$36,O$10)</f>
        <v>5</v>
      </c>
      <c r="P14" s="88">
        <f>COUNTIF(Avril!$X$6:$X$36,P$10)</f>
        <v>0</v>
      </c>
      <c r="Q14" s="114">
        <f>COUNTIF(Avril!$X$6:$X$36,Q$10)</f>
        <v>0</v>
      </c>
      <c r="R14" s="111">
        <f>COUNTIF(Avril!$AD$6:$AD$36,R$10)</f>
        <v>0</v>
      </c>
      <c r="S14" s="88">
        <f>COUNTIF(Avril!$AD$6:$AD$36,S$10)</f>
        <v>5</v>
      </c>
      <c r="T14" s="88">
        <f>COUNTIF(Avril!$AD$6:$AD$36,T$10)</f>
        <v>0</v>
      </c>
      <c r="U14" s="114">
        <f>COUNTIF(Avril!$AD$6:$AD$36,U$10)</f>
        <v>0</v>
      </c>
      <c r="V14" s="111">
        <f>COUNTIF(Avril!$AJ$6:$AJ$36,V$10)</f>
        <v>0</v>
      </c>
      <c r="W14" s="88">
        <f>COUNTIF(Avril!$AJ$6:$AJ$36,W$10)</f>
        <v>0</v>
      </c>
      <c r="X14" s="88">
        <f>COUNTIF(Avril!$AJ$6:$AJ$36,X$10)</f>
        <v>0</v>
      </c>
      <c r="Y14" s="89">
        <f>COUNTIF(Avril!$AJ$6:$AJ$36,Y$10)</f>
        <v>0</v>
      </c>
      <c r="AH14">
        <v>2027</v>
      </c>
    </row>
    <row r="15" spans="1:35" ht="19.5" thickTop="1" thickBot="1" x14ac:dyDescent="0.3">
      <c r="A15" s="109" t="s">
        <v>13</v>
      </c>
      <c r="B15" s="87">
        <f>COUNTIF(Mai!$F$6:$F$36,B$10)</f>
        <v>0</v>
      </c>
      <c r="C15" s="88">
        <f>COUNTIF(Mai!$F$6:$F$36,C$10)</f>
        <v>0</v>
      </c>
      <c r="D15" s="88">
        <f>COUNTIF(Mai!$F$6:$F$36,D$10)</f>
        <v>0</v>
      </c>
      <c r="E15" s="89">
        <f>COUNTIF(Mai!$F$6:$F$36,E$10)</f>
        <v>0</v>
      </c>
      <c r="F15" s="87">
        <f>COUNTIF(Mai!$L$6:$L$36,F$10)</f>
        <v>0</v>
      </c>
      <c r="G15" s="88">
        <f>COUNTIF(Mai!$L$6:$L$36,G$10)</f>
        <v>3</v>
      </c>
      <c r="H15" s="88">
        <f>COUNTIF(Mai!$L$6:$L$36,H$10)</f>
        <v>0</v>
      </c>
      <c r="I15" s="89">
        <f>COUNTIF(Mai!$L$6:$L$36,I$10)</f>
        <v>1</v>
      </c>
      <c r="J15" s="87">
        <f>COUNTIF(Mai!$R$6:$R$36,J$10)</f>
        <v>0</v>
      </c>
      <c r="K15" s="88">
        <f>COUNTIF(Mai!$R$6:$R$36,K$10)</f>
        <v>0</v>
      </c>
      <c r="L15" s="88">
        <f>COUNTIF(Mai!$R$6:$R$36,L$10)</f>
        <v>0</v>
      </c>
      <c r="M15" s="89">
        <f>COUNTIF(Mai!$R$6:$R$36,M$10)</f>
        <v>0</v>
      </c>
      <c r="N15" s="111">
        <f>COUNTIF(Mai!$X$6:$X$36,N$10)</f>
        <v>0</v>
      </c>
      <c r="O15" s="88">
        <f>COUNTIF(Mai!$X$6:$X$36,O$10)</f>
        <v>0</v>
      </c>
      <c r="P15" s="88">
        <f>COUNTIF(Mai!$X$6:$X$36,P$10)</f>
        <v>0</v>
      </c>
      <c r="Q15" s="114">
        <f>COUNTIF(Mai!$X$6:$X$36,Q$10)</f>
        <v>0</v>
      </c>
      <c r="R15" s="111">
        <f>COUNTIF(Mai!$AD$6:$AD$36,R$10)</f>
        <v>0</v>
      </c>
      <c r="S15" s="88">
        <f>COUNTIF(Mai!$AD$6:$AD$36,S$10)</f>
        <v>5</v>
      </c>
      <c r="T15" s="88">
        <f>COUNTIF(Mai!$AD$6:$AD$36,T$10)</f>
        <v>0</v>
      </c>
      <c r="U15" s="114">
        <f>COUNTIF(Mai!$AD$6:$AD$36,U$10)</f>
        <v>0</v>
      </c>
      <c r="V15" s="111">
        <f>COUNTIF(Mai!$AJ$6:$AJ$36,V$10)</f>
        <v>0</v>
      </c>
      <c r="W15" s="88">
        <f>COUNTIF(Mai!$AJ$6:$AJ$36,W$10)</f>
        <v>4</v>
      </c>
      <c r="X15" s="88">
        <f>COUNTIF(Mai!$AJ$6:$AJ$36,X$10)</f>
        <v>0</v>
      </c>
      <c r="Y15" s="89">
        <f>COUNTIF(Mai!$AJ$6:$AJ$36,Y$10)</f>
        <v>0</v>
      </c>
      <c r="AH15">
        <v>2028</v>
      </c>
    </row>
    <row r="16" spans="1:35" ht="19.5" thickTop="1" thickBot="1" x14ac:dyDescent="0.3">
      <c r="A16" s="109" t="s">
        <v>14</v>
      </c>
      <c r="B16" s="87">
        <f>COUNTIF(Juin!$F$6:$F$36,B$10)</f>
        <v>0</v>
      </c>
      <c r="C16" s="88">
        <f>COUNTIF(Juin!$F$6:$F$36,C$10)</f>
        <v>0</v>
      </c>
      <c r="D16" s="88">
        <f>COUNTIF(Juin!$F$6:$F$36,D$10)</f>
        <v>0</v>
      </c>
      <c r="E16" s="89">
        <f>COUNTIF(Juin!$F$6:$F$36,E$10)</f>
        <v>0</v>
      </c>
      <c r="F16" s="87">
        <f>COUNTIF(Juin!$L$6:$L$36,F$10)</f>
        <v>0</v>
      </c>
      <c r="G16" s="88">
        <f>COUNTIF(Juin!$L$6:$L$36,G$10)</f>
        <v>0</v>
      </c>
      <c r="H16" s="88">
        <f>COUNTIF(Juin!$L$6:$L$36,H$10)</f>
        <v>0</v>
      </c>
      <c r="I16" s="89">
        <f>COUNTIF(Juin!$L$6:$L$36,I$10)</f>
        <v>5</v>
      </c>
      <c r="J16" s="87">
        <f>COUNTIF(Juin!$R$6:$R$36,J$10)</f>
        <v>0</v>
      </c>
      <c r="K16" s="88">
        <f>COUNTIF(Juin!$R$6:$R$36,K$10)</f>
        <v>5</v>
      </c>
      <c r="L16" s="88">
        <f>COUNTIF(Juin!$R$6:$R$36,L$10)</f>
        <v>0</v>
      </c>
      <c r="M16" s="89">
        <f>COUNTIF(Juin!$R$6:$R$36,M$10)</f>
        <v>0</v>
      </c>
      <c r="N16" s="111">
        <f>COUNTIF(Juin!$X$6:$X$36,N$10)</f>
        <v>0</v>
      </c>
      <c r="O16" s="88">
        <f>COUNTIF(Juin!$X$6:$X$36,O$10)</f>
        <v>0</v>
      </c>
      <c r="P16" s="88">
        <f>COUNTIF(Juin!$X$6:$X$36,P$10)</f>
        <v>0</v>
      </c>
      <c r="Q16" s="114">
        <f>COUNTIF(Juin!$X$6:$X$36,Q$10)</f>
        <v>0</v>
      </c>
      <c r="R16" s="111">
        <f>COUNTIF(Juin!$AD$6:$AD$36,R$10)</f>
        <v>0</v>
      </c>
      <c r="S16" s="88">
        <f>COUNTIF(Juin!$AD$6:$AD$36,S$10)</f>
        <v>0</v>
      </c>
      <c r="T16" s="88">
        <f>COUNTIF(Juin!$AD$6:$AD$36,T$10)</f>
        <v>0</v>
      </c>
      <c r="U16" s="114">
        <f>COUNTIF(Juin!$AD$6:$AD$36,U$10)</f>
        <v>5</v>
      </c>
      <c r="V16" s="111">
        <f>COUNTIF(Juin!$AJ$6:$AJ$36,V$10)</f>
        <v>0</v>
      </c>
      <c r="W16" s="88">
        <f>COUNTIF(Juin!$AJ$6:$AJ$36,W$10)</f>
        <v>4</v>
      </c>
      <c r="X16" s="88">
        <f>COUNTIF(Juin!$AJ$6:$AJ$36,X$10)</f>
        <v>0</v>
      </c>
      <c r="Y16" s="89">
        <f>COUNTIF(Juin!$AJ$6:$AJ$36,Y$10)</f>
        <v>0</v>
      </c>
      <c r="AH16">
        <v>2029</v>
      </c>
    </row>
    <row r="17" spans="1:34" ht="19.5" thickTop="1" thickBot="1" x14ac:dyDescent="0.3">
      <c r="A17" s="109" t="s">
        <v>15</v>
      </c>
      <c r="B17" s="87">
        <f>COUNTIF(Juillet!$F$6:$F$36,B$10)</f>
        <v>0</v>
      </c>
      <c r="C17" s="88">
        <f>COUNTIF(Juillet!$F$6:$F$36,C$10)</f>
        <v>0</v>
      </c>
      <c r="D17" s="88">
        <f>COUNTIF(Juillet!$F$6:$F$36,D$10)</f>
        <v>0</v>
      </c>
      <c r="E17" s="89">
        <f>COUNTIF(Juillet!$F$6:$F$36,E$10)</f>
        <v>0</v>
      </c>
      <c r="F17" s="87">
        <f>COUNTIF(Juillet!$L$6:$L$36,F$10)</f>
        <v>4</v>
      </c>
      <c r="G17" s="88">
        <f>COUNTIF(Juillet!$L$6:$L$36,G$10)</f>
        <v>1</v>
      </c>
      <c r="H17" s="88">
        <f>COUNTIF(Juillet!$L$6:$L$36,H$10)</f>
        <v>0</v>
      </c>
      <c r="I17" s="89">
        <f>COUNTIF(Juillet!$L$6:$L$36,I$10)</f>
        <v>0</v>
      </c>
      <c r="J17" s="87">
        <f>COUNTIF(Juillet!$R$6:$R$36,J$10)</f>
        <v>3</v>
      </c>
      <c r="K17" s="88">
        <f>COUNTIF(Juillet!$R$6:$R$36,K$10)</f>
        <v>0</v>
      </c>
      <c r="L17" s="88">
        <f>COUNTIF(Juillet!$R$6:$R$36,L$10)</f>
        <v>0</v>
      </c>
      <c r="M17" s="89">
        <f>COUNTIF(Juillet!$R$6:$R$36,M$10)</f>
        <v>0</v>
      </c>
      <c r="N17" s="111">
        <f>COUNTIF(Juillet!$X$6:$X$36,N$10)</f>
        <v>0</v>
      </c>
      <c r="O17" s="88">
        <f>COUNTIF(Juillet!$X$6:$X$36,O$10)</f>
        <v>0</v>
      </c>
      <c r="P17" s="88">
        <f>COUNTIF(Juillet!$X$6:$X$36,P$10)</f>
        <v>0</v>
      </c>
      <c r="Q17" s="114">
        <f>COUNTIF(Juillet!$X$6:$X$36,Q$10)</f>
        <v>0</v>
      </c>
      <c r="R17" s="111">
        <f>COUNTIF(Juillet!$AD$6:$AD$36,R$10)</f>
        <v>0</v>
      </c>
      <c r="S17" s="88">
        <f>COUNTIF(Juillet!$AD$6:$AD$36,S$10)</f>
        <v>0</v>
      </c>
      <c r="T17" s="88">
        <f>COUNTIF(Juillet!$AD$6:$AD$36,T$10)</f>
        <v>0</v>
      </c>
      <c r="U17" s="114">
        <f>COUNTIF(Juillet!$AD$6:$AD$36,U$10)</f>
        <v>0</v>
      </c>
      <c r="V17" s="111">
        <f>COUNTIF(Juillet!$AJ$6:$AJ$36,V$10)</f>
        <v>0</v>
      </c>
      <c r="W17" s="88">
        <f>COUNTIF(Juillet!$AJ$6:$AJ$36,W$10)</f>
        <v>0</v>
      </c>
      <c r="X17" s="88">
        <f>COUNTIF(Juillet!$AJ$6:$AJ$36,X$10)</f>
        <v>0</v>
      </c>
      <c r="Y17" s="89">
        <f>COUNTIF(Juillet!$AJ$6:$AJ$36,Y$10)</f>
        <v>0</v>
      </c>
      <c r="AH17">
        <v>2030</v>
      </c>
    </row>
    <row r="18" spans="1:34" ht="19.5" thickTop="1" thickBot="1" x14ac:dyDescent="0.3">
      <c r="A18" s="109" t="s">
        <v>26</v>
      </c>
      <c r="B18" s="87">
        <f>COUNTIF(Aout!$F$6:$F$36,B$10)</f>
        <v>0</v>
      </c>
      <c r="C18" s="88">
        <f>COUNTIF(Aout!$F$6:$F$36,C$10)</f>
        <v>5</v>
      </c>
      <c r="D18" s="88">
        <f>COUNTIF(Aout!$F$6:$F$36,D$10)</f>
        <v>0</v>
      </c>
      <c r="E18" s="89">
        <f>COUNTIF(Aout!$F$6:$F$36,E$10)</f>
        <v>0</v>
      </c>
      <c r="F18" s="87">
        <f>COUNTIF(Aout!$L$6:$L$36,F$10)</f>
        <v>17</v>
      </c>
      <c r="G18" s="88">
        <f>COUNTIF(Aout!$L$6:$L$36,G$10)</f>
        <v>0</v>
      </c>
      <c r="H18" s="88">
        <f>COUNTIF(Aout!$L$6:$L$36,H$10)</f>
        <v>0</v>
      </c>
      <c r="I18" s="89">
        <f>COUNTIF(Aout!$L$6:$L$36,I$10)</f>
        <v>0</v>
      </c>
      <c r="J18" s="87">
        <f>COUNTIF(Aout!$R$6:$R$36,J$10)</f>
        <v>18</v>
      </c>
      <c r="K18" s="88">
        <f>COUNTIF(Aout!$R$6:$R$36,K$10)</f>
        <v>0</v>
      </c>
      <c r="L18" s="88">
        <f>COUNTIF(Aout!$R$6:$R$36,L$10)</f>
        <v>0</v>
      </c>
      <c r="M18" s="89">
        <f>COUNTIF(Aout!$R$6:$R$36,M$10)</f>
        <v>0</v>
      </c>
      <c r="N18" s="111">
        <f>COUNTIF(Aout!$X$6:$X$36,N$10)</f>
        <v>23</v>
      </c>
      <c r="O18" s="88">
        <f>COUNTIF(Aout!$X$6:$X$36,O$10)</f>
        <v>0</v>
      </c>
      <c r="P18" s="88">
        <f>COUNTIF(Aout!$X$6:$X$36,P$10)</f>
        <v>0</v>
      </c>
      <c r="Q18" s="114">
        <f>COUNTIF(Aout!$X$6:$X$36,Q$10)</f>
        <v>0</v>
      </c>
      <c r="R18" s="111">
        <f>COUNTIF(Aout!$AD$6:$AD$36,R$10)</f>
        <v>17</v>
      </c>
      <c r="S18" s="88">
        <f>COUNTIF(Aout!$AD$6:$AD$36,S$10)</f>
        <v>0</v>
      </c>
      <c r="T18" s="88">
        <f>COUNTIF(Aout!$AD$6:$AD$36,T$10)</f>
        <v>0</v>
      </c>
      <c r="U18" s="114">
        <f>COUNTIF(Aout!$AD$6:$AD$36,U$10)</f>
        <v>0</v>
      </c>
      <c r="V18" s="111">
        <f>COUNTIF(Aout!$AJ$6:$AJ$36,V$10)</f>
        <v>23</v>
      </c>
      <c r="W18" s="88">
        <f>COUNTIF(Aout!$AJ$6:$AJ$36,W$10)</f>
        <v>0</v>
      </c>
      <c r="X18" s="88">
        <f>COUNTIF(Aout!$AJ$6:$AJ$36,X$10)</f>
        <v>0</v>
      </c>
      <c r="Y18" s="89">
        <f>COUNTIF(Aout!$AJ$6:$AJ$36,Y$10)</f>
        <v>0</v>
      </c>
      <c r="AH18">
        <v>2031</v>
      </c>
    </row>
    <row r="19" spans="1:34" ht="19.5" thickTop="1" thickBot="1" x14ac:dyDescent="0.3">
      <c r="A19" s="109" t="s">
        <v>16</v>
      </c>
      <c r="B19" s="87">
        <f>COUNTIF(Septembre!$F$6:$F$36,B$10)</f>
        <v>0</v>
      </c>
      <c r="C19" s="88">
        <f>COUNTIF(Septembre!$F$6:$F$36,C$10)</f>
        <v>0</v>
      </c>
      <c r="D19" s="88">
        <f>COUNTIF(Septembre!$F$6:$F$36,D$10)</f>
        <v>0</v>
      </c>
      <c r="E19" s="89">
        <f>COUNTIF(Septembre!$F$6:$F$36,E$10)</f>
        <v>0</v>
      </c>
      <c r="F19" s="87">
        <f>COUNTIF(Septembre!$L$6:$L$36,F$10)</f>
        <v>0</v>
      </c>
      <c r="G19" s="88">
        <f>COUNTIF(Septembre!$L$6:$L$36,G$10)</f>
        <v>0</v>
      </c>
      <c r="H19" s="88">
        <f>COUNTIF(Septembre!$L$6:$L$36,H$10)</f>
        <v>0</v>
      </c>
      <c r="I19" s="89">
        <f>COUNTIF(Septembre!$L$6:$L$36,I$10)</f>
        <v>0</v>
      </c>
      <c r="J19" s="87">
        <f>COUNTIF(Septembre!$R$6:$R$36,J$10)</f>
        <v>0</v>
      </c>
      <c r="K19" s="88">
        <f>COUNTIF(Septembre!$R$6:$R$36,K$10)</f>
        <v>0</v>
      </c>
      <c r="L19" s="88">
        <f>COUNTIF(Septembre!$R$6:$R$36,L$10)</f>
        <v>0</v>
      </c>
      <c r="M19" s="89">
        <f>COUNTIF(Septembre!$R$6:$R$36,M$10)</f>
        <v>0</v>
      </c>
      <c r="N19" s="111">
        <f>COUNTIF(Septembre!$X$6:$X$36,N$10)</f>
        <v>0</v>
      </c>
      <c r="O19" s="88">
        <f>COUNTIF(Septembre!$X$6:$X$36,O$10)</f>
        <v>0</v>
      </c>
      <c r="P19" s="88">
        <f>COUNTIF(Septembre!$X$6:$X$36,P$10)</f>
        <v>0</v>
      </c>
      <c r="Q19" s="114">
        <f>COUNTIF(Septembre!$X$6:$X$36,Q$10)</f>
        <v>0</v>
      </c>
      <c r="R19" s="111">
        <f>COUNTIF(Septembre!$AD$6:$AD$36,R$10)</f>
        <v>0</v>
      </c>
      <c r="S19" s="88">
        <f>COUNTIF(Septembre!$AD$6:$AD$36,S$10)</f>
        <v>0</v>
      </c>
      <c r="T19" s="88">
        <f>COUNTIF(Septembre!$AD$6:$AD$36,T$10)</f>
        <v>0</v>
      </c>
      <c r="U19" s="114">
        <f>COUNTIF(Septembre!$AD$6:$AD$36,U$10)</f>
        <v>0</v>
      </c>
      <c r="V19" s="111">
        <f>COUNTIF(Septembre!$AJ$6:$AJ$36,V$10)</f>
        <v>0</v>
      </c>
      <c r="W19" s="88">
        <f>COUNTIF(Septembre!$AJ$6:$AJ$36,W$10)</f>
        <v>0</v>
      </c>
      <c r="X19" s="88">
        <f>COUNTIF(Septembre!$AJ$6:$AJ$36,X$10)</f>
        <v>0</v>
      </c>
      <c r="Y19" s="89">
        <f>COUNTIF(Septembre!$AJ$6:$AJ$36,Y$10)</f>
        <v>0</v>
      </c>
    </row>
    <row r="20" spans="1:34" ht="19.5" thickTop="1" thickBot="1" x14ac:dyDescent="0.3">
      <c r="A20" s="109" t="s">
        <v>17</v>
      </c>
      <c r="B20" s="87">
        <f>COUNTIF(Octobre!$F$6:$F$36,B$10)</f>
        <v>0</v>
      </c>
      <c r="C20" s="88">
        <f>COUNTIF(Octobre!$F$6:$F$36,C$10)</f>
        <v>0</v>
      </c>
      <c r="D20" s="88">
        <f>COUNTIF(Octobre!$F$6:$F$36,D$10)</f>
        <v>0</v>
      </c>
      <c r="E20" s="89">
        <f>COUNTIF(Octobre!$F$6:$F$36,E$10)</f>
        <v>0</v>
      </c>
      <c r="F20" s="87">
        <f>COUNTIF(Octobre!$L$6:$L$36,F$10)</f>
        <v>0</v>
      </c>
      <c r="G20" s="88">
        <f>COUNTIF(Octobre!$L$6:$L$36,G$10)</f>
        <v>0</v>
      </c>
      <c r="H20" s="88">
        <f>COUNTIF(Octobre!$L$6:$L$36,H$10)</f>
        <v>0</v>
      </c>
      <c r="I20" s="89">
        <f>COUNTIF(Octobre!$L$6:$L$36,I$10)</f>
        <v>0</v>
      </c>
      <c r="J20" s="87">
        <f>COUNTIF(Octobre!$R$6:$R$36,J$10)</f>
        <v>0</v>
      </c>
      <c r="K20" s="88">
        <f>COUNTIF(Octobre!$R$6:$R$36,K$10)</f>
        <v>0</v>
      </c>
      <c r="L20" s="88">
        <f>COUNTIF(Octobre!$R$6:$R$36,L$10)</f>
        <v>0</v>
      </c>
      <c r="M20" s="89">
        <f>COUNTIF(Octobre!$R$6:$R$36,M$10)</f>
        <v>0</v>
      </c>
      <c r="N20" s="111">
        <f>COUNTIF(Octobre!$X$6:$X$36,N$10)</f>
        <v>0</v>
      </c>
      <c r="O20" s="88">
        <f>COUNTIF(Octobre!$X$6:$X$36,O$10)</f>
        <v>0</v>
      </c>
      <c r="P20" s="88">
        <f>COUNTIF(Octobre!$X$6:$X$36,P$10)</f>
        <v>0</v>
      </c>
      <c r="Q20" s="114">
        <f>COUNTIF(Octobre!$X$6:$X$36,Q$10)</f>
        <v>0</v>
      </c>
      <c r="R20" s="111">
        <f>COUNTIF(Octobre!$AD$6:$AD$36,R$10)</f>
        <v>0</v>
      </c>
      <c r="S20" s="88">
        <f>COUNTIF(Octobre!$AD$6:$AD$36,S$10)</f>
        <v>0</v>
      </c>
      <c r="T20" s="88">
        <f>COUNTIF(Octobre!$AD$6:$AD$36,T$10)</f>
        <v>0</v>
      </c>
      <c r="U20" s="114">
        <f>COUNTIF(Octobre!$AD$6:$AD$36,U$10)</f>
        <v>0</v>
      </c>
      <c r="V20" s="111">
        <f>COUNTIF(Octobre!$AJ$6:$AJ$36,V$10)</f>
        <v>0</v>
      </c>
      <c r="W20" s="88">
        <f>COUNTIF(Octobre!$AJ$6:$AJ$36,W$10)</f>
        <v>0</v>
      </c>
      <c r="X20" s="88">
        <f>COUNTIF(Octobre!$AJ$6:$AJ$36,X$10)</f>
        <v>0</v>
      </c>
      <c r="Y20" s="89">
        <f>COUNTIF(Octobre!$AJ$6:$AJ$36,Y$10)</f>
        <v>0</v>
      </c>
    </row>
    <row r="21" spans="1:34" ht="19.5" thickTop="1" thickBot="1" x14ac:dyDescent="0.3">
      <c r="A21" s="109" t="s">
        <v>18</v>
      </c>
      <c r="B21" s="87">
        <f>COUNTIF(Novembre!$F$6:$F$36,B$10)</f>
        <v>0</v>
      </c>
      <c r="C21" s="88">
        <f>COUNTIF(Novembre!$F$6:$F$36,C$10)</f>
        <v>0</v>
      </c>
      <c r="D21" s="88">
        <f>COUNTIF(Novembre!$F$6:$F$36,D$10)</f>
        <v>0</v>
      </c>
      <c r="E21" s="89">
        <f>COUNTIF(Novembre!$F$6:$F$36,E$10)</f>
        <v>0</v>
      </c>
      <c r="F21" s="87">
        <f>COUNTIF(Novembre!$L$6:$L$36,F$10)</f>
        <v>0</v>
      </c>
      <c r="G21" s="88">
        <f>COUNTIF(Novembre!$L$6:$L$36,G$10)</f>
        <v>0</v>
      </c>
      <c r="H21" s="88">
        <f>COUNTIF(Novembre!$L$6:$L$36,H$10)</f>
        <v>0</v>
      </c>
      <c r="I21" s="89">
        <f>COUNTIF(Novembre!$L$6:$L$36,I$10)</f>
        <v>0</v>
      </c>
      <c r="J21" s="87">
        <f>COUNTIF(Novembre!$R$6:$R$36,J$10)</f>
        <v>0</v>
      </c>
      <c r="K21" s="88">
        <f>COUNTIF(Novembre!$R$6:$R$36,K$10)</f>
        <v>0</v>
      </c>
      <c r="L21" s="88">
        <f>COUNTIF(Novembre!$R$6:$R$36,L$10)</f>
        <v>0</v>
      </c>
      <c r="M21" s="89">
        <f>COUNTIF(Novembre!$R$6:$R$36,M$10)</f>
        <v>0</v>
      </c>
      <c r="N21" s="111">
        <f>COUNTIF(Novembre!$X$6:$X$36,N$10)</f>
        <v>0</v>
      </c>
      <c r="O21" s="88">
        <f>COUNTIF(Novembre!$X$6:$X$36,O$10)</f>
        <v>0</v>
      </c>
      <c r="P21" s="88">
        <f>COUNTIF(Novembre!$X$6:$X$36,P$10)</f>
        <v>0</v>
      </c>
      <c r="Q21" s="114">
        <f>COUNTIF(Novembre!$X$6:$X$36,Q$10)</f>
        <v>0</v>
      </c>
      <c r="R21" s="111">
        <f>COUNTIF(Novembre!$AD$6:$AD$36,R$10)</f>
        <v>0</v>
      </c>
      <c r="S21" s="88">
        <f>COUNTIF(Novembre!$AD$6:$AD$36,S$10)</f>
        <v>0</v>
      </c>
      <c r="T21" s="88">
        <f>COUNTIF(Novembre!$AD$6:$AD$36,T$10)</f>
        <v>0</v>
      </c>
      <c r="U21" s="114">
        <f>COUNTIF(Novembre!$AD$6:$AD$36,U$10)</f>
        <v>0</v>
      </c>
      <c r="V21" s="111">
        <f>COUNTIF(Novembre!$AJ$6:$AJ$36,V$10)</f>
        <v>0</v>
      </c>
      <c r="W21" s="88">
        <f>COUNTIF(Novembre!$AJ$6:$AJ$36,W$10)</f>
        <v>0</v>
      </c>
      <c r="X21" s="88">
        <f>COUNTIF(Novembre!$AJ$6:$AJ$36,X$10)</f>
        <v>0</v>
      </c>
      <c r="Y21" s="89">
        <f>COUNTIF(Novembre!$AJ$6:$AJ$36,Y$10)</f>
        <v>0</v>
      </c>
    </row>
    <row r="22" spans="1:34" ht="19.5" thickTop="1" thickBot="1" x14ac:dyDescent="0.3">
      <c r="A22" s="109" t="s">
        <v>25</v>
      </c>
      <c r="B22" s="91">
        <f>COUNTIF(Décembre!$F$6:$F$36,B$10)</f>
        <v>0</v>
      </c>
      <c r="C22" s="92">
        <f>COUNTIF(Décembre!$F$6:$F$36,C$10)</f>
        <v>0</v>
      </c>
      <c r="D22" s="92">
        <f>COUNTIF(Décembre!$F$6:$F$36,D$10)</f>
        <v>0</v>
      </c>
      <c r="E22" s="93">
        <f>COUNTIF(Décembre!$F$6:$F$36,E$10)</f>
        <v>0</v>
      </c>
      <c r="F22" s="91">
        <f>COUNTIF(Décembre!$L$6:$L$36,F$10)</f>
        <v>0</v>
      </c>
      <c r="G22" s="92">
        <f>COUNTIF(Décembre!$L$6:$L$36,G$10)</f>
        <v>0</v>
      </c>
      <c r="H22" s="92">
        <f>COUNTIF(Décembre!$L$6:$L$36,H$10)</f>
        <v>0</v>
      </c>
      <c r="I22" s="93">
        <f>COUNTIF(Décembre!$L$6:$L$36,I$10)</f>
        <v>0</v>
      </c>
      <c r="J22" s="91">
        <f>COUNTIF(Décembre!$R$6:$R$36,J$10)</f>
        <v>0</v>
      </c>
      <c r="K22" s="92">
        <f>COUNTIF(Décembre!$R$6:$R$36,K$10)</f>
        <v>0</v>
      </c>
      <c r="L22" s="92">
        <f>COUNTIF(Décembre!$R$6:$R$36,L$10)</f>
        <v>0</v>
      </c>
      <c r="M22" s="93">
        <f>COUNTIF(Décembre!$R$6:$R$36,M$10)</f>
        <v>0</v>
      </c>
      <c r="N22" s="112">
        <f>COUNTIF(Décembre!$X$6:$X$36,N$10)</f>
        <v>0</v>
      </c>
      <c r="O22" s="92">
        <f>COUNTIF(Décembre!$X$6:$X$36,O$10)</f>
        <v>0</v>
      </c>
      <c r="P22" s="92">
        <f>COUNTIF(Décembre!$X$6:$X$36,P$10)</f>
        <v>0</v>
      </c>
      <c r="Q22" s="115">
        <f>COUNTIF(Décembre!$X$6:$X$36,Q$10)</f>
        <v>0</v>
      </c>
      <c r="R22" s="112">
        <f>COUNTIF(Décembre!$AD$6:$AD$36,R$10)</f>
        <v>0</v>
      </c>
      <c r="S22" s="92">
        <f>COUNTIF(Décembre!$AD$6:$AD$36,S$10)</f>
        <v>0</v>
      </c>
      <c r="T22" s="92">
        <f>COUNTIF(Décembre!$AD$6:$AD$36,T$10)</f>
        <v>0</v>
      </c>
      <c r="U22" s="115">
        <f>COUNTIF(Décembre!$AD$6:$AD$36,U$10)</f>
        <v>0</v>
      </c>
      <c r="V22" s="112">
        <f>COUNTIF(Décembre!$AJ$6:$AJ$36,V$10)</f>
        <v>0</v>
      </c>
      <c r="W22" s="92">
        <f>COUNTIF(Décembre!$AJ$6:$AJ$36,W$10)</f>
        <v>0</v>
      </c>
      <c r="X22" s="92">
        <f>COUNTIF(Décembre!$AJ$6:$AJ$36,X$10)</f>
        <v>0</v>
      </c>
      <c r="Y22" s="93">
        <f>COUNTIF(Décembre!$AJ$6:$AJ$36,Y$10)</f>
        <v>0</v>
      </c>
    </row>
    <row r="23" spans="1:34" ht="15.75" thickTop="1" x14ac:dyDescent="0.25">
      <c r="A23" s="128" t="s">
        <v>28</v>
      </c>
      <c r="B23" s="148">
        <f>SUM(B11:B22)</f>
        <v>0</v>
      </c>
      <c r="C23" s="148">
        <f t="shared" ref="C23:Y23" si="0">SUM(C11:C22)</f>
        <v>5</v>
      </c>
      <c r="D23" s="148">
        <f t="shared" si="0"/>
        <v>0</v>
      </c>
      <c r="E23" s="148">
        <f t="shared" si="0"/>
        <v>0</v>
      </c>
      <c r="F23" s="148">
        <f t="shared" si="0"/>
        <v>21</v>
      </c>
      <c r="G23" s="148">
        <f t="shared" si="0"/>
        <v>7</v>
      </c>
      <c r="H23" s="148">
        <f t="shared" si="0"/>
        <v>0</v>
      </c>
      <c r="I23" s="148">
        <f t="shared" si="0"/>
        <v>6</v>
      </c>
      <c r="J23" s="148">
        <f t="shared" si="0"/>
        <v>32</v>
      </c>
      <c r="K23" s="148">
        <f t="shared" si="0"/>
        <v>10</v>
      </c>
      <c r="L23" s="148">
        <f t="shared" si="0"/>
        <v>3</v>
      </c>
      <c r="M23" s="148">
        <f t="shared" si="0"/>
        <v>0</v>
      </c>
      <c r="N23" s="148">
        <f t="shared" si="0"/>
        <v>34</v>
      </c>
      <c r="O23" s="148">
        <f t="shared" si="0"/>
        <v>11</v>
      </c>
      <c r="P23" s="148">
        <f t="shared" si="0"/>
        <v>0</v>
      </c>
      <c r="Q23" s="148">
        <f t="shared" si="0"/>
        <v>5</v>
      </c>
      <c r="R23" s="148">
        <f t="shared" si="0"/>
        <v>23</v>
      </c>
      <c r="S23" s="148">
        <f t="shared" si="0"/>
        <v>10</v>
      </c>
      <c r="T23" s="148">
        <f t="shared" si="0"/>
        <v>0</v>
      </c>
      <c r="U23" s="148">
        <f t="shared" si="0"/>
        <v>10</v>
      </c>
      <c r="V23" s="148">
        <f t="shared" si="0"/>
        <v>23</v>
      </c>
      <c r="W23" s="148">
        <f t="shared" si="0"/>
        <v>13</v>
      </c>
      <c r="X23" s="148">
        <f t="shared" si="0"/>
        <v>0</v>
      </c>
      <c r="Y23" s="152">
        <f t="shared" si="0"/>
        <v>0</v>
      </c>
    </row>
    <row r="24" spans="1:34" ht="15.75" thickBot="1" x14ac:dyDescent="0.3">
      <c r="A24" s="129"/>
      <c r="B24" s="149"/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  <c r="Q24" s="149"/>
      <c r="R24" s="149"/>
      <c r="S24" s="149"/>
      <c r="T24" s="149"/>
      <c r="U24" s="149"/>
      <c r="V24" s="149"/>
      <c r="W24" s="149"/>
      <c r="X24" s="149"/>
      <c r="Y24" s="153"/>
    </row>
    <row r="25" spans="1:34" ht="11.25" customHeight="1" thickBot="1" x14ac:dyDescent="0.3">
      <c r="A25" s="94"/>
      <c r="B25" s="125"/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/>
      <c r="U25" s="125"/>
      <c r="V25" s="125"/>
      <c r="W25" s="125"/>
      <c r="X25" s="125"/>
      <c r="Y25" s="125"/>
    </row>
    <row r="26" spans="1:34" ht="15.75" hidden="1" customHeight="1" thickBot="1" x14ac:dyDescent="0.3">
      <c r="A26" s="95"/>
      <c r="B26" s="95"/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</row>
    <row r="27" spans="1:34" ht="20.25" thickTop="1" thickBot="1" x14ac:dyDescent="0.35">
      <c r="A27" s="109" t="s">
        <v>10</v>
      </c>
      <c r="B27" s="146">
        <f>(Janvier!B$37)</f>
        <v>0</v>
      </c>
      <c r="C27" s="147"/>
      <c r="D27" s="147"/>
      <c r="E27" s="147"/>
      <c r="F27" s="146">
        <f>(Janvier!H$37)</f>
        <v>7.0520833333333295</v>
      </c>
      <c r="G27" s="147"/>
      <c r="H27" s="147"/>
      <c r="I27" s="147"/>
      <c r="J27" s="146">
        <f>(Janvier!N$37)</f>
        <v>1.6562500000000004</v>
      </c>
      <c r="K27" s="147"/>
      <c r="L27" s="147"/>
      <c r="M27" s="147"/>
      <c r="N27" s="146">
        <f>(Janvier!T$37)</f>
        <v>6.9583333333333321</v>
      </c>
      <c r="O27" s="147"/>
      <c r="P27" s="147"/>
      <c r="Q27" s="147"/>
      <c r="R27" s="146">
        <f>(Janvier!Z$37)</f>
        <v>6.3437499999999991</v>
      </c>
      <c r="S27" s="147"/>
      <c r="T27" s="147"/>
      <c r="U27" s="147"/>
      <c r="V27" s="146">
        <f>(Janvier!AF$37)</f>
        <v>6.9166666666666625</v>
      </c>
      <c r="W27" s="147"/>
      <c r="X27" s="147"/>
      <c r="Y27" s="147"/>
    </row>
    <row r="28" spans="1:34" ht="20.25" thickTop="1" thickBot="1" x14ac:dyDescent="0.35">
      <c r="A28" s="109" t="s">
        <v>24</v>
      </c>
      <c r="B28" s="140">
        <f>(Février!B$37)</f>
        <v>0</v>
      </c>
      <c r="C28" s="141"/>
      <c r="D28" s="141"/>
      <c r="E28" s="141"/>
      <c r="F28" s="140">
        <f>(Février!H$37)</f>
        <v>6.3437499999999973</v>
      </c>
      <c r="G28" s="141"/>
      <c r="H28" s="141"/>
      <c r="I28" s="141"/>
      <c r="J28" s="140">
        <f>(Février!N$37)</f>
        <v>5.4479166666666634</v>
      </c>
      <c r="K28" s="141"/>
      <c r="L28" s="141"/>
      <c r="M28" s="141"/>
      <c r="N28" s="140">
        <f>(Février!T$37)</f>
        <v>5.9374999999999982</v>
      </c>
      <c r="O28" s="141"/>
      <c r="P28" s="141"/>
      <c r="Q28" s="141"/>
      <c r="R28" s="140">
        <f>(Février!Z$37)</f>
        <v>4.6770833333333339</v>
      </c>
      <c r="S28" s="141"/>
      <c r="T28" s="141"/>
      <c r="U28" s="141"/>
      <c r="V28" s="140">
        <f>(Février!AF$37)</f>
        <v>4.59375</v>
      </c>
      <c r="W28" s="141"/>
      <c r="X28" s="141"/>
      <c r="Y28" s="141"/>
    </row>
    <row r="29" spans="1:34" ht="20.25" thickTop="1" thickBot="1" x14ac:dyDescent="0.35">
      <c r="A29" s="109" t="s">
        <v>11</v>
      </c>
      <c r="B29" s="140">
        <f>(Mars!B$37)</f>
        <v>0</v>
      </c>
      <c r="C29" s="141"/>
      <c r="D29" s="141"/>
      <c r="E29" s="141"/>
      <c r="F29" s="140">
        <f>(Mars!H$37)</f>
        <v>5.9374999999999982</v>
      </c>
      <c r="G29" s="141"/>
      <c r="H29" s="141"/>
      <c r="I29" s="141"/>
      <c r="J29" s="140">
        <f>(Mars!N$37)</f>
        <v>7.0833333333333295</v>
      </c>
      <c r="K29" s="141"/>
      <c r="L29" s="141"/>
      <c r="M29" s="141"/>
      <c r="N29" s="140">
        <f>(Mars!T$37)</f>
        <v>3.5208333333333335</v>
      </c>
      <c r="O29" s="141"/>
      <c r="P29" s="141"/>
      <c r="Q29" s="141"/>
      <c r="R29" s="140">
        <f>(Mars!Z$37)</f>
        <v>6.3645833333333321</v>
      </c>
      <c r="S29" s="141"/>
      <c r="T29" s="141"/>
      <c r="U29" s="141"/>
      <c r="V29" s="140">
        <f>(Mars!AF$37)</f>
        <v>6.197916666666667</v>
      </c>
      <c r="W29" s="141"/>
      <c r="X29" s="141"/>
      <c r="Y29" s="141"/>
    </row>
    <row r="30" spans="1:34" ht="20.25" thickTop="1" thickBot="1" x14ac:dyDescent="0.35">
      <c r="A30" s="109" t="s">
        <v>12</v>
      </c>
      <c r="B30" s="140">
        <f>(Avril!B$37)</f>
        <v>0</v>
      </c>
      <c r="C30" s="141"/>
      <c r="D30" s="141"/>
      <c r="E30" s="141"/>
      <c r="F30" s="140">
        <f>(Avril!H$37)</f>
        <v>5.7500000000000009</v>
      </c>
      <c r="G30" s="141"/>
      <c r="H30" s="141"/>
      <c r="I30" s="141"/>
      <c r="J30" s="140">
        <f>(Avril!N$37)</f>
        <v>6.6041666666666652</v>
      </c>
      <c r="K30" s="141"/>
      <c r="L30" s="141"/>
      <c r="M30" s="141"/>
      <c r="N30" s="140">
        <f>(Avril!T$37)</f>
        <v>3.6145833333333335</v>
      </c>
      <c r="O30" s="141"/>
      <c r="P30" s="141"/>
      <c r="Q30" s="141"/>
      <c r="R30" s="140">
        <f>(Avril!Z$37)</f>
        <v>4.822916666666667</v>
      </c>
      <c r="S30" s="141"/>
      <c r="T30" s="141"/>
      <c r="U30" s="141"/>
      <c r="V30" s="140">
        <f>(Avril!AF$37)</f>
        <v>5.0833333333333339</v>
      </c>
      <c r="W30" s="141"/>
      <c r="X30" s="141"/>
      <c r="Y30" s="142"/>
    </row>
    <row r="31" spans="1:34" ht="20.25" thickTop="1" thickBot="1" x14ac:dyDescent="0.35">
      <c r="A31" s="109" t="s">
        <v>13</v>
      </c>
      <c r="B31" s="140">
        <f>(Mai!B$37)</f>
        <v>0</v>
      </c>
      <c r="C31" s="141"/>
      <c r="D31" s="141"/>
      <c r="E31" s="141"/>
      <c r="F31" s="140">
        <f>(Mai!H$37)</f>
        <v>4.3854166666666661</v>
      </c>
      <c r="G31" s="141"/>
      <c r="H31" s="141"/>
      <c r="I31" s="141"/>
      <c r="J31" s="140">
        <f>(Mai!N$37)</f>
        <v>6.822916666666667</v>
      </c>
      <c r="K31" s="141"/>
      <c r="L31" s="141"/>
      <c r="M31" s="141"/>
      <c r="N31" s="140">
        <f>(Mai!T$37)</f>
        <v>6.6354166666666616</v>
      </c>
      <c r="O31" s="141"/>
      <c r="P31" s="141"/>
      <c r="Q31" s="141"/>
      <c r="R31" s="140">
        <f>(Mai!Z$37)</f>
        <v>5.3541666666666652</v>
      </c>
      <c r="S31" s="141"/>
      <c r="T31" s="141"/>
      <c r="U31" s="141"/>
      <c r="V31" s="140">
        <f>(Mai!AF$37)</f>
        <v>4.6979166666666661</v>
      </c>
      <c r="W31" s="141"/>
      <c r="X31" s="141"/>
      <c r="Y31" s="142"/>
    </row>
    <row r="32" spans="1:34" ht="20.25" thickTop="1" thickBot="1" x14ac:dyDescent="0.35">
      <c r="A32" s="109" t="s">
        <v>14</v>
      </c>
      <c r="B32" s="140">
        <f>(Juin!B$37)</f>
        <v>2.8125</v>
      </c>
      <c r="C32" s="141"/>
      <c r="D32" s="141"/>
      <c r="E32" s="141"/>
      <c r="F32" s="140">
        <f>(Juin!H$37)</f>
        <v>6.0729166666666679</v>
      </c>
      <c r="G32" s="141"/>
      <c r="H32" s="141"/>
      <c r="I32" s="141"/>
      <c r="J32" s="140">
        <f>(Juin!N$37)</f>
        <v>3.7812499999999996</v>
      </c>
      <c r="K32" s="141"/>
      <c r="L32" s="141"/>
      <c r="M32" s="141"/>
      <c r="N32" s="140">
        <f>(Juin!T$37)</f>
        <v>6.520833333333333</v>
      </c>
      <c r="O32" s="141"/>
      <c r="P32" s="141"/>
      <c r="Q32" s="141"/>
      <c r="R32" s="140">
        <f>(Juin!Z$37)</f>
        <v>6.791666666666667</v>
      </c>
      <c r="S32" s="141"/>
      <c r="T32" s="141"/>
      <c r="U32" s="141"/>
      <c r="V32" s="140">
        <f>(Juin!AF$37)</f>
        <v>5.3125000000000009</v>
      </c>
      <c r="W32" s="141"/>
      <c r="X32" s="141"/>
      <c r="Y32" s="142"/>
    </row>
    <row r="33" spans="1:25" ht="20.25" thickTop="1" thickBot="1" x14ac:dyDescent="0.35">
      <c r="A33" s="109" t="s">
        <v>15</v>
      </c>
      <c r="B33" s="140">
        <f>(Juillet!B$37)</f>
        <v>6.9270833333333339</v>
      </c>
      <c r="C33" s="141"/>
      <c r="D33" s="141"/>
      <c r="E33" s="141"/>
      <c r="F33" s="140">
        <f>(Juillet!H$37)</f>
        <v>6.7395833333333339</v>
      </c>
      <c r="G33" s="141"/>
      <c r="H33" s="141"/>
      <c r="I33" s="141"/>
      <c r="J33" s="140">
        <f>(Juillet!N$37)</f>
        <v>5.8333333333333348</v>
      </c>
      <c r="K33" s="141"/>
      <c r="L33" s="141"/>
      <c r="M33" s="141"/>
      <c r="N33" s="140">
        <f>(Juillet!T$37)</f>
        <v>7.0833333333333339</v>
      </c>
      <c r="O33" s="141"/>
      <c r="P33" s="141"/>
      <c r="Q33" s="141"/>
      <c r="R33" s="140">
        <f>(Juillet!Z$37)</f>
        <v>7.1562499999999991</v>
      </c>
      <c r="S33" s="141"/>
      <c r="T33" s="141"/>
      <c r="U33" s="141"/>
      <c r="V33" s="140">
        <f>(Juillet!AF$37)</f>
        <v>7.1875</v>
      </c>
      <c r="W33" s="141"/>
      <c r="X33" s="141"/>
      <c r="Y33" s="142"/>
    </row>
    <row r="34" spans="1:25" ht="20.25" thickTop="1" thickBot="1" x14ac:dyDescent="0.35">
      <c r="A34" s="109" t="s">
        <v>26</v>
      </c>
      <c r="B34" s="140">
        <f>(Aout!B$37)</f>
        <v>6.09375</v>
      </c>
      <c r="C34" s="141"/>
      <c r="D34" s="141"/>
      <c r="E34" s="141"/>
      <c r="F34" s="140">
        <f>(Aout!H$37)</f>
        <v>6.5833333333333321</v>
      </c>
      <c r="G34" s="141"/>
      <c r="H34" s="141"/>
      <c r="I34" s="141"/>
      <c r="J34" s="140">
        <f>(Aout!N$37)</f>
        <v>6.1145833333333339</v>
      </c>
      <c r="K34" s="141"/>
      <c r="L34" s="141"/>
      <c r="M34" s="141"/>
      <c r="N34" s="140">
        <f>(Aout!T$37)</f>
        <v>0.20833333333333337</v>
      </c>
      <c r="O34" s="141"/>
      <c r="P34" s="141"/>
      <c r="Q34" s="141"/>
      <c r="R34" s="140">
        <f>(Aout!Z$37)</f>
        <v>1.5624999999999998</v>
      </c>
      <c r="S34" s="141"/>
      <c r="T34" s="141"/>
      <c r="U34" s="141"/>
      <c r="V34" s="140">
        <f>(Aout!AF$37)</f>
        <v>0.20833333333333337</v>
      </c>
      <c r="W34" s="141"/>
      <c r="X34" s="141"/>
      <c r="Y34" s="142"/>
    </row>
    <row r="35" spans="1:25" ht="20.25" thickTop="1" thickBot="1" x14ac:dyDescent="0.35">
      <c r="A35" s="109" t="s">
        <v>16</v>
      </c>
      <c r="B35" s="140">
        <f>(Septembre!B$37)</f>
        <v>6.895833333333333</v>
      </c>
      <c r="C35" s="141"/>
      <c r="D35" s="141"/>
      <c r="E35" s="141"/>
      <c r="F35" s="140">
        <f>(Septembre!H$37)</f>
        <v>6.8124999999999947</v>
      </c>
      <c r="G35" s="141"/>
      <c r="H35" s="141"/>
      <c r="I35" s="141"/>
      <c r="J35" s="140">
        <f>(Septembre!N$37)</f>
        <v>4.9270833333333313</v>
      </c>
      <c r="K35" s="141"/>
      <c r="L35" s="141"/>
      <c r="M35" s="141"/>
      <c r="N35" s="140">
        <f>(Septembre!T$37)</f>
        <v>6.5416666666666625</v>
      </c>
      <c r="O35" s="141"/>
      <c r="P35" s="141"/>
      <c r="Q35" s="141"/>
      <c r="R35" s="140">
        <f>(Septembre!Z$37)</f>
        <v>6.7500000000000009</v>
      </c>
      <c r="S35" s="141"/>
      <c r="T35" s="141"/>
      <c r="U35" s="141"/>
      <c r="V35" s="140">
        <f>(Septembre!AF$37)</f>
        <v>6.8437499999999973</v>
      </c>
      <c r="W35" s="141"/>
      <c r="X35" s="141"/>
      <c r="Y35" s="142"/>
    </row>
    <row r="36" spans="1:25" ht="20.25" thickTop="1" thickBot="1" x14ac:dyDescent="0.35">
      <c r="A36" s="109" t="s">
        <v>17</v>
      </c>
      <c r="B36" s="140">
        <f>(Octobre!B$37)</f>
        <v>6.9479166666666652</v>
      </c>
      <c r="C36" s="141"/>
      <c r="D36" s="141"/>
      <c r="E36" s="141"/>
      <c r="F36" s="140">
        <f>(Octobre!H$37)</f>
        <v>6.9479166666666634</v>
      </c>
      <c r="G36" s="141"/>
      <c r="H36" s="141"/>
      <c r="I36" s="141"/>
      <c r="J36" s="140">
        <f>(Octobre!N$37)</f>
        <v>5.5833333333333286</v>
      </c>
      <c r="K36" s="141"/>
      <c r="L36" s="141"/>
      <c r="M36" s="141"/>
      <c r="N36" s="140">
        <f>(Octobre!T$37)</f>
        <v>6.7187499999999956</v>
      </c>
      <c r="O36" s="141"/>
      <c r="P36" s="141"/>
      <c r="Q36" s="141"/>
      <c r="R36" s="140">
        <f>(Octobre!Z$37)</f>
        <v>7.1249999999999973</v>
      </c>
      <c r="S36" s="141"/>
      <c r="T36" s="141"/>
      <c r="U36" s="141"/>
      <c r="V36" s="140">
        <f>(Octobre!AF$37)</f>
        <v>7.0624999999999973</v>
      </c>
      <c r="W36" s="141"/>
      <c r="X36" s="141"/>
      <c r="Y36" s="142"/>
    </row>
    <row r="37" spans="1:25" ht="20.25" thickTop="1" thickBot="1" x14ac:dyDescent="0.35">
      <c r="A37" s="109" t="s">
        <v>18</v>
      </c>
      <c r="B37" s="140">
        <f>(Novembre!B$37)</f>
        <v>5.7500000000000009</v>
      </c>
      <c r="C37" s="141"/>
      <c r="D37" s="141"/>
      <c r="E37" s="141"/>
      <c r="F37" s="140">
        <f>(Novembre!H$37)</f>
        <v>6.1458333333333321</v>
      </c>
      <c r="G37" s="141"/>
      <c r="H37" s="141"/>
      <c r="I37" s="141"/>
      <c r="J37" s="140">
        <f>(Novembre!N$37)</f>
        <v>5.2708333333333313</v>
      </c>
      <c r="K37" s="141"/>
      <c r="L37" s="141"/>
      <c r="M37" s="141"/>
      <c r="N37" s="140">
        <f>(Novembre!T$37)</f>
        <v>6.5729166666666634</v>
      </c>
      <c r="O37" s="141"/>
      <c r="P37" s="141"/>
      <c r="Q37" s="141"/>
      <c r="R37" s="140">
        <f>(Novembre!Z$37)</f>
        <v>6.1145833333333295</v>
      </c>
      <c r="S37" s="141"/>
      <c r="T37" s="141"/>
      <c r="U37" s="141"/>
      <c r="V37" s="140">
        <f>(Novembre!AF$37)</f>
        <v>6.0520833333333295</v>
      </c>
      <c r="W37" s="141"/>
      <c r="X37" s="141"/>
      <c r="Y37" s="142"/>
    </row>
    <row r="38" spans="1:25" ht="20.25" thickTop="1" thickBot="1" x14ac:dyDescent="0.35">
      <c r="A38" s="109" t="s">
        <v>25</v>
      </c>
      <c r="B38" s="143">
        <f>(Décembre!B$37)</f>
        <v>5.7500000000000009</v>
      </c>
      <c r="C38" s="144"/>
      <c r="D38" s="144"/>
      <c r="E38" s="144"/>
      <c r="F38" s="143">
        <f>(Décembre!H$37)</f>
        <v>6.1458333333333321</v>
      </c>
      <c r="G38" s="144"/>
      <c r="H38" s="144"/>
      <c r="I38" s="144"/>
      <c r="J38" s="143">
        <f>(Décembre!N$37)</f>
        <v>5.2708333333333313</v>
      </c>
      <c r="K38" s="144"/>
      <c r="L38" s="144"/>
      <c r="M38" s="144"/>
      <c r="N38" s="143">
        <f>(Décembre!T$37)</f>
        <v>6.5729166666666634</v>
      </c>
      <c r="O38" s="144"/>
      <c r="P38" s="144"/>
      <c r="Q38" s="144"/>
      <c r="R38" s="143">
        <f>(Décembre!Z$37)</f>
        <v>6.1145833333333295</v>
      </c>
      <c r="S38" s="144"/>
      <c r="T38" s="144"/>
      <c r="U38" s="144"/>
      <c r="V38" s="143">
        <f>(Décembre!AF$37)</f>
        <v>6.0520833333333295</v>
      </c>
      <c r="W38" s="144"/>
      <c r="X38" s="144"/>
      <c r="Y38" s="145"/>
    </row>
    <row r="39" spans="1:25" ht="15.75" thickTop="1" x14ac:dyDescent="0.25">
      <c r="A39" s="123" t="s">
        <v>27</v>
      </c>
      <c r="B39" s="130">
        <f>SUM(B27:E38)</f>
        <v>41.177083333333336</v>
      </c>
      <c r="C39" s="131"/>
      <c r="D39" s="131"/>
      <c r="E39" s="132"/>
      <c r="F39" s="139">
        <f t="shared" ref="F39" si="1">SUM(F27:I38)</f>
        <v>74.916666666666643</v>
      </c>
      <c r="G39" s="131"/>
      <c r="H39" s="131"/>
      <c r="I39" s="131"/>
      <c r="J39" s="130">
        <f t="shared" ref="J39" si="2">SUM(J27:M38)</f>
        <v>64.395833333333314</v>
      </c>
      <c r="K39" s="131"/>
      <c r="L39" s="131"/>
      <c r="M39" s="131"/>
      <c r="N39" s="130">
        <f t="shared" ref="N39" si="3">SUM(N27:Q38)</f>
        <v>66.885416666666643</v>
      </c>
      <c r="O39" s="131"/>
      <c r="P39" s="131"/>
      <c r="Q39" s="132"/>
      <c r="R39" s="139">
        <f t="shared" ref="R39" si="4">SUM(R27:U38)</f>
        <v>69.177083333333329</v>
      </c>
      <c r="S39" s="131"/>
      <c r="T39" s="131"/>
      <c r="U39" s="131"/>
      <c r="V39" s="130">
        <f t="shared" ref="V39" si="5">SUM(V27:Y38)</f>
        <v>66.208333333333329</v>
      </c>
      <c r="W39" s="131"/>
      <c r="X39" s="131"/>
      <c r="Y39" s="132"/>
    </row>
    <row r="40" spans="1:25" x14ac:dyDescent="0.25">
      <c r="A40" s="124"/>
      <c r="B40" s="133"/>
      <c r="C40" s="134"/>
      <c r="D40" s="134"/>
      <c r="E40" s="135"/>
      <c r="F40" s="134"/>
      <c r="G40" s="134"/>
      <c r="H40" s="134"/>
      <c r="I40" s="134"/>
      <c r="J40" s="133"/>
      <c r="K40" s="134"/>
      <c r="L40" s="134"/>
      <c r="M40" s="134"/>
      <c r="N40" s="133"/>
      <c r="O40" s="134"/>
      <c r="P40" s="134"/>
      <c r="Q40" s="135"/>
      <c r="R40" s="134"/>
      <c r="S40" s="134"/>
      <c r="T40" s="134"/>
      <c r="U40" s="134"/>
      <c r="V40" s="133"/>
      <c r="W40" s="134"/>
      <c r="X40" s="134"/>
      <c r="Y40" s="135"/>
    </row>
    <row r="41" spans="1:25" ht="21.75" customHeight="1" thickBot="1" x14ac:dyDescent="0.3">
      <c r="A41" s="124"/>
      <c r="B41" s="136"/>
      <c r="C41" s="137"/>
      <c r="D41" s="137"/>
      <c r="E41" s="138"/>
      <c r="F41" s="137"/>
      <c r="G41" s="137"/>
      <c r="H41" s="137"/>
      <c r="I41" s="137"/>
      <c r="J41" s="136"/>
      <c r="K41" s="137"/>
      <c r="L41" s="137"/>
      <c r="M41" s="137"/>
      <c r="N41" s="136"/>
      <c r="O41" s="137"/>
      <c r="P41" s="137"/>
      <c r="Q41" s="138"/>
      <c r="R41" s="137"/>
      <c r="S41" s="137"/>
      <c r="T41" s="137"/>
      <c r="U41" s="137"/>
      <c r="V41" s="136"/>
      <c r="W41" s="137"/>
      <c r="X41" s="137"/>
      <c r="Y41" s="138"/>
    </row>
    <row r="42" spans="1:25" ht="15.75" thickTop="1" x14ac:dyDescent="0.25">
      <c r="C42" s="100"/>
      <c r="Y42" s="66"/>
    </row>
    <row r="43" spans="1:25" x14ac:dyDescent="0.25">
      <c r="E43" s="122" t="s">
        <v>30</v>
      </c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</row>
    <row r="44" spans="1:25" ht="15.75" thickBot="1" x14ac:dyDescent="0.3"/>
    <row r="45" spans="1:25" ht="17.25" thickTop="1" thickBot="1" x14ac:dyDescent="0.3">
      <c r="A45" s="109" t="s">
        <v>10</v>
      </c>
      <c r="B45" s="119">
        <f t="shared" ref="B45:B50" ca="1" si="6">OFFSET(INDIRECT($A45&amp;"!$A$39"),,COLUMN(A1)+5,,)</f>
        <v>0</v>
      </c>
      <c r="C45" s="120"/>
      <c r="D45" s="120"/>
      <c r="E45" s="121"/>
      <c r="F45" s="119">
        <f t="shared" ref="F45:F50" ca="1" si="7">OFFSET(INDIRECT($A45&amp;"!$A$39"),,COLUMN(E1)+7,,)</f>
        <v>0</v>
      </c>
      <c r="G45" s="120"/>
      <c r="H45" s="120"/>
      <c r="I45" s="121"/>
      <c r="J45" s="119">
        <f t="shared" ref="J45:J50" ca="1" si="8">OFFSET(INDIRECT($A45&amp;"!$A$39"),,COLUMN(I1)+9,,)</f>
        <v>0</v>
      </c>
      <c r="K45" s="120"/>
      <c r="L45" s="120"/>
      <c r="M45" s="121"/>
      <c r="N45" s="119">
        <f t="shared" ref="N45:N50" ca="1" si="9">OFFSET(INDIRECT($A45&amp;"!$A$39"),,COLUMN(M1)+11,,)</f>
        <v>0</v>
      </c>
      <c r="O45" s="120"/>
      <c r="P45" s="120"/>
      <c r="Q45" s="121"/>
      <c r="R45" s="119">
        <f t="shared" ref="R45:R50" ca="1" si="10">OFFSET(INDIRECT($A45&amp;"!$A$39"),,COLUMN(Q1)+13,,)</f>
        <v>0</v>
      </c>
      <c r="S45" s="120"/>
      <c r="T45" s="120"/>
      <c r="U45" s="121"/>
      <c r="V45" s="119">
        <f t="shared" ref="V45:V50" ca="1" si="11">OFFSET(INDIRECT($A45&amp;"!$A$39"),,COLUMN(U1)+15,,)</f>
        <v>0</v>
      </c>
      <c r="W45" s="120"/>
      <c r="X45" s="120"/>
      <c r="Y45" s="121"/>
    </row>
    <row r="46" spans="1:25" ht="17.25" thickTop="1" thickBot="1" x14ac:dyDescent="0.3">
      <c r="A46" s="109" t="s">
        <v>24</v>
      </c>
      <c r="B46" s="119" t="e">
        <f t="shared" ca="1" si="6"/>
        <v>#VALUE!</v>
      </c>
      <c r="C46" s="120"/>
      <c r="D46" s="120"/>
      <c r="E46" s="121"/>
      <c r="F46" s="119" t="e">
        <f t="shared" ca="1" si="7"/>
        <v>#VALUE!</v>
      </c>
      <c r="G46" s="120"/>
      <c r="H46" s="120"/>
      <c r="I46" s="121"/>
      <c r="J46" s="119" t="e">
        <f t="shared" ca="1" si="8"/>
        <v>#VALUE!</v>
      </c>
      <c r="K46" s="120"/>
      <c r="L46" s="120"/>
      <c r="M46" s="121"/>
      <c r="N46" s="119" t="e">
        <f t="shared" ca="1" si="9"/>
        <v>#VALUE!</v>
      </c>
      <c r="O46" s="120"/>
      <c r="P46" s="120"/>
      <c r="Q46" s="121"/>
      <c r="R46" s="119" t="e">
        <f t="shared" ca="1" si="10"/>
        <v>#VALUE!</v>
      </c>
      <c r="S46" s="120"/>
      <c r="T46" s="120"/>
      <c r="U46" s="121"/>
      <c r="V46" s="119" t="e">
        <f t="shared" ca="1" si="11"/>
        <v>#VALUE!</v>
      </c>
      <c r="W46" s="120"/>
      <c r="X46" s="120"/>
      <c r="Y46" s="121"/>
    </row>
    <row r="47" spans="1:25" ht="17.25" thickTop="1" thickBot="1" x14ac:dyDescent="0.3">
      <c r="A47" s="109" t="s">
        <v>11</v>
      </c>
      <c r="B47" s="119">
        <f t="shared" ca="1" si="6"/>
        <v>0</v>
      </c>
      <c r="C47" s="120"/>
      <c r="D47" s="120"/>
      <c r="E47" s="121"/>
      <c r="F47" s="119">
        <f t="shared" ca="1" si="7"/>
        <v>0</v>
      </c>
      <c r="G47" s="120"/>
      <c r="H47" s="120"/>
      <c r="I47" s="121"/>
      <c r="J47" s="119">
        <f t="shared" ca="1" si="8"/>
        <v>0</v>
      </c>
      <c r="K47" s="120"/>
      <c r="L47" s="120"/>
      <c r="M47" s="121"/>
      <c r="N47" s="119">
        <f t="shared" ca="1" si="9"/>
        <v>0</v>
      </c>
      <c r="O47" s="120"/>
      <c r="P47" s="120"/>
      <c r="Q47" s="121"/>
      <c r="R47" s="119">
        <f t="shared" ca="1" si="10"/>
        <v>0</v>
      </c>
      <c r="S47" s="120"/>
      <c r="T47" s="120"/>
      <c r="U47" s="121"/>
      <c r="V47" s="119">
        <f t="shared" ca="1" si="11"/>
        <v>0</v>
      </c>
      <c r="W47" s="120"/>
      <c r="X47" s="120"/>
      <c r="Y47" s="121"/>
    </row>
    <row r="48" spans="1:25" ht="17.25" thickTop="1" thickBot="1" x14ac:dyDescent="0.3">
      <c r="A48" s="109" t="s">
        <v>12</v>
      </c>
      <c r="B48" s="119" t="e">
        <f t="shared" ca="1" si="6"/>
        <v>#VALUE!</v>
      </c>
      <c r="C48" s="120"/>
      <c r="D48" s="120"/>
      <c r="E48" s="121"/>
      <c r="F48" s="119" t="e">
        <f t="shared" ca="1" si="7"/>
        <v>#VALUE!</v>
      </c>
      <c r="G48" s="120"/>
      <c r="H48" s="120"/>
      <c r="I48" s="121"/>
      <c r="J48" s="119" t="e">
        <f t="shared" ca="1" si="8"/>
        <v>#VALUE!</v>
      </c>
      <c r="K48" s="120"/>
      <c r="L48" s="120"/>
      <c r="M48" s="121"/>
      <c r="N48" s="119" t="e">
        <f t="shared" ca="1" si="9"/>
        <v>#VALUE!</v>
      </c>
      <c r="O48" s="120"/>
      <c r="P48" s="120"/>
      <c r="Q48" s="121"/>
      <c r="R48" s="119" t="e">
        <f t="shared" ca="1" si="10"/>
        <v>#VALUE!</v>
      </c>
      <c r="S48" s="120"/>
      <c r="T48" s="120"/>
      <c r="U48" s="121"/>
      <c r="V48" s="119" t="e">
        <f t="shared" ca="1" si="11"/>
        <v>#VALUE!</v>
      </c>
      <c r="W48" s="120"/>
      <c r="X48" s="120"/>
      <c r="Y48" s="121"/>
    </row>
    <row r="49" spans="1:25" ht="17.25" thickTop="1" thickBot="1" x14ac:dyDescent="0.3">
      <c r="A49" s="109" t="s">
        <v>13</v>
      </c>
      <c r="B49" s="119">
        <f t="shared" ca="1" si="6"/>
        <v>0</v>
      </c>
      <c r="C49" s="120"/>
      <c r="D49" s="120"/>
      <c r="E49" s="121"/>
      <c r="F49" s="119">
        <f t="shared" ca="1" si="7"/>
        <v>0</v>
      </c>
      <c r="G49" s="120"/>
      <c r="H49" s="120"/>
      <c r="I49" s="121"/>
      <c r="J49" s="119">
        <f t="shared" ca="1" si="8"/>
        <v>0.6041666666666663</v>
      </c>
      <c r="K49" s="120"/>
      <c r="L49" s="120"/>
      <c r="M49" s="121"/>
      <c r="N49" s="119">
        <f t="shared" ca="1" si="9"/>
        <v>0.63541666666666674</v>
      </c>
      <c r="O49" s="120"/>
      <c r="P49" s="120"/>
      <c r="Q49" s="121"/>
      <c r="R49" s="119">
        <f t="shared" ca="1" si="10"/>
        <v>0.34375000000000033</v>
      </c>
      <c r="S49" s="120"/>
      <c r="T49" s="120"/>
      <c r="U49" s="121"/>
      <c r="V49" s="119">
        <f t="shared" ca="1" si="11"/>
        <v>0.34375000000000033</v>
      </c>
      <c r="W49" s="120"/>
      <c r="X49" s="120"/>
      <c r="Y49" s="121"/>
    </row>
    <row r="50" spans="1:25" ht="17.25" thickTop="1" thickBot="1" x14ac:dyDescent="0.3">
      <c r="A50" s="109" t="s">
        <v>14</v>
      </c>
      <c r="B50" s="119" t="e">
        <f t="shared" ca="1" si="6"/>
        <v>#VALUE!</v>
      </c>
      <c r="C50" s="120"/>
      <c r="D50" s="120"/>
      <c r="E50" s="121"/>
      <c r="F50" s="119" t="e">
        <f t="shared" ca="1" si="7"/>
        <v>#VALUE!</v>
      </c>
      <c r="G50" s="120"/>
      <c r="H50" s="120"/>
      <c r="I50" s="121"/>
      <c r="J50" s="119" t="e">
        <f t="shared" ca="1" si="8"/>
        <v>#VALUE!</v>
      </c>
      <c r="K50" s="120"/>
      <c r="L50" s="120"/>
      <c r="M50" s="121"/>
      <c r="N50" s="119" t="e">
        <f t="shared" ca="1" si="9"/>
        <v>#VALUE!</v>
      </c>
      <c r="O50" s="120"/>
      <c r="P50" s="120"/>
      <c r="Q50" s="121"/>
      <c r="R50" s="119" t="e">
        <f t="shared" ca="1" si="10"/>
        <v>#VALUE!</v>
      </c>
      <c r="S50" s="120"/>
      <c r="T50" s="120"/>
      <c r="U50" s="121"/>
      <c r="V50" s="119" t="e">
        <f t="shared" ca="1" si="11"/>
        <v>#VALUE!</v>
      </c>
      <c r="W50" s="120"/>
      <c r="X50" s="120"/>
      <c r="Y50" s="121"/>
    </row>
    <row r="51" spans="1:25" ht="17.25" thickTop="1" thickBot="1" x14ac:dyDescent="0.3">
      <c r="A51" s="109" t="s">
        <v>15</v>
      </c>
      <c r="B51" s="119">
        <f ca="1">OFFSET(INDIRECT($A51&amp;"!$A$39"),,COLUMN(A1)+6,,)</f>
        <v>0</v>
      </c>
      <c r="C51" s="120"/>
      <c r="D51" s="120"/>
      <c r="E51" s="121"/>
      <c r="F51" s="119">
        <f t="shared" ref="F51:F56" ca="1" si="12">OFFSET(INDIRECT($A51&amp;"!$A$39"),,COLUMN(E7)+7,,)</f>
        <v>0.29166666666666669</v>
      </c>
      <c r="G51" s="120"/>
      <c r="H51" s="120"/>
      <c r="I51" s="121"/>
      <c r="J51" s="119">
        <f t="shared" ref="J51:J56" ca="1" si="13">OFFSET(INDIRECT($A51&amp;"!$A$39"),,COLUMN(I7)+9,,)</f>
        <v>0</v>
      </c>
      <c r="K51" s="120"/>
      <c r="L51" s="120"/>
      <c r="M51" s="121"/>
      <c r="N51" s="119">
        <f t="shared" ref="N51:N56" ca="1" si="14">OFFSET(INDIRECT($A51&amp;"!$A$39"),,COLUMN(M7)+11,,)</f>
        <v>0</v>
      </c>
      <c r="O51" s="120"/>
      <c r="P51" s="120"/>
      <c r="Q51" s="121"/>
      <c r="R51" s="119">
        <f t="shared" ref="R51:R56" ca="1" si="15">OFFSET(INDIRECT($A51&amp;"!$A$39"),,COLUMN(Q7)+13,,)</f>
        <v>0</v>
      </c>
      <c r="S51" s="120"/>
      <c r="T51" s="120"/>
      <c r="U51" s="121"/>
      <c r="V51" s="119">
        <f t="shared" ref="V51:V56" ca="1" si="16">OFFSET(INDIRECT($A51&amp;"!$A$39"),,COLUMN(U7)+15,,)</f>
        <v>0.34375</v>
      </c>
      <c r="W51" s="120"/>
      <c r="X51" s="120"/>
      <c r="Y51" s="121"/>
    </row>
    <row r="52" spans="1:25" ht="17.25" thickTop="1" thickBot="1" x14ac:dyDescent="0.3">
      <c r="A52" s="109" t="s">
        <v>26</v>
      </c>
      <c r="B52" s="119">
        <f t="shared" ref="B52:B56" ca="1" si="17">OFFSET(INDIRECT($A52&amp;"!$A$39"),,COLUMN(A8)+5,,)</f>
        <v>0</v>
      </c>
      <c r="C52" s="120"/>
      <c r="D52" s="120"/>
      <c r="E52" s="121"/>
      <c r="F52" s="119">
        <f t="shared" ca="1" si="12"/>
        <v>0</v>
      </c>
      <c r="G52" s="120"/>
      <c r="H52" s="120"/>
      <c r="I52" s="121"/>
      <c r="J52" s="119">
        <f t="shared" ca="1" si="13"/>
        <v>0.20833333333333331</v>
      </c>
      <c r="K52" s="120"/>
      <c r="L52" s="120"/>
      <c r="M52" s="121"/>
      <c r="N52" s="119">
        <f t="shared" ca="1" si="14"/>
        <v>0</v>
      </c>
      <c r="O52" s="120"/>
      <c r="P52" s="120"/>
      <c r="Q52" s="121"/>
      <c r="R52" s="119">
        <f t="shared" ca="1" si="15"/>
        <v>0</v>
      </c>
      <c r="S52" s="120"/>
      <c r="T52" s="120"/>
      <c r="U52" s="121"/>
      <c r="V52" s="119">
        <f t="shared" ca="1" si="16"/>
        <v>0</v>
      </c>
      <c r="W52" s="120"/>
      <c r="X52" s="120"/>
      <c r="Y52" s="121"/>
    </row>
    <row r="53" spans="1:25" ht="17.25" thickTop="1" thickBot="1" x14ac:dyDescent="0.3">
      <c r="A53" s="109" t="s">
        <v>16</v>
      </c>
      <c r="B53" s="119">
        <f t="shared" ca="1" si="17"/>
        <v>0</v>
      </c>
      <c r="C53" s="120"/>
      <c r="D53" s="120"/>
      <c r="E53" s="121"/>
      <c r="F53" s="119">
        <f t="shared" ca="1" si="12"/>
        <v>0</v>
      </c>
      <c r="G53" s="120"/>
      <c r="H53" s="120"/>
      <c r="I53" s="121"/>
      <c r="J53" s="119">
        <f t="shared" ca="1" si="13"/>
        <v>0</v>
      </c>
      <c r="K53" s="120"/>
      <c r="L53" s="120"/>
      <c r="M53" s="121"/>
      <c r="N53" s="119">
        <f t="shared" ca="1" si="14"/>
        <v>0</v>
      </c>
      <c r="O53" s="120"/>
      <c r="P53" s="120"/>
      <c r="Q53" s="121"/>
      <c r="R53" s="119">
        <f t="shared" ca="1" si="15"/>
        <v>0</v>
      </c>
      <c r="S53" s="120"/>
      <c r="T53" s="120"/>
      <c r="U53" s="121"/>
      <c r="V53" s="119">
        <f t="shared" ca="1" si="16"/>
        <v>0</v>
      </c>
      <c r="W53" s="120"/>
      <c r="X53" s="120"/>
      <c r="Y53" s="121"/>
    </row>
    <row r="54" spans="1:25" ht="17.25" thickTop="1" thickBot="1" x14ac:dyDescent="0.3">
      <c r="A54" s="109" t="s">
        <v>17</v>
      </c>
      <c r="B54" s="119">
        <f t="shared" ca="1" si="17"/>
        <v>0</v>
      </c>
      <c r="C54" s="120"/>
      <c r="D54" s="120"/>
      <c r="E54" s="121"/>
      <c r="F54" s="119">
        <f t="shared" ca="1" si="12"/>
        <v>0</v>
      </c>
      <c r="G54" s="120"/>
      <c r="H54" s="120"/>
      <c r="I54" s="121"/>
      <c r="J54" s="119">
        <f t="shared" ca="1" si="13"/>
        <v>0</v>
      </c>
      <c r="K54" s="120"/>
      <c r="L54" s="120"/>
      <c r="M54" s="121"/>
      <c r="N54" s="119">
        <f t="shared" ca="1" si="14"/>
        <v>0</v>
      </c>
      <c r="O54" s="120"/>
      <c r="P54" s="120"/>
      <c r="Q54" s="121"/>
      <c r="R54" s="119">
        <f t="shared" ca="1" si="15"/>
        <v>0</v>
      </c>
      <c r="S54" s="120"/>
      <c r="T54" s="120"/>
      <c r="U54" s="121"/>
      <c r="V54" s="119">
        <f t="shared" ca="1" si="16"/>
        <v>0</v>
      </c>
      <c r="W54" s="120"/>
      <c r="X54" s="120"/>
      <c r="Y54" s="121"/>
    </row>
    <row r="55" spans="1:25" ht="17.25" thickTop="1" thickBot="1" x14ac:dyDescent="0.3">
      <c r="A55" s="109" t="s">
        <v>18</v>
      </c>
      <c r="B55" s="119">
        <f t="shared" ca="1" si="17"/>
        <v>0</v>
      </c>
      <c r="C55" s="120"/>
      <c r="D55" s="120"/>
      <c r="E55" s="121"/>
      <c r="F55" s="119">
        <f t="shared" ca="1" si="12"/>
        <v>0</v>
      </c>
      <c r="G55" s="120"/>
      <c r="H55" s="120"/>
      <c r="I55" s="121"/>
      <c r="J55" s="119">
        <f t="shared" ca="1" si="13"/>
        <v>0.34375000000000033</v>
      </c>
      <c r="K55" s="120"/>
      <c r="L55" s="120"/>
      <c r="M55" s="121"/>
      <c r="N55" s="119">
        <f t="shared" ca="1" si="14"/>
        <v>0.29166666666666635</v>
      </c>
      <c r="O55" s="120"/>
      <c r="P55" s="120"/>
      <c r="Q55" s="121"/>
      <c r="R55" s="119">
        <f t="shared" ca="1" si="15"/>
        <v>0.34375000000000033</v>
      </c>
      <c r="S55" s="120"/>
      <c r="T55" s="120"/>
      <c r="U55" s="121"/>
      <c r="V55" s="119">
        <f t="shared" ca="1" si="16"/>
        <v>0.29166666666666635</v>
      </c>
      <c r="W55" s="120"/>
      <c r="X55" s="120"/>
      <c r="Y55" s="121"/>
    </row>
    <row r="56" spans="1:25" ht="17.25" thickTop="1" thickBot="1" x14ac:dyDescent="0.3">
      <c r="A56" s="109" t="s">
        <v>25</v>
      </c>
      <c r="B56" s="119">
        <f t="shared" ca="1" si="17"/>
        <v>0.41666666666666669</v>
      </c>
      <c r="C56" s="120"/>
      <c r="D56" s="120"/>
      <c r="E56" s="121"/>
      <c r="F56" s="119">
        <f t="shared" ca="1" si="12"/>
        <v>0.37499999999999994</v>
      </c>
      <c r="G56" s="120"/>
      <c r="H56" s="120"/>
      <c r="I56" s="121"/>
      <c r="J56" s="119">
        <f t="shared" ca="1" si="13"/>
        <v>0.34375000000000033</v>
      </c>
      <c r="K56" s="120"/>
      <c r="L56" s="120"/>
      <c r="M56" s="121"/>
      <c r="N56" s="119">
        <f t="shared" ca="1" si="14"/>
        <v>0.41666666666666602</v>
      </c>
      <c r="O56" s="120"/>
      <c r="P56" s="120"/>
      <c r="Q56" s="121"/>
      <c r="R56" s="119">
        <f t="shared" ca="1" si="15"/>
        <v>0</v>
      </c>
      <c r="S56" s="120"/>
      <c r="T56" s="120"/>
      <c r="U56" s="121"/>
      <c r="V56" s="119">
        <f t="shared" ca="1" si="16"/>
        <v>0.33333333333333304</v>
      </c>
      <c r="W56" s="120"/>
      <c r="X56" s="120"/>
      <c r="Y56" s="121"/>
    </row>
    <row r="57" spans="1:25" ht="15.75" thickTop="1" x14ac:dyDescent="0.25"/>
  </sheetData>
  <sheetProtection selectLockedCells="1"/>
  <mergeCells count="185">
    <mergeCell ref="R9:U9"/>
    <mergeCell ref="V9:Y9"/>
    <mergeCell ref="B23:B24"/>
    <mergeCell ref="C23:C24"/>
    <mergeCell ref="D23:D24"/>
    <mergeCell ref="E23:E24"/>
    <mergeCell ref="F23:F24"/>
    <mergeCell ref="G23:G24"/>
    <mergeCell ref="H23:H24"/>
    <mergeCell ref="I23:I24"/>
    <mergeCell ref="B9:E9"/>
    <mergeCell ref="F9:I9"/>
    <mergeCell ref="J9:M9"/>
    <mergeCell ref="N9:Q9"/>
    <mergeCell ref="V23:V24"/>
    <mergeCell ref="W23:W24"/>
    <mergeCell ref="X23:X24"/>
    <mergeCell ref="Y23:Y24"/>
    <mergeCell ref="P23:P24"/>
    <mergeCell ref="Q23:Q24"/>
    <mergeCell ref="R23:R24"/>
    <mergeCell ref="S23:S24"/>
    <mergeCell ref="T23:T24"/>
    <mergeCell ref="U23:U24"/>
    <mergeCell ref="J23:J24"/>
    <mergeCell ref="K23:K24"/>
    <mergeCell ref="L23:L24"/>
    <mergeCell ref="M23:M24"/>
    <mergeCell ref="N23:N24"/>
    <mergeCell ref="O23:O24"/>
    <mergeCell ref="B36:E36"/>
    <mergeCell ref="B37:E37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F27:I27"/>
    <mergeCell ref="J27:M27"/>
    <mergeCell ref="N27:Q27"/>
    <mergeCell ref="F30:I30"/>
    <mergeCell ref="J30:M30"/>
    <mergeCell ref="N30:Q30"/>
    <mergeCell ref="V27:Y27"/>
    <mergeCell ref="F28:I28"/>
    <mergeCell ref="J28:M28"/>
    <mergeCell ref="N28:Q28"/>
    <mergeCell ref="R28:U28"/>
    <mergeCell ref="V28:Y28"/>
    <mergeCell ref="F29:I29"/>
    <mergeCell ref="J29:M29"/>
    <mergeCell ref="N29:Q29"/>
    <mergeCell ref="R29:U29"/>
    <mergeCell ref="V29:Y29"/>
    <mergeCell ref="R27:U27"/>
    <mergeCell ref="V30:Y30"/>
    <mergeCell ref="F31:I31"/>
    <mergeCell ref="J31:M31"/>
    <mergeCell ref="N31:Q31"/>
    <mergeCell ref="R31:U31"/>
    <mergeCell ref="V31:Y31"/>
    <mergeCell ref="F32:I32"/>
    <mergeCell ref="J32:M32"/>
    <mergeCell ref="N32:Q32"/>
    <mergeCell ref="R32:U32"/>
    <mergeCell ref="V32:Y32"/>
    <mergeCell ref="R30:U30"/>
    <mergeCell ref="V35:Y35"/>
    <mergeCell ref="F36:I36"/>
    <mergeCell ref="J36:M36"/>
    <mergeCell ref="N36:Q36"/>
    <mergeCell ref="R36:U36"/>
    <mergeCell ref="V36:Y36"/>
    <mergeCell ref="F33:I33"/>
    <mergeCell ref="J33:M33"/>
    <mergeCell ref="N33:Q33"/>
    <mergeCell ref="R33:U33"/>
    <mergeCell ref="V33:Y33"/>
    <mergeCell ref="F34:I34"/>
    <mergeCell ref="J34:M34"/>
    <mergeCell ref="N34:Q34"/>
    <mergeCell ref="R34:U34"/>
    <mergeCell ref="V34:Y34"/>
    <mergeCell ref="A39:A41"/>
    <mergeCell ref="B25:Y25"/>
    <mergeCell ref="B7:Y8"/>
    <mergeCell ref="A23:A24"/>
    <mergeCell ref="B39:E41"/>
    <mergeCell ref="F39:I41"/>
    <mergeCell ref="J39:M41"/>
    <mergeCell ref="N39:Q41"/>
    <mergeCell ref="R39:U41"/>
    <mergeCell ref="V39:Y41"/>
    <mergeCell ref="F37:I37"/>
    <mergeCell ref="J37:M37"/>
    <mergeCell ref="N37:Q37"/>
    <mergeCell ref="R37:U37"/>
    <mergeCell ref="V37:Y37"/>
    <mergeCell ref="F38:I38"/>
    <mergeCell ref="J38:M38"/>
    <mergeCell ref="N38:Q38"/>
    <mergeCell ref="R38:U38"/>
    <mergeCell ref="V38:Y38"/>
    <mergeCell ref="F35:I35"/>
    <mergeCell ref="J35:M35"/>
    <mergeCell ref="N35:Q35"/>
    <mergeCell ref="R35:U35"/>
    <mergeCell ref="E43:S43"/>
    <mergeCell ref="B45:E45"/>
    <mergeCell ref="F45:I45"/>
    <mergeCell ref="J45:M45"/>
    <mergeCell ref="N45:Q45"/>
    <mergeCell ref="R45:U45"/>
    <mergeCell ref="V45:Y45"/>
    <mergeCell ref="B46:E46"/>
    <mergeCell ref="F46:I46"/>
    <mergeCell ref="J46:M46"/>
    <mergeCell ref="N46:Q46"/>
    <mergeCell ref="R46:U46"/>
    <mergeCell ref="V46:Y46"/>
    <mergeCell ref="B47:E47"/>
    <mergeCell ref="F47:I47"/>
    <mergeCell ref="J47:M47"/>
    <mergeCell ref="N47:Q47"/>
    <mergeCell ref="R47:U47"/>
    <mergeCell ref="V47:Y47"/>
    <mergeCell ref="B48:E48"/>
    <mergeCell ref="F48:I48"/>
    <mergeCell ref="J48:M48"/>
    <mergeCell ref="N48:Q48"/>
    <mergeCell ref="R48:U48"/>
    <mergeCell ref="V48:Y48"/>
    <mergeCell ref="B49:E49"/>
    <mergeCell ref="F49:I49"/>
    <mergeCell ref="J49:M49"/>
    <mergeCell ref="N49:Q49"/>
    <mergeCell ref="R49:U49"/>
    <mergeCell ref="V49:Y49"/>
    <mergeCell ref="B50:E50"/>
    <mergeCell ref="F50:I50"/>
    <mergeCell ref="J50:M50"/>
    <mergeCell ref="N50:Q50"/>
    <mergeCell ref="R50:U50"/>
    <mergeCell ref="V50:Y50"/>
    <mergeCell ref="B51:E51"/>
    <mergeCell ref="F51:I51"/>
    <mergeCell ref="J51:M51"/>
    <mergeCell ref="N51:Q51"/>
    <mergeCell ref="R51:U51"/>
    <mergeCell ref="V51:Y51"/>
    <mergeCell ref="B52:E52"/>
    <mergeCell ref="F52:I52"/>
    <mergeCell ref="J52:M52"/>
    <mergeCell ref="N52:Q52"/>
    <mergeCell ref="R52:U52"/>
    <mergeCell ref="V52:Y52"/>
    <mergeCell ref="B53:E53"/>
    <mergeCell ref="F53:I53"/>
    <mergeCell ref="J53:M53"/>
    <mergeCell ref="N53:Q53"/>
    <mergeCell ref="R53:U53"/>
    <mergeCell ref="V53:Y53"/>
    <mergeCell ref="B54:E54"/>
    <mergeCell ref="F54:I54"/>
    <mergeCell ref="J54:M54"/>
    <mergeCell ref="N54:Q54"/>
    <mergeCell ref="R54:U54"/>
    <mergeCell ref="V54:Y54"/>
    <mergeCell ref="B55:E55"/>
    <mergeCell ref="F55:I55"/>
    <mergeCell ref="J55:M55"/>
    <mergeCell ref="N55:Q55"/>
    <mergeCell ref="R55:U55"/>
    <mergeCell ref="V55:Y55"/>
    <mergeCell ref="B56:E56"/>
    <mergeCell ref="F56:I56"/>
    <mergeCell ref="J56:M56"/>
    <mergeCell ref="N56:Q56"/>
    <mergeCell ref="R56:U56"/>
    <mergeCell ref="V56:Y56"/>
  </mergeCells>
  <conditionalFormatting sqref="B11:B22 F11:F22 J11:J22 N11:N22 R11:R22 V11:V22">
    <cfRule type="cellIs" dxfId="507" priority="5" operator="greaterThan">
      <formula>0</formula>
    </cfRule>
  </conditionalFormatting>
  <conditionalFormatting sqref="C11:C22 G11:G22 K11:K22 O11:O22 S11:S22 W11:W22">
    <cfRule type="cellIs" dxfId="506" priority="4" operator="greaterThan">
      <formula>0</formula>
    </cfRule>
  </conditionalFormatting>
  <conditionalFormatting sqref="E11:E22 I11:I22 M11:M22 Q11:Q22 U11:U22 Y11:Y22">
    <cfRule type="cellIs" dxfId="505" priority="2" operator="greaterThan">
      <formula>0</formula>
    </cfRule>
  </conditionalFormatting>
  <conditionalFormatting sqref="L11:L22 T11:T22 X11:X22 H11:H22 D11:D22">
    <cfRule type="cellIs" dxfId="504" priority="3" operator="greaterThan">
      <formula>0</formula>
    </cfRule>
  </conditionalFormatting>
  <conditionalFormatting sqref="AD1:AE13">
    <cfRule type="expression" dxfId="503" priority="1" stopIfTrue="1">
      <formula>MOD(ROW(),2)</formula>
    </cfRule>
  </conditionalFormatting>
  <dataValidations count="1">
    <dataValidation type="list" allowBlank="1" showInputMessage="1" showErrorMessage="1" sqref="A2">
      <formula1>$AH$1:$AH$18</formula1>
    </dataValidation>
  </dataValidations>
  <pageMargins left="0.7" right="0.7" top="0.75" bottom="0.75" header="0.3" footer="0.3"/>
  <pageSetup paperSize="9" scale="45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1511" r:id="rId4" name="Cde_Protect">
          <controlPr defaultSize="0" autoLine="0" r:id="rId5">
            <anchor moveWithCells="1">
              <from>
                <xdr:col>13</xdr:col>
                <xdr:colOff>76200</xdr:colOff>
                <xdr:row>0</xdr:row>
                <xdr:rowOff>19050</xdr:rowOff>
              </from>
              <to>
                <xdr:col>18</xdr:col>
                <xdr:colOff>161925</xdr:colOff>
                <xdr:row>5</xdr:row>
                <xdr:rowOff>0</xdr:rowOff>
              </to>
            </anchor>
          </controlPr>
        </control>
      </mc:Choice>
      <mc:Fallback>
        <control shapeId="21511" r:id="rId4" name="Cde_Protect"/>
      </mc:Fallback>
    </mc:AlternateContent>
    <mc:AlternateContent xmlns:mc="http://schemas.openxmlformats.org/markup-compatibility/2006">
      <mc:Choice Requires="x14">
        <control shapeId="21506" r:id="rId6" name="CommandButton1">
          <controlPr defaultSize="0" autoLine="0" r:id="rId7">
            <anchor moveWithCells="1">
              <from>
                <xdr:col>7</xdr:col>
                <xdr:colOff>123825</xdr:colOff>
                <xdr:row>0</xdr:row>
                <xdr:rowOff>28575</xdr:rowOff>
              </from>
              <to>
                <xdr:col>12</xdr:col>
                <xdr:colOff>161925</xdr:colOff>
                <xdr:row>4</xdr:row>
                <xdr:rowOff>0</xdr:rowOff>
              </to>
            </anchor>
          </controlPr>
        </control>
      </mc:Choice>
      <mc:Fallback>
        <control shapeId="21506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48"/>
  <sheetViews>
    <sheetView topLeftCell="M7" workbookViewId="0">
      <selection activeCell="Z11" sqref="Z11:AC24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37" width="6.5703125" customWidth="1"/>
    <col min="38" max="38" width="3.28515625" customWidth="1"/>
    <col min="39" max="39" width="3.140625" customWidth="1"/>
    <col min="40" max="43" width="6.5703125" customWidth="1"/>
  </cols>
  <sheetData>
    <row r="1" spans="1:44" ht="11.25" customHeight="1" x14ac:dyDescent="0.25">
      <c r="A1" s="168"/>
      <c r="B1" s="166" t="s">
        <v>44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  <c r="AL1" s="118"/>
      <c r="AM1" s="118"/>
      <c r="AN1" s="118"/>
      <c r="AO1" s="118"/>
    </row>
    <row r="2" spans="1:44" ht="30" customHeight="1" x14ac:dyDescent="0.25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  <c r="AL2" s="118"/>
      <c r="AM2" s="118"/>
      <c r="AN2" s="118"/>
      <c r="AO2" s="118"/>
    </row>
    <row r="3" spans="1:44" ht="4.5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44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44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44" ht="16.5" thickTop="1" thickBot="1" x14ac:dyDescent="0.3">
      <c r="A6" s="69">
        <f>DATE(An,MONTH(1&amp;B1),1)</f>
        <v>41640</v>
      </c>
      <c r="B6" s="31"/>
      <c r="C6" s="70"/>
      <c r="D6" s="71"/>
      <c r="E6" s="72"/>
      <c r="F6" s="11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/>
      <c r="Q6" s="26"/>
      <c r="R6" s="28"/>
      <c r="S6" s="16">
        <f>Q6-P6+O6-N6</f>
        <v>0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/>
      <c r="AC6" s="26"/>
      <c r="AD6" s="29"/>
      <c r="AE6" s="27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0</v>
      </c>
      <c r="AM6">
        <f>COUNTIF(C6:AL6,"22:00")</f>
        <v>0</v>
      </c>
      <c r="AN6" s="154"/>
      <c r="AO6" s="154"/>
      <c r="AP6" s="154"/>
      <c r="AQ6" s="154"/>
      <c r="AR6" s="154"/>
    </row>
    <row r="7" spans="1:44" ht="16.5" thickTop="1" thickBot="1" x14ac:dyDescent="0.3">
      <c r="A7" s="69">
        <f>A6+1</f>
        <v>41641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>
        <v>0.57291666666666663</v>
      </c>
      <c r="K7" s="6">
        <v>0.91666666666666696</v>
      </c>
      <c r="L7" s="28"/>
      <c r="M7" s="16">
        <f t="shared" ref="M7:M36" si="1">K7-J7+I7-H7</f>
        <v>0.34375000000000033</v>
      </c>
      <c r="N7" s="3"/>
      <c r="O7" s="4"/>
      <c r="P7" s="5"/>
      <c r="Q7" s="6"/>
      <c r="R7" s="28" t="s">
        <v>6</v>
      </c>
      <c r="S7" s="16">
        <f t="shared" ref="S7:S36" si="2">Q7-P7+O7-N7</f>
        <v>0</v>
      </c>
      <c r="T7" s="3">
        <v>0.45833333333333398</v>
      </c>
      <c r="U7" s="4">
        <v>0.58333333333333304</v>
      </c>
      <c r="V7" s="5">
        <v>0.58333333333333304</v>
      </c>
      <c r="W7" s="6">
        <v>0.83333333333333304</v>
      </c>
      <c r="X7" s="28"/>
      <c r="Y7" s="16">
        <f t="shared" ref="Y7:Y36" si="3">W7-V7+U7-T7</f>
        <v>0.37499999999999906</v>
      </c>
      <c r="Z7" s="3"/>
      <c r="AA7" s="4"/>
      <c r="AB7" s="5"/>
      <c r="AC7" s="6"/>
      <c r="AD7" s="29"/>
      <c r="AE7" s="22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0</v>
      </c>
      <c r="AM7">
        <f t="shared" ref="AM7:AM36" si="7">COUNTIF(C7:AL7,"22:00")</f>
        <v>1</v>
      </c>
      <c r="AN7" s="154"/>
      <c r="AO7" s="154"/>
      <c r="AP7" s="154"/>
      <c r="AQ7" s="154"/>
      <c r="AR7" s="154"/>
    </row>
    <row r="8" spans="1:44" ht="16.5" thickTop="1" thickBot="1" x14ac:dyDescent="0.3">
      <c r="A8" s="69">
        <f t="shared" ref="A8:A36" si="8">A7+1</f>
        <v>41642</v>
      </c>
      <c r="B8" s="31"/>
      <c r="C8" s="73"/>
      <c r="D8" s="74"/>
      <c r="E8" s="75"/>
      <c r="F8" s="107"/>
      <c r="G8" s="16">
        <f t="shared" si="0"/>
        <v>0</v>
      </c>
      <c r="H8" s="3">
        <v>0.41666666666666702</v>
      </c>
      <c r="I8" s="4">
        <v>0.58333333333333304</v>
      </c>
      <c r="J8" s="5">
        <v>0.58333333333333304</v>
      </c>
      <c r="K8" s="6">
        <v>0.83333333333333304</v>
      </c>
      <c r="L8" s="28"/>
      <c r="M8" s="16">
        <f t="shared" si="1"/>
        <v>0.41666666666666602</v>
      </c>
      <c r="N8" s="3"/>
      <c r="O8" s="4"/>
      <c r="P8" s="5"/>
      <c r="Q8" s="6"/>
      <c r="R8" s="28" t="s">
        <v>6</v>
      </c>
      <c r="S8" s="16">
        <f t="shared" si="2"/>
        <v>0</v>
      </c>
      <c r="T8" s="3"/>
      <c r="U8" s="4"/>
      <c r="V8" s="5">
        <v>0.5</v>
      </c>
      <c r="W8" s="6">
        <v>0.91666666666666696</v>
      </c>
      <c r="X8" s="28"/>
      <c r="Y8" s="16">
        <f t="shared" si="3"/>
        <v>0.41666666666666696</v>
      </c>
      <c r="Z8" s="3">
        <v>0.29166666666666669</v>
      </c>
      <c r="AA8" s="4">
        <v>0.5</v>
      </c>
      <c r="AB8" s="5"/>
      <c r="AC8" s="6"/>
      <c r="AD8" s="29"/>
      <c r="AE8" s="22">
        <f t="shared" si="4"/>
        <v>0.20833333333333331</v>
      </c>
      <c r="AF8" s="3"/>
      <c r="AG8" s="4"/>
      <c r="AH8" s="5"/>
      <c r="AI8" s="6"/>
      <c r="AJ8" s="30"/>
      <c r="AK8" s="2">
        <f t="shared" si="5"/>
        <v>0</v>
      </c>
      <c r="AL8">
        <f t="shared" si="6"/>
        <v>1</v>
      </c>
      <c r="AM8">
        <f t="shared" si="7"/>
        <v>1</v>
      </c>
      <c r="AN8" s="154" t="str">
        <f t="shared" ref="AN8:AN36" si="9">IF($AL8+$AM8=2,"","Absence de Lever ou de Soirée")</f>
        <v/>
      </c>
      <c r="AO8" s="154"/>
      <c r="AP8" s="154"/>
      <c r="AQ8" s="154"/>
      <c r="AR8" s="154"/>
    </row>
    <row r="9" spans="1:44" ht="16.5" thickTop="1" thickBot="1" x14ac:dyDescent="0.3">
      <c r="A9" s="69">
        <f t="shared" si="8"/>
        <v>41643</v>
      </c>
      <c r="B9" s="31"/>
      <c r="C9" s="73"/>
      <c r="D9" s="74"/>
      <c r="E9" s="75"/>
      <c r="F9" s="107"/>
      <c r="G9" s="16">
        <f t="shared" si="0"/>
        <v>0</v>
      </c>
      <c r="H9" s="3">
        <v>0.29166666666666669</v>
      </c>
      <c r="I9" s="4">
        <v>0.58333333333333304</v>
      </c>
      <c r="J9" s="5"/>
      <c r="K9" s="6"/>
      <c r="L9" s="28"/>
      <c r="M9" s="16">
        <f t="shared" si="1"/>
        <v>0.29166666666666635</v>
      </c>
      <c r="N9" s="3"/>
      <c r="O9" s="4"/>
      <c r="P9" s="5"/>
      <c r="Q9" s="6"/>
      <c r="R9" s="28" t="s">
        <v>6</v>
      </c>
      <c r="S9" s="16">
        <f t="shared" si="2"/>
        <v>0</v>
      </c>
      <c r="T9" s="3"/>
      <c r="U9" s="4"/>
      <c r="V9" s="5"/>
      <c r="W9" s="6"/>
      <c r="X9" s="28"/>
      <c r="Y9" s="16">
        <f t="shared" si="3"/>
        <v>0</v>
      </c>
      <c r="Z9" s="3"/>
      <c r="AA9" s="4"/>
      <c r="AB9" s="5"/>
      <c r="AC9" s="6"/>
      <c r="AD9" s="29"/>
      <c r="AE9" s="22">
        <f t="shared" si="4"/>
        <v>0</v>
      </c>
      <c r="AF9" s="3"/>
      <c r="AG9" s="4"/>
      <c r="AH9" s="5">
        <v>0.57291666666666663</v>
      </c>
      <c r="AI9" s="6">
        <v>0.91666666666666696</v>
      </c>
      <c r="AJ9" s="30"/>
      <c r="AK9" s="2">
        <f t="shared" si="5"/>
        <v>0.34375000000000033</v>
      </c>
      <c r="AL9">
        <f t="shared" si="6"/>
        <v>1</v>
      </c>
      <c r="AM9">
        <f t="shared" si="7"/>
        <v>1</v>
      </c>
      <c r="AN9" s="154" t="str">
        <f t="shared" si="9"/>
        <v/>
      </c>
      <c r="AO9" s="154"/>
      <c r="AP9" s="154"/>
      <c r="AQ9" s="154"/>
      <c r="AR9" s="154"/>
    </row>
    <row r="10" spans="1:44" ht="16.5" thickTop="1" thickBot="1" x14ac:dyDescent="0.3">
      <c r="A10" s="69">
        <f t="shared" si="8"/>
        <v>41644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0.58333333333333304</v>
      </c>
      <c r="J10" s="5"/>
      <c r="K10" s="6"/>
      <c r="L10" s="28"/>
      <c r="M10" s="16">
        <f t="shared" si="1"/>
        <v>0.29166666666666635</v>
      </c>
      <c r="N10" s="3"/>
      <c r="O10" s="4"/>
      <c r="P10" s="5"/>
      <c r="Q10" s="6"/>
      <c r="R10" s="28"/>
      <c r="S10" s="16">
        <f t="shared" si="2"/>
        <v>0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/>
      <c r="AC10" s="6"/>
      <c r="AD10" s="29"/>
      <c r="AE10" s="22">
        <f t="shared" si="4"/>
        <v>0</v>
      </c>
      <c r="AF10" s="3"/>
      <c r="AG10" s="4"/>
      <c r="AH10" s="5">
        <v>0.57291666666666663</v>
      </c>
      <c r="AI10" s="6">
        <v>0.91666666666666696</v>
      </c>
      <c r="AJ10" s="30"/>
      <c r="AK10" s="2">
        <f t="shared" si="5"/>
        <v>0.34375000000000033</v>
      </c>
      <c r="AL10">
        <f t="shared" si="6"/>
        <v>1</v>
      </c>
      <c r="AM10">
        <f t="shared" si="7"/>
        <v>1</v>
      </c>
      <c r="AN10" s="154" t="str">
        <f t="shared" si="9"/>
        <v/>
      </c>
      <c r="AO10" s="154"/>
      <c r="AP10" s="154"/>
      <c r="AQ10" s="154"/>
      <c r="AR10" s="154"/>
    </row>
    <row r="11" spans="1:44" ht="16.5" thickTop="1" thickBot="1" x14ac:dyDescent="0.3">
      <c r="A11" s="69">
        <f t="shared" si="8"/>
        <v>41645</v>
      </c>
      <c r="B11" s="31"/>
      <c r="C11" s="73"/>
      <c r="D11" s="74"/>
      <c r="E11" s="75"/>
      <c r="F11" s="117"/>
      <c r="G11" s="16">
        <f t="shared" si="0"/>
        <v>0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/>
      <c r="Q11" s="6"/>
      <c r="R11" s="28" t="s">
        <v>8</v>
      </c>
      <c r="S11" s="16">
        <f t="shared" si="2"/>
        <v>0</v>
      </c>
      <c r="T11" s="3">
        <v>0.29166666666666669</v>
      </c>
      <c r="U11" s="4">
        <v>0.58333333333333304</v>
      </c>
      <c r="V11" s="5">
        <v>0.70833333333333304</v>
      </c>
      <c r="W11" s="6">
        <v>0.83333333333333304</v>
      </c>
      <c r="X11" s="28"/>
      <c r="Y11" s="16">
        <f t="shared" si="3"/>
        <v>0.41666666666666635</v>
      </c>
      <c r="Z11" s="3"/>
      <c r="AA11" s="4"/>
      <c r="AB11" s="5">
        <v>0.57291666666666663</v>
      </c>
      <c r="AC11" s="6">
        <v>0.91666666666666696</v>
      </c>
      <c r="AD11" s="29"/>
      <c r="AE11" s="22">
        <f t="shared" si="4"/>
        <v>0.34375000000000033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1</v>
      </c>
      <c r="AM11">
        <f t="shared" si="7"/>
        <v>1</v>
      </c>
      <c r="AN11" s="154" t="str">
        <f t="shared" si="9"/>
        <v/>
      </c>
      <c r="AO11" s="154"/>
      <c r="AP11" s="154"/>
      <c r="AQ11" s="154"/>
      <c r="AR11" s="154"/>
    </row>
    <row r="12" spans="1:44" ht="16.5" thickTop="1" thickBot="1" x14ac:dyDescent="0.3">
      <c r="A12" s="69">
        <f t="shared" si="8"/>
        <v>41646</v>
      </c>
      <c r="B12" s="31"/>
      <c r="C12" s="73"/>
      <c r="D12" s="74"/>
      <c r="E12" s="75"/>
      <c r="F12" s="107"/>
      <c r="G12" s="16">
        <f t="shared" si="0"/>
        <v>0</v>
      </c>
      <c r="H12" s="3">
        <v>0.29166666666666669</v>
      </c>
      <c r="I12" s="4">
        <v>0.58333333333333304</v>
      </c>
      <c r="J12" s="5">
        <v>0.58333333333333304</v>
      </c>
      <c r="K12" s="6">
        <v>0.70833333333333337</v>
      </c>
      <c r="L12" s="28"/>
      <c r="M12" s="16">
        <f t="shared" si="1"/>
        <v>0.41666666666666669</v>
      </c>
      <c r="N12" s="3"/>
      <c r="O12" s="4"/>
      <c r="P12" s="5"/>
      <c r="Q12" s="6"/>
      <c r="R12" s="28" t="s">
        <v>8</v>
      </c>
      <c r="S12" s="16">
        <f t="shared" si="2"/>
        <v>0</v>
      </c>
      <c r="T12" s="3"/>
      <c r="U12" s="4"/>
      <c r="V12" s="5">
        <v>0.57291666666666663</v>
      </c>
      <c r="W12" s="6">
        <v>0.91666666666666696</v>
      </c>
      <c r="X12" s="28"/>
      <c r="Y12" s="16">
        <f t="shared" si="3"/>
        <v>0.34375000000000033</v>
      </c>
      <c r="Z12" s="3">
        <v>0.41666666666666702</v>
      </c>
      <c r="AA12" s="4">
        <v>0.58333333333333304</v>
      </c>
      <c r="AB12" s="5">
        <v>0.58333333333333304</v>
      </c>
      <c r="AC12" s="6">
        <v>0.83333333333333304</v>
      </c>
      <c r="AD12" s="29"/>
      <c r="AE12" s="22">
        <f t="shared" si="4"/>
        <v>0.41666666666666602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1</v>
      </c>
      <c r="AM12">
        <f t="shared" si="7"/>
        <v>1</v>
      </c>
      <c r="AN12" s="154" t="str">
        <f t="shared" si="9"/>
        <v/>
      </c>
      <c r="AO12" s="154"/>
      <c r="AP12" s="154"/>
      <c r="AQ12" s="154"/>
      <c r="AR12" s="154"/>
    </row>
    <row r="13" spans="1:44" ht="16.5" thickTop="1" thickBot="1" x14ac:dyDescent="0.3">
      <c r="A13" s="69">
        <f t="shared" si="8"/>
        <v>41647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>
        <v>0.5</v>
      </c>
      <c r="K13" s="6">
        <v>0.91666666666666696</v>
      </c>
      <c r="L13" s="28"/>
      <c r="M13" s="16">
        <f t="shared" si="1"/>
        <v>0.41666666666666696</v>
      </c>
      <c r="N13" s="3"/>
      <c r="O13" s="4"/>
      <c r="P13" s="5"/>
      <c r="Q13" s="6"/>
      <c r="R13" s="28" t="s">
        <v>8</v>
      </c>
      <c r="S13" s="16">
        <f t="shared" si="2"/>
        <v>0</v>
      </c>
      <c r="T13" s="3"/>
      <c r="U13" s="4"/>
      <c r="V13" s="5">
        <v>0.54166666666666696</v>
      </c>
      <c r="W13" s="6">
        <v>0.83333333333333304</v>
      </c>
      <c r="X13" s="28"/>
      <c r="Y13" s="16">
        <f t="shared" si="3"/>
        <v>0.29166666666666607</v>
      </c>
      <c r="Z13" s="3">
        <v>0.29166666666666669</v>
      </c>
      <c r="AA13" s="4">
        <v>0.5</v>
      </c>
      <c r="AB13" s="5"/>
      <c r="AC13" s="6"/>
      <c r="AD13" s="29"/>
      <c r="AE13" s="22">
        <f t="shared" si="4"/>
        <v>0.20833333333333331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  <c r="AM13">
        <f t="shared" si="7"/>
        <v>1</v>
      </c>
      <c r="AN13" s="154" t="str">
        <f t="shared" si="9"/>
        <v/>
      </c>
      <c r="AO13" s="154"/>
      <c r="AP13" s="154"/>
      <c r="AQ13" s="154"/>
      <c r="AR13" s="154"/>
    </row>
    <row r="14" spans="1:44" ht="16.5" thickTop="1" thickBot="1" x14ac:dyDescent="0.3">
      <c r="A14" s="69">
        <f t="shared" si="8"/>
        <v>41648</v>
      </c>
      <c r="B14" s="31"/>
      <c r="C14" s="73"/>
      <c r="D14" s="74"/>
      <c r="E14" s="75"/>
      <c r="F14" s="107"/>
      <c r="G14" s="16">
        <f t="shared" si="0"/>
        <v>0</v>
      </c>
      <c r="H14" s="3">
        <v>0.48958333333333331</v>
      </c>
      <c r="I14" s="4">
        <v>0.58333333333333304</v>
      </c>
      <c r="J14" s="5">
        <v>0.58333333333333304</v>
      </c>
      <c r="K14" s="6">
        <v>0.83333333333333304</v>
      </c>
      <c r="L14" s="28"/>
      <c r="M14" s="16">
        <f t="shared" si="1"/>
        <v>0.34374999999999972</v>
      </c>
      <c r="N14" s="3"/>
      <c r="O14" s="4"/>
      <c r="P14" s="5"/>
      <c r="Q14" s="6"/>
      <c r="R14" s="28" t="s">
        <v>8</v>
      </c>
      <c r="S14" s="16">
        <f t="shared" si="2"/>
        <v>0</v>
      </c>
      <c r="T14" s="3">
        <v>0.29166666666666669</v>
      </c>
      <c r="U14" s="4">
        <v>0.60416666666666663</v>
      </c>
      <c r="V14" s="5"/>
      <c r="W14" s="6"/>
      <c r="X14" s="28"/>
      <c r="Y14" s="16">
        <f t="shared" si="3"/>
        <v>0.31249999999999994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>
        <v>0.57291666666666663</v>
      </c>
      <c r="AI14" s="6">
        <v>0.91666666666666696</v>
      </c>
      <c r="AJ14" s="30"/>
      <c r="AK14" s="2">
        <f t="shared" si="5"/>
        <v>0.34375000000000033</v>
      </c>
      <c r="AL14">
        <f t="shared" si="6"/>
        <v>1</v>
      </c>
      <c r="AM14">
        <f t="shared" si="7"/>
        <v>1</v>
      </c>
      <c r="AN14" s="154" t="str">
        <f t="shared" si="9"/>
        <v/>
      </c>
      <c r="AO14" s="154"/>
      <c r="AP14" s="154"/>
      <c r="AQ14" s="154"/>
      <c r="AR14" s="154"/>
    </row>
    <row r="15" spans="1:44" ht="16.5" thickTop="1" thickBot="1" x14ac:dyDescent="0.3">
      <c r="A15" s="69">
        <f t="shared" si="8"/>
        <v>41649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>
        <v>0.5</v>
      </c>
      <c r="K15" s="6">
        <v>0.91666666666666696</v>
      </c>
      <c r="L15" s="28"/>
      <c r="M15" s="16">
        <f t="shared" si="1"/>
        <v>0.41666666666666696</v>
      </c>
      <c r="N15" s="3"/>
      <c r="O15" s="4"/>
      <c r="P15" s="5"/>
      <c r="Q15" s="6"/>
      <c r="R15" s="28" t="s">
        <v>8</v>
      </c>
      <c r="S15" s="16">
        <f t="shared" si="2"/>
        <v>0</v>
      </c>
      <c r="T15" s="3">
        <v>0.29166666666666669</v>
      </c>
      <c r="U15" s="4">
        <v>0.5</v>
      </c>
      <c r="V15" s="5"/>
      <c r="W15" s="6"/>
      <c r="X15" s="28"/>
      <c r="Y15" s="16">
        <f t="shared" si="3"/>
        <v>0.20833333333333331</v>
      </c>
      <c r="Z15" s="3"/>
      <c r="AA15" s="4"/>
      <c r="AB15" s="5"/>
      <c r="AC15" s="6"/>
      <c r="AD15" s="29"/>
      <c r="AE15" s="22">
        <f t="shared" si="4"/>
        <v>0</v>
      </c>
      <c r="AF15" s="3">
        <v>0.41666666666666702</v>
      </c>
      <c r="AG15" s="4">
        <v>0.58333333333333304</v>
      </c>
      <c r="AH15" s="5">
        <v>0.58333333333333304</v>
      </c>
      <c r="AI15" s="6">
        <v>0.83333333333333304</v>
      </c>
      <c r="AJ15" s="30"/>
      <c r="AK15" s="2">
        <f t="shared" si="5"/>
        <v>0.41666666666666602</v>
      </c>
      <c r="AL15">
        <f t="shared" si="6"/>
        <v>1</v>
      </c>
      <c r="AM15">
        <f t="shared" si="7"/>
        <v>1</v>
      </c>
      <c r="AN15" s="154" t="str">
        <f t="shared" si="9"/>
        <v/>
      </c>
      <c r="AO15" s="154"/>
      <c r="AP15" s="154"/>
      <c r="AQ15" s="154"/>
      <c r="AR15" s="154"/>
    </row>
    <row r="16" spans="1:44" ht="16.5" thickTop="1" thickBot="1" x14ac:dyDescent="0.3">
      <c r="A16" s="69">
        <f t="shared" si="8"/>
        <v>41650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/>
      <c r="O16" s="4"/>
      <c r="P16" s="5"/>
      <c r="Q16" s="6"/>
      <c r="R16" s="28"/>
      <c r="S16" s="16">
        <f t="shared" si="2"/>
        <v>0</v>
      </c>
      <c r="T16" s="3"/>
      <c r="U16" s="4"/>
      <c r="V16" s="5"/>
      <c r="W16" s="6"/>
      <c r="X16" s="28"/>
      <c r="Y16" s="16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22">
        <f t="shared" si="4"/>
        <v>0.34375000000000033</v>
      </c>
      <c r="AF16" s="3">
        <v>0.29166666666666669</v>
      </c>
      <c r="AG16" s="4">
        <v>0.58333333333333304</v>
      </c>
      <c r="AH16" s="5"/>
      <c r="AI16" s="6"/>
      <c r="AJ16" s="30"/>
      <c r="AK16" s="2">
        <f t="shared" si="5"/>
        <v>0.29166666666666635</v>
      </c>
      <c r="AL16">
        <f t="shared" si="6"/>
        <v>1</v>
      </c>
      <c r="AM16">
        <f t="shared" si="7"/>
        <v>1</v>
      </c>
      <c r="AN16" s="154" t="str">
        <f t="shared" si="9"/>
        <v/>
      </c>
      <c r="AO16" s="154"/>
      <c r="AP16" s="154"/>
      <c r="AQ16" s="154"/>
      <c r="AR16" s="154"/>
    </row>
    <row r="17" spans="1:44" ht="16.5" thickTop="1" thickBot="1" x14ac:dyDescent="0.3">
      <c r="A17" s="69">
        <f t="shared" si="8"/>
        <v>41651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/>
      <c r="K17" s="6"/>
      <c r="L17" s="28"/>
      <c r="M17" s="16">
        <f t="shared" si="1"/>
        <v>0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/>
      <c r="W17" s="6"/>
      <c r="X17" s="28"/>
      <c r="Y17" s="16">
        <f t="shared" si="3"/>
        <v>0</v>
      </c>
      <c r="Z17" s="3"/>
      <c r="AA17" s="4"/>
      <c r="AB17" s="5">
        <v>0.57291666666666663</v>
      </c>
      <c r="AC17" s="6">
        <v>0.91666666666666696</v>
      </c>
      <c r="AD17" s="29"/>
      <c r="AE17" s="22">
        <f t="shared" si="4"/>
        <v>0.34375000000000033</v>
      </c>
      <c r="AF17" s="3">
        <v>0.29166666666666669</v>
      </c>
      <c r="AG17" s="4">
        <v>0.58333333333333304</v>
      </c>
      <c r="AH17" s="5"/>
      <c r="AI17" s="6"/>
      <c r="AJ17" s="30"/>
      <c r="AK17" s="2">
        <f t="shared" si="5"/>
        <v>0.29166666666666635</v>
      </c>
      <c r="AL17">
        <f t="shared" si="6"/>
        <v>1</v>
      </c>
      <c r="AM17">
        <f t="shared" si="7"/>
        <v>1</v>
      </c>
      <c r="AN17" s="154" t="str">
        <f t="shared" si="9"/>
        <v/>
      </c>
      <c r="AO17" s="154"/>
      <c r="AP17" s="154"/>
      <c r="AQ17" s="154"/>
      <c r="AR17" s="154"/>
    </row>
    <row r="18" spans="1:44" ht="16.5" thickTop="1" thickBot="1" x14ac:dyDescent="0.3">
      <c r="A18" s="69">
        <f t="shared" si="8"/>
        <v>41652</v>
      </c>
      <c r="B18" s="31"/>
      <c r="C18" s="73"/>
      <c r="D18" s="74"/>
      <c r="E18" s="75"/>
      <c r="F18" s="107"/>
      <c r="G18" s="16">
        <f t="shared" si="0"/>
        <v>0</v>
      </c>
      <c r="H18" s="3">
        <v>0.29166666666666669</v>
      </c>
      <c r="I18" s="4">
        <v>0.58333333333333304</v>
      </c>
      <c r="J18" s="5">
        <v>0.70833333333333304</v>
      </c>
      <c r="K18" s="6">
        <v>0.83333333333333304</v>
      </c>
      <c r="L18" s="28"/>
      <c r="M18" s="16">
        <f t="shared" si="1"/>
        <v>0.41666666666666635</v>
      </c>
      <c r="N18" s="3"/>
      <c r="O18" s="4"/>
      <c r="P18" s="5"/>
      <c r="Q18" s="6"/>
      <c r="R18" s="28" t="s">
        <v>6</v>
      </c>
      <c r="S18" s="16">
        <f t="shared" si="2"/>
        <v>0</v>
      </c>
      <c r="T18" s="3"/>
      <c r="U18" s="4"/>
      <c r="V18" s="5">
        <v>0.57291666666666663</v>
      </c>
      <c r="W18" s="6">
        <v>0.91666666666666696</v>
      </c>
      <c r="X18" s="28"/>
      <c r="Y18" s="16">
        <f t="shared" si="3"/>
        <v>0.34375000000000033</v>
      </c>
      <c r="Z18" s="3"/>
      <c r="AA18" s="4"/>
      <c r="AB18" s="5"/>
      <c r="AC18" s="6"/>
      <c r="AD18" s="29"/>
      <c r="AE18" s="22">
        <f t="shared" si="4"/>
        <v>0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1</v>
      </c>
      <c r="AM18">
        <f t="shared" si="7"/>
        <v>1</v>
      </c>
      <c r="AN18" s="154" t="str">
        <f t="shared" si="9"/>
        <v/>
      </c>
      <c r="AO18" s="154"/>
      <c r="AP18" s="154"/>
      <c r="AQ18" s="154"/>
      <c r="AR18" s="154"/>
    </row>
    <row r="19" spans="1:44" ht="16.5" thickTop="1" thickBot="1" x14ac:dyDescent="0.3">
      <c r="A19" s="69">
        <f t="shared" si="8"/>
        <v>41653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>
        <v>0.57291666666666663</v>
      </c>
      <c r="K19" s="6">
        <v>0.91666666666666696</v>
      </c>
      <c r="L19" s="28"/>
      <c r="M19" s="16">
        <f t="shared" si="1"/>
        <v>0.34375000000000033</v>
      </c>
      <c r="N19" s="3"/>
      <c r="O19" s="4"/>
      <c r="P19" s="5"/>
      <c r="Q19" s="6"/>
      <c r="R19" s="28" t="s">
        <v>6</v>
      </c>
      <c r="S19" s="16">
        <f t="shared" si="2"/>
        <v>0</v>
      </c>
      <c r="T19" s="3">
        <v>0.41666666666666702</v>
      </c>
      <c r="U19" s="4">
        <v>0.58333333333333304</v>
      </c>
      <c r="V19" s="5">
        <v>0.58333333333333304</v>
      </c>
      <c r="W19" s="6">
        <v>0.83333333333333304</v>
      </c>
      <c r="X19" s="28"/>
      <c r="Y19" s="16">
        <f t="shared" si="3"/>
        <v>0.41666666666666602</v>
      </c>
      <c r="Z19" s="3"/>
      <c r="AA19" s="4"/>
      <c r="AB19" s="5"/>
      <c r="AC19" s="6"/>
      <c r="AD19" s="29"/>
      <c r="AE19" s="22">
        <f t="shared" si="4"/>
        <v>0</v>
      </c>
      <c r="AF19" s="3">
        <v>0.29166666666666669</v>
      </c>
      <c r="AG19" s="4">
        <v>0.58333333333333304</v>
      </c>
      <c r="AH19" s="5">
        <v>0.58333333333333304</v>
      </c>
      <c r="AI19" s="6">
        <v>0.70833333333333337</v>
      </c>
      <c r="AJ19" s="30"/>
      <c r="AK19" s="2">
        <f t="shared" si="5"/>
        <v>0.41666666666666669</v>
      </c>
      <c r="AL19">
        <f t="shared" si="6"/>
        <v>1</v>
      </c>
      <c r="AM19">
        <f t="shared" si="7"/>
        <v>1</v>
      </c>
      <c r="AN19" s="154" t="str">
        <f t="shared" si="9"/>
        <v/>
      </c>
      <c r="AO19" s="154"/>
      <c r="AP19" s="154"/>
      <c r="AQ19" s="154"/>
      <c r="AR19" s="154"/>
    </row>
    <row r="20" spans="1:44" ht="16.5" thickTop="1" thickBot="1" x14ac:dyDescent="0.3">
      <c r="A20" s="69">
        <f t="shared" si="8"/>
        <v>41654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>
        <v>0.54166666666666696</v>
      </c>
      <c r="K20" s="6">
        <v>0.83333333333333304</v>
      </c>
      <c r="L20" s="28"/>
      <c r="M20" s="16">
        <f t="shared" si="1"/>
        <v>0.29166666666666607</v>
      </c>
      <c r="N20" s="3"/>
      <c r="O20" s="4"/>
      <c r="P20" s="5"/>
      <c r="Q20" s="6"/>
      <c r="R20" s="28" t="s">
        <v>6</v>
      </c>
      <c r="S20" s="16">
        <f t="shared" si="2"/>
        <v>0</v>
      </c>
      <c r="T20" s="3">
        <v>0.29166666666666669</v>
      </c>
      <c r="U20" s="4">
        <v>0.5</v>
      </c>
      <c r="V20" s="5"/>
      <c r="W20" s="6"/>
      <c r="X20" s="28"/>
      <c r="Y20" s="16">
        <f t="shared" si="3"/>
        <v>0.20833333333333331</v>
      </c>
      <c r="Z20" s="3"/>
      <c r="AA20" s="4"/>
      <c r="AB20" s="5"/>
      <c r="AC20" s="6"/>
      <c r="AD20" s="29"/>
      <c r="AE20" s="22">
        <f t="shared" si="4"/>
        <v>0</v>
      </c>
      <c r="AF20" s="3"/>
      <c r="AG20" s="4"/>
      <c r="AH20" s="5">
        <v>0.5</v>
      </c>
      <c r="AI20" s="6">
        <v>0.91666666666666696</v>
      </c>
      <c r="AJ20" s="30"/>
      <c r="AK20" s="2">
        <f t="shared" si="5"/>
        <v>0.41666666666666696</v>
      </c>
      <c r="AL20">
        <f t="shared" si="6"/>
        <v>1</v>
      </c>
      <c r="AM20">
        <f t="shared" si="7"/>
        <v>1</v>
      </c>
      <c r="AN20" s="154" t="str">
        <f t="shared" si="9"/>
        <v/>
      </c>
      <c r="AO20" s="154"/>
      <c r="AP20" s="154"/>
      <c r="AQ20" s="154"/>
      <c r="AR20" s="154"/>
    </row>
    <row r="21" spans="1:44" ht="16.5" thickTop="1" thickBot="1" x14ac:dyDescent="0.3">
      <c r="A21" s="69">
        <f t="shared" si="8"/>
        <v>41655</v>
      </c>
      <c r="B21" s="31"/>
      <c r="C21" s="73"/>
      <c r="D21" s="74"/>
      <c r="E21" s="75"/>
      <c r="F21" s="107"/>
      <c r="G21" s="16">
        <f t="shared" si="0"/>
        <v>0</v>
      </c>
      <c r="H21" s="3">
        <v>0.29166666666666669</v>
      </c>
      <c r="I21" s="4">
        <v>0.60416666666666663</v>
      </c>
      <c r="J21" s="5"/>
      <c r="K21" s="6"/>
      <c r="L21" s="28"/>
      <c r="M21" s="16">
        <f t="shared" si="1"/>
        <v>0.31249999999999994</v>
      </c>
      <c r="N21" s="3"/>
      <c r="O21" s="4"/>
      <c r="P21" s="5"/>
      <c r="Q21" s="6"/>
      <c r="R21" s="28" t="s">
        <v>6</v>
      </c>
      <c r="S21" s="16">
        <f t="shared" si="2"/>
        <v>0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>
        <v>0.57291666666666663</v>
      </c>
      <c r="AC21" s="6">
        <v>0.91666666666666696</v>
      </c>
      <c r="AD21" s="29"/>
      <c r="AE21" s="22">
        <f t="shared" si="4"/>
        <v>0.34375000000000033</v>
      </c>
      <c r="AF21" s="3">
        <v>0.48958333333333331</v>
      </c>
      <c r="AG21" s="4">
        <v>0.58333333333333304</v>
      </c>
      <c r="AH21" s="5">
        <v>0.58333333333333304</v>
      </c>
      <c r="AI21" s="6">
        <v>0.83333333333333304</v>
      </c>
      <c r="AJ21" s="30"/>
      <c r="AK21" s="2">
        <f t="shared" si="5"/>
        <v>0.34374999999999972</v>
      </c>
      <c r="AL21">
        <f t="shared" si="6"/>
        <v>1</v>
      </c>
      <c r="AM21">
        <f t="shared" si="7"/>
        <v>1</v>
      </c>
      <c r="AN21" s="154" t="str">
        <f t="shared" si="9"/>
        <v/>
      </c>
      <c r="AO21" s="154"/>
      <c r="AP21" s="154"/>
      <c r="AQ21" s="154"/>
      <c r="AR21" s="154"/>
    </row>
    <row r="22" spans="1:44" ht="16.5" thickTop="1" thickBot="1" x14ac:dyDescent="0.3">
      <c r="A22" s="69">
        <f t="shared" si="8"/>
        <v>41656</v>
      </c>
      <c r="B22" s="31"/>
      <c r="C22" s="73"/>
      <c r="D22" s="74"/>
      <c r="E22" s="75"/>
      <c r="F22" s="107"/>
      <c r="G22" s="16">
        <f t="shared" si="0"/>
        <v>0</v>
      </c>
      <c r="H22" s="3">
        <v>0.29166666666666669</v>
      </c>
      <c r="I22" s="4">
        <v>0.5</v>
      </c>
      <c r="J22" s="5"/>
      <c r="K22" s="6"/>
      <c r="L22" s="28"/>
      <c r="M22" s="16">
        <f t="shared" si="1"/>
        <v>0.20833333333333331</v>
      </c>
      <c r="N22" s="3"/>
      <c r="O22" s="4"/>
      <c r="P22" s="5"/>
      <c r="Q22" s="6"/>
      <c r="R22" s="28" t="s">
        <v>6</v>
      </c>
      <c r="S22" s="16">
        <f t="shared" si="2"/>
        <v>0</v>
      </c>
      <c r="T22" s="3"/>
      <c r="U22" s="4"/>
      <c r="V22" s="5"/>
      <c r="W22" s="6"/>
      <c r="X22" s="28"/>
      <c r="Y22" s="16">
        <f t="shared" si="3"/>
        <v>0</v>
      </c>
      <c r="Z22" s="3">
        <v>0.41666666666666702</v>
      </c>
      <c r="AA22" s="4">
        <v>0.58333333333333304</v>
      </c>
      <c r="AB22" s="5">
        <v>0.58333333333333304</v>
      </c>
      <c r="AC22" s="6">
        <v>0.83333333333333304</v>
      </c>
      <c r="AD22" s="29"/>
      <c r="AE22" s="22">
        <f t="shared" si="4"/>
        <v>0.41666666666666602</v>
      </c>
      <c r="AF22" s="3"/>
      <c r="AG22" s="4"/>
      <c r="AH22" s="5">
        <v>0.5</v>
      </c>
      <c r="AI22" s="6">
        <v>0.91666666666666696</v>
      </c>
      <c r="AJ22" s="30"/>
      <c r="AK22" s="2">
        <f t="shared" si="5"/>
        <v>0.41666666666666696</v>
      </c>
      <c r="AL22">
        <f t="shared" si="6"/>
        <v>1</v>
      </c>
      <c r="AM22">
        <f t="shared" si="7"/>
        <v>1</v>
      </c>
      <c r="AN22" s="154" t="str">
        <f t="shared" si="9"/>
        <v/>
      </c>
      <c r="AO22" s="154"/>
      <c r="AP22" s="154"/>
      <c r="AQ22" s="154"/>
      <c r="AR22" s="154"/>
    </row>
    <row r="23" spans="1:44" ht="16.5" thickTop="1" thickBot="1" x14ac:dyDescent="0.3">
      <c r="A23" s="69">
        <f t="shared" si="8"/>
        <v>41657</v>
      </c>
      <c r="B23" s="31"/>
      <c r="C23" s="73"/>
      <c r="D23" s="74"/>
      <c r="E23" s="75"/>
      <c r="F23" s="107"/>
      <c r="G23" s="16">
        <f t="shared" si="0"/>
        <v>0</v>
      </c>
      <c r="H23" s="3"/>
      <c r="I23" s="4"/>
      <c r="J23" s="5"/>
      <c r="K23" s="6"/>
      <c r="L23" s="28"/>
      <c r="M23" s="16">
        <f t="shared" si="1"/>
        <v>0</v>
      </c>
      <c r="N23" s="3"/>
      <c r="O23" s="4"/>
      <c r="P23" s="5"/>
      <c r="Q23" s="6"/>
      <c r="R23" s="28" t="s">
        <v>6</v>
      </c>
      <c r="S23" s="16">
        <f t="shared" si="2"/>
        <v>0</v>
      </c>
      <c r="T23" s="3"/>
      <c r="U23" s="4"/>
      <c r="V23" s="5">
        <v>0.57291666666666663</v>
      </c>
      <c r="W23" s="6">
        <v>0.91666666666666696</v>
      </c>
      <c r="X23" s="28"/>
      <c r="Y23" s="16">
        <f t="shared" si="3"/>
        <v>0.34375000000000033</v>
      </c>
      <c r="Z23" s="3">
        <v>0.29166666666666669</v>
      </c>
      <c r="AA23" s="4">
        <v>0.58333333333333304</v>
      </c>
      <c r="AB23" s="5"/>
      <c r="AC23" s="6"/>
      <c r="AD23" s="29"/>
      <c r="AE23" s="22">
        <f t="shared" si="4"/>
        <v>0.29166666666666635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  <c r="AM23">
        <f t="shared" si="7"/>
        <v>1</v>
      </c>
      <c r="AN23" s="154" t="str">
        <f t="shared" si="9"/>
        <v/>
      </c>
      <c r="AO23" s="154"/>
      <c r="AP23" s="154"/>
      <c r="AQ23" s="154"/>
      <c r="AR23" s="154"/>
    </row>
    <row r="24" spans="1:44" ht="16.5" thickTop="1" thickBot="1" x14ac:dyDescent="0.3">
      <c r="A24" s="69">
        <f t="shared" si="8"/>
        <v>41658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>
        <v>0.57291666666666663</v>
      </c>
      <c r="W24" s="6">
        <v>0.91666666666666696</v>
      </c>
      <c r="X24" s="28"/>
      <c r="Y24" s="16">
        <f t="shared" si="3"/>
        <v>0.34375000000000033</v>
      </c>
      <c r="Z24" s="3">
        <v>0.29166666666666669</v>
      </c>
      <c r="AA24" s="4">
        <v>0.58333333333333304</v>
      </c>
      <c r="AB24" s="5"/>
      <c r="AC24" s="6"/>
      <c r="AD24" s="29"/>
      <c r="AE24" s="22">
        <f t="shared" si="4"/>
        <v>0.29166666666666635</v>
      </c>
      <c r="AF24" s="3"/>
      <c r="AG24" s="4"/>
      <c r="AH24" s="5"/>
      <c r="AI24" s="6"/>
      <c r="AJ24" s="30"/>
      <c r="AK24" s="2">
        <f t="shared" si="5"/>
        <v>0</v>
      </c>
      <c r="AL24">
        <f t="shared" si="6"/>
        <v>1</v>
      </c>
      <c r="AM24">
        <f t="shared" si="7"/>
        <v>1</v>
      </c>
      <c r="AN24" s="154" t="str">
        <f t="shared" si="9"/>
        <v/>
      </c>
      <c r="AO24" s="154"/>
      <c r="AP24" s="154"/>
      <c r="AQ24" s="154"/>
      <c r="AR24" s="154"/>
    </row>
    <row r="25" spans="1:44" ht="16.5" thickTop="1" thickBot="1" x14ac:dyDescent="0.3">
      <c r="A25" s="69">
        <f t="shared" si="8"/>
        <v>41659</v>
      </c>
      <c r="B25" s="31"/>
      <c r="C25" s="73"/>
      <c r="D25" s="74"/>
      <c r="E25" s="75"/>
      <c r="F25" s="107"/>
      <c r="G25" s="16">
        <f t="shared" si="0"/>
        <v>0</v>
      </c>
      <c r="H25" s="3">
        <v>0.29166666666666669</v>
      </c>
      <c r="I25" s="4">
        <v>0.58333333333333304</v>
      </c>
      <c r="J25" s="5">
        <v>0.70833333333333304</v>
      </c>
      <c r="K25" s="6">
        <v>0.83333333333333304</v>
      </c>
      <c r="L25" s="28"/>
      <c r="M25" s="16">
        <f t="shared" si="1"/>
        <v>0.41666666666666635</v>
      </c>
      <c r="N25" s="3"/>
      <c r="O25" s="4"/>
      <c r="P25" s="5"/>
      <c r="Q25" s="6"/>
      <c r="R25" s="28" t="s">
        <v>6</v>
      </c>
      <c r="S25" s="16">
        <f t="shared" si="2"/>
        <v>0</v>
      </c>
      <c r="T25" s="3"/>
      <c r="U25" s="4"/>
      <c r="V25" s="5"/>
      <c r="W25" s="6"/>
      <c r="X25" s="28"/>
      <c r="Y25" s="16">
        <f t="shared" si="3"/>
        <v>0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>
        <v>0.57291666666666663</v>
      </c>
      <c r="AI25" s="6">
        <v>0.91666666666666696</v>
      </c>
      <c r="AJ25" s="30"/>
      <c r="AK25" s="2">
        <f t="shared" si="5"/>
        <v>0.34375000000000033</v>
      </c>
      <c r="AL25">
        <f t="shared" si="6"/>
        <v>1</v>
      </c>
      <c r="AM25">
        <f t="shared" si="7"/>
        <v>1</v>
      </c>
      <c r="AN25" s="154" t="str">
        <f t="shared" si="9"/>
        <v/>
      </c>
      <c r="AO25" s="154"/>
      <c r="AP25" s="154"/>
      <c r="AQ25" s="154"/>
      <c r="AR25" s="154"/>
    </row>
    <row r="26" spans="1:44" ht="16.5" thickTop="1" thickBot="1" x14ac:dyDescent="0.3">
      <c r="A26" s="69">
        <f t="shared" si="8"/>
        <v>41660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>
        <v>0.57291666666666663</v>
      </c>
      <c r="K26" s="6">
        <v>0.91666666666666696</v>
      </c>
      <c r="L26" s="28"/>
      <c r="M26" s="16">
        <f t="shared" si="1"/>
        <v>0.34375000000000033</v>
      </c>
      <c r="N26" s="3"/>
      <c r="O26" s="4"/>
      <c r="P26" s="5"/>
      <c r="Q26" s="6"/>
      <c r="R26" s="28" t="s">
        <v>6</v>
      </c>
      <c r="S26" s="16">
        <f t="shared" si="2"/>
        <v>0</v>
      </c>
      <c r="T26" s="3"/>
      <c r="U26" s="4"/>
      <c r="V26" s="5"/>
      <c r="W26" s="6"/>
      <c r="X26" s="28"/>
      <c r="Y26" s="16">
        <f t="shared" si="3"/>
        <v>0</v>
      </c>
      <c r="Z26" s="3">
        <v>0.29166666666666669</v>
      </c>
      <c r="AA26" s="4">
        <v>0.58333333333333304</v>
      </c>
      <c r="AB26" s="5">
        <v>0.58333333333333304</v>
      </c>
      <c r="AC26" s="6">
        <v>0.70833333333333337</v>
      </c>
      <c r="AD26" s="29"/>
      <c r="AE26" s="22">
        <f t="shared" si="4"/>
        <v>0.41666666666666669</v>
      </c>
      <c r="AF26" s="3">
        <v>0.41666666666666702</v>
      </c>
      <c r="AG26" s="4">
        <v>0.58333333333333304</v>
      </c>
      <c r="AH26" s="5">
        <v>0.58333333333333304</v>
      </c>
      <c r="AI26" s="6">
        <v>0.83333333333333304</v>
      </c>
      <c r="AJ26" s="30"/>
      <c r="AK26" s="2">
        <f t="shared" si="5"/>
        <v>0.41666666666666602</v>
      </c>
      <c r="AL26">
        <f t="shared" si="6"/>
        <v>1</v>
      </c>
      <c r="AM26">
        <f t="shared" si="7"/>
        <v>1</v>
      </c>
      <c r="AN26" s="154" t="str">
        <f t="shared" si="9"/>
        <v/>
      </c>
      <c r="AO26" s="154"/>
      <c r="AP26" s="154"/>
      <c r="AQ26" s="154"/>
      <c r="AR26" s="154"/>
    </row>
    <row r="27" spans="1:44" ht="16.5" thickTop="1" thickBot="1" x14ac:dyDescent="0.3">
      <c r="A27" s="69">
        <f t="shared" si="8"/>
        <v>41661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>
        <v>0.54166666666666696</v>
      </c>
      <c r="K27" s="6">
        <v>0.83333333333333304</v>
      </c>
      <c r="L27" s="28"/>
      <c r="M27" s="16">
        <f t="shared" si="1"/>
        <v>0.29166666666666607</v>
      </c>
      <c r="N27" s="3">
        <v>0.29166666666666669</v>
      </c>
      <c r="O27" s="4">
        <v>0.5</v>
      </c>
      <c r="P27" s="5"/>
      <c r="Q27" s="6"/>
      <c r="R27" s="28"/>
      <c r="S27" s="16">
        <f t="shared" si="2"/>
        <v>0.20833333333333331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>
        <v>0.5</v>
      </c>
      <c r="AC27" s="6">
        <v>0.91666666666666696</v>
      </c>
      <c r="AD27" s="29"/>
      <c r="AE27" s="22">
        <f t="shared" si="4"/>
        <v>0.41666666666666696</v>
      </c>
      <c r="AF27" s="3">
        <v>0.45833333333333398</v>
      </c>
      <c r="AG27" s="4">
        <v>0.58333333333333304</v>
      </c>
      <c r="AH27" s="5">
        <v>0.58333333333333304</v>
      </c>
      <c r="AI27" s="6">
        <v>0.83333333333333304</v>
      </c>
      <c r="AJ27" s="30"/>
      <c r="AK27" s="2">
        <f t="shared" si="5"/>
        <v>0.37499999999999906</v>
      </c>
      <c r="AL27">
        <f t="shared" si="6"/>
        <v>1</v>
      </c>
      <c r="AM27">
        <f t="shared" si="7"/>
        <v>1</v>
      </c>
      <c r="AN27" s="154" t="str">
        <f t="shared" si="9"/>
        <v/>
      </c>
      <c r="AO27" s="154"/>
      <c r="AP27" s="154"/>
      <c r="AQ27" s="154"/>
      <c r="AR27" s="154"/>
    </row>
    <row r="28" spans="1:44" ht="16.5" thickTop="1" thickBot="1" x14ac:dyDescent="0.3">
      <c r="A28" s="69">
        <f t="shared" si="8"/>
        <v>41662</v>
      </c>
      <c r="B28" s="31"/>
      <c r="C28" s="73"/>
      <c r="D28" s="74"/>
      <c r="E28" s="75"/>
      <c r="F28" s="107"/>
      <c r="G28" s="16">
        <f t="shared" si="0"/>
        <v>0</v>
      </c>
      <c r="H28" s="3">
        <v>0.29166666666666669</v>
      </c>
      <c r="I28" s="4">
        <v>0.60416666666666663</v>
      </c>
      <c r="J28" s="5"/>
      <c r="K28" s="6"/>
      <c r="L28" s="28"/>
      <c r="M28" s="16">
        <f t="shared" si="1"/>
        <v>0.31249999999999994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0.57291666666666663</v>
      </c>
      <c r="W28" s="6">
        <v>0.91666666666666696</v>
      </c>
      <c r="X28" s="28"/>
      <c r="Y28" s="16">
        <f t="shared" si="3"/>
        <v>0.34375000000000033</v>
      </c>
      <c r="Z28" s="3">
        <v>0.48958333333333331</v>
      </c>
      <c r="AA28" s="4">
        <v>0.58333333333333304</v>
      </c>
      <c r="AB28" s="5">
        <v>0.58333333333333304</v>
      </c>
      <c r="AC28" s="6">
        <v>0.83333333333333304</v>
      </c>
      <c r="AD28" s="29"/>
      <c r="AE28" s="22">
        <f t="shared" si="4"/>
        <v>0.34374999999999972</v>
      </c>
      <c r="AF28" s="3">
        <v>0.45833333333333398</v>
      </c>
      <c r="AG28" s="4">
        <v>0.58333333333333304</v>
      </c>
      <c r="AH28" s="5">
        <v>0.58333333333333304</v>
      </c>
      <c r="AI28" s="6">
        <v>0.83333333333333304</v>
      </c>
      <c r="AJ28" s="30"/>
      <c r="AK28" s="2">
        <f t="shared" si="5"/>
        <v>0.37499999999999906</v>
      </c>
      <c r="AL28">
        <f t="shared" si="6"/>
        <v>1</v>
      </c>
      <c r="AM28">
        <f t="shared" si="7"/>
        <v>1</v>
      </c>
      <c r="AN28" s="154" t="str">
        <f t="shared" si="9"/>
        <v/>
      </c>
      <c r="AO28" s="154"/>
      <c r="AP28" s="154"/>
      <c r="AQ28" s="154"/>
      <c r="AR28" s="154"/>
    </row>
    <row r="29" spans="1:44" ht="16.5" thickTop="1" thickBot="1" x14ac:dyDescent="0.3">
      <c r="A29" s="69">
        <f t="shared" si="8"/>
        <v>41663</v>
      </c>
      <c r="B29" s="31"/>
      <c r="C29" s="73"/>
      <c r="D29" s="74"/>
      <c r="E29" s="75"/>
      <c r="F29" s="107"/>
      <c r="G29" s="16">
        <f t="shared" si="0"/>
        <v>0</v>
      </c>
      <c r="H29" s="3">
        <v>0.29166666666666669</v>
      </c>
      <c r="I29" s="4">
        <v>0.5</v>
      </c>
      <c r="J29" s="5"/>
      <c r="K29" s="6"/>
      <c r="L29" s="28"/>
      <c r="M29" s="16">
        <f t="shared" si="1"/>
        <v>0.20833333333333331</v>
      </c>
      <c r="N29" s="3"/>
      <c r="O29" s="4"/>
      <c r="P29" s="5"/>
      <c r="Q29" s="6"/>
      <c r="R29" s="28"/>
      <c r="S29" s="16">
        <f t="shared" si="2"/>
        <v>0</v>
      </c>
      <c r="T29" s="3">
        <v>0.41666666666666702</v>
      </c>
      <c r="U29" s="4">
        <v>0.58333333333333304</v>
      </c>
      <c r="V29" s="5">
        <v>0.58333333333333304</v>
      </c>
      <c r="W29" s="6">
        <v>0.83333333333333304</v>
      </c>
      <c r="X29" s="28"/>
      <c r="Y29" s="16">
        <f t="shared" si="3"/>
        <v>0.41666666666666602</v>
      </c>
      <c r="Z29" s="3"/>
      <c r="AA29" s="4"/>
      <c r="AB29" s="5">
        <v>0.5</v>
      </c>
      <c r="AC29" s="6">
        <v>0.91666666666666696</v>
      </c>
      <c r="AD29" s="29"/>
      <c r="AE29" s="22">
        <f t="shared" si="4"/>
        <v>0.41666666666666696</v>
      </c>
      <c r="AF29" s="3">
        <v>0.375</v>
      </c>
      <c r="AG29" s="4">
        <v>0.58333333333333304</v>
      </c>
      <c r="AH29" s="5"/>
      <c r="AI29" s="6"/>
      <c r="AJ29" s="30"/>
      <c r="AK29" s="2">
        <f t="shared" si="5"/>
        <v>0.20833333333333304</v>
      </c>
      <c r="AL29">
        <f t="shared" si="6"/>
        <v>1</v>
      </c>
      <c r="AM29">
        <f t="shared" si="7"/>
        <v>1</v>
      </c>
      <c r="AN29" s="154" t="str">
        <f t="shared" si="9"/>
        <v/>
      </c>
      <c r="AO29" s="154"/>
      <c r="AP29" s="154"/>
      <c r="AQ29" s="154"/>
      <c r="AR29" s="154"/>
    </row>
    <row r="30" spans="1:44" ht="16.5" thickTop="1" thickBot="1" x14ac:dyDescent="0.3">
      <c r="A30" s="69">
        <f t="shared" si="8"/>
        <v>41664</v>
      </c>
      <c r="B30" s="31"/>
      <c r="C30" s="73"/>
      <c r="D30" s="74"/>
      <c r="E30" s="75"/>
      <c r="F30" s="107"/>
      <c r="G30" s="16">
        <f t="shared" si="0"/>
        <v>0</v>
      </c>
      <c r="H30" s="3"/>
      <c r="I30" s="4"/>
      <c r="J30" s="5"/>
      <c r="K30" s="6"/>
      <c r="L30" s="28"/>
      <c r="M30" s="16">
        <f t="shared" si="1"/>
        <v>0</v>
      </c>
      <c r="N30" s="3"/>
      <c r="O30" s="4"/>
      <c r="P30" s="5">
        <v>0.57291666666666663</v>
      </c>
      <c r="Q30" s="6">
        <v>0.91666666666666696</v>
      </c>
      <c r="R30" s="28"/>
      <c r="S30" s="16">
        <f t="shared" si="2"/>
        <v>0.34375000000000033</v>
      </c>
      <c r="T30" s="3">
        <v>0.29166666666666669</v>
      </c>
      <c r="U30" s="4">
        <v>0.58333333333333304</v>
      </c>
      <c r="V30" s="5"/>
      <c r="W30" s="6"/>
      <c r="X30" s="28"/>
      <c r="Y30" s="16">
        <f t="shared" si="3"/>
        <v>0.29166666666666635</v>
      </c>
      <c r="Z30" s="3"/>
      <c r="AA30" s="4"/>
      <c r="AB30" s="5"/>
      <c r="AC30" s="6"/>
      <c r="AD30" s="29"/>
      <c r="AE30" s="22">
        <f t="shared" si="4"/>
        <v>0</v>
      </c>
      <c r="AF30" s="3"/>
      <c r="AG30" s="4"/>
      <c r="AH30" s="5"/>
      <c r="AI30" s="6"/>
      <c r="AJ30" s="30"/>
      <c r="AK30" s="2">
        <f t="shared" si="5"/>
        <v>0</v>
      </c>
      <c r="AL30">
        <f t="shared" si="6"/>
        <v>1</v>
      </c>
      <c r="AM30">
        <f t="shared" si="7"/>
        <v>1</v>
      </c>
      <c r="AN30" s="154" t="str">
        <f t="shared" si="9"/>
        <v/>
      </c>
      <c r="AO30" s="154"/>
      <c r="AP30" s="154"/>
      <c r="AQ30" s="154"/>
      <c r="AR30" s="154"/>
    </row>
    <row r="31" spans="1:44" ht="16.5" thickTop="1" thickBot="1" x14ac:dyDescent="0.3">
      <c r="A31" s="69">
        <f t="shared" si="8"/>
        <v>41665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/>
      <c r="K31" s="6"/>
      <c r="L31" s="28"/>
      <c r="M31" s="16">
        <f t="shared" si="1"/>
        <v>0</v>
      </c>
      <c r="N31" s="3"/>
      <c r="O31" s="4"/>
      <c r="P31" s="5">
        <v>0.57291666666666663</v>
      </c>
      <c r="Q31" s="6">
        <v>0.91666666666666696</v>
      </c>
      <c r="R31" s="28"/>
      <c r="S31" s="16">
        <f t="shared" si="2"/>
        <v>0.34375000000000033</v>
      </c>
      <c r="T31" s="3">
        <v>0.29166666666666669</v>
      </c>
      <c r="U31" s="4">
        <v>0.58333333333333304</v>
      </c>
      <c r="V31" s="5"/>
      <c r="W31" s="6"/>
      <c r="X31" s="28"/>
      <c r="Y31" s="16">
        <f t="shared" si="3"/>
        <v>0.29166666666666635</v>
      </c>
      <c r="Z31" s="3"/>
      <c r="AA31" s="4"/>
      <c r="AB31" s="5"/>
      <c r="AC31" s="6"/>
      <c r="AD31" s="29"/>
      <c r="AE31" s="22">
        <f t="shared" si="4"/>
        <v>0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1</v>
      </c>
      <c r="AM31">
        <f t="shared" si="7"/>
        <v>1</v>
      </c>
      <c r="AN31" s="154" t="str">
        <f t="shared" si="9"/>
        <v/>
      </c>
      <c r="AO31" s="154"/>
      <c r="AP31" s="154"/>
      <c r="AQ31" s="154"/>
      <c r="AR31" s="154"/>
    </row>
    <row r="32" spans="1:44" ht="16.5" thickTop="1" thickBot="1" x14ac:dyDescent="0.3">
      <c r="A32" s="69">
        <f t="shared" si="8"/>
        <v>41666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0.57291666666666663</v>
      </c>
      <c r="K32" s="6">
        <v>0.91666666666666696</v>
      </c>
      <c r="L32" s="28"/>
      <c r="M32" s="16">
        <f t="shared" si="1"/>
        <v>0.34375000000000033</v>
      </c>
      <c r="N32" s="3"/>
      <c r="O32" s="4"/>
      <c r="P32" s="5"/>
      <c r="Q32" s="6"/>
      <c r="R32" s="28"/>
      <c r="S32" s="16">
        <f t="shared" si="2"/>
        <v>0</v>
      </c>
      <c r="T32" s="3"/>
      <c r="U32" s="4"/>
      <c r="V32" s="5"/>
      <c r="W32" s="6"/>
      <c r="X32" s="28"/>
      <c r="Y32" s="16">
        <f t="shared" si="3"/>
        <v>0</v>
      </c>
      <c r="Z32" s="3"/>
      <c r="AA32" s="4"/>
      <c r="AB32" s="5">
        <v>0.58333333333333304</v>
      </c>
      <c r="AC32" s="6">
        <v>0.79166666666666696</v>
      </c>
      <c r="AD32" s="29"/>
      <c r="AE32" s="22">
        <f t="shared" si="4"/>
        <v>0.20833333333333393</v>
      </c>
      <c r="AF32" s="3">
        <v>0.29166666666666669</v>
      </c>
      <c r="AG32" s="4">
        <v>0.58333333333333304</v>
      </c>
      <c r="AH32" s="5">
        <v>0.70833333333333304</v>
      </c>
      <c r="AI32" s="6">
        <v>0.83333333333333304</v>
      </c>
      <c r="AJ32" s="30"/>
      <c r="AK32" s="2">
        <f t="shared" si="5"/>
        <v>0.41666666666666635</v>
      </c>
      <c r="AL32">
        <f t="shared" si="6"/>
        <v>1</v>
      </c>
      <c r="AM32">
        <f t="shared" si="7"/>
        <v>1</v>
      </c>
      <c r="AN32" s="154" t="str">
        <f t="shared" si="9"/>
        <v/>
      </c>
      <c r="AO32" s="154"/>
      <c r="AP32" s="154"/>
      <c r="AQ32" s="154"/>
      <c r="AR32" s="154"/>
    </row>
    <row r="33" spans="1:44" ht="16.5" thickTop="1" thickBot="1" x14ac:dyDescent="0.3">
      <c r="A33" s="69">
        <f t="shared" si="8"/>
        <v>41667</v>
      </c>
      <c r="B33" s="31"/>
      <c r="C33" s="73"/>
      <c r="D33" s="74"/>
      <c r="E33" s="75"/>
      <c r="F33" s="107"/>
      <c r="G33" s="16">
        <f t="shared" si="0"/>
        <v>0</v>
      </c>
      <c r="H33" s="3">
        <v>0.41666666666666702</v>
      </c>
      <c r="I33" s="4">
        <v>0.58333333333333304</v>
      </c>
      <c r="J33" s="5">
        <v>0.58333333333333304</v>
      </c>
      <c r="K33" s="6">
        <v>0.83333333333333304</v>
      </c>
      <c r="L33" s="28"/>
      <c r="M33" s="16">
        <f t="shared" si="1"/>
        <v>0.41666666666666602</v>
      </c>
      <c r="N33" s="3"/>
      <c r="O33" s="4"/>
      <c r="P33" s="5"/>
      <c r="Q33" s="6"/>
      <c r="R33" s="28"/>
      <c r="S33" s="16">
        <f t="shared" si="2"/>
        <v>0</v>
      </c>
      <c r="T33" s="3">
        <v>0.29166666666666669</v>
      </c>
      <c r="U33" s="4">
        <v>0.58333333333333304</v>
      </c>
      <c r="V33" s="5">
        <v>0.58333333333333304</v>
      </c>
      <c r="W33" s="6">
        <v>0.70833333333333337</v>
      </c>
      <c r="X33" s="28"/>
      <c r="Y33" s="16">
        <f t="shared" si="3"/>
        <v>0.41666666666666669</v>
      </c>
      <c r="Z33" s="3">
        <v>0.41666666666666702</v>
      </c>
      <c r="AA33" s="4">
        <v>0.58333333333333304</v>
      </c>
      <c r="AB33" s="5">
        <v>0.58333333333333304</v>
      </c>
      <c r="AC33" s="6">
        <v>0.79166666666666696</v>
      </c>
      <c r="AD33" s="29"/>
      <c r="AE33" s="22">
        <f t="shared" si="4"/>
        <v>0.37499999999999994</v>
      </c>
      <c r="AF33" s="3"/>
      <c r="AG33" s="4"/>
      <c r="AH33" s="5">
        <v>0.57291666666666663</v>
      </c>
      <c r="AI33" s="6">
        <v>0.91666666666666696</v>
      </c>
      <c r="AJ33" s="30"/>
      <c r="AK33" s="2">
        <f t="shared" si="5"/>
        <v>0.34375000000000033</v>
      </c>
      <c r="AL33">
        <f t="shared" si="6"/>
        <v>1</v>
      </c>
      <c r="AM33">
        <f t="shared" si="7"/>
        <v>1</v>
      </c>
      <c r="AN33" s="154" t="str">
        <f t="shared" si="9"/>
        <v/>
      </c>
      <c r="AO33" s="154"/>
      <c r="AP33" s="154"/>
      <c r="AQ33" s="154"/>
      <c r="AR33" s="154"/>
    </row>
    <row r="34" spans="1:44" ht="16.5" thickTop="1" thickBot="1" x14ac:dyDescent="0.3">
      <c r="A34" s="69">
        <f t="shared" si="8"/>
        <v>41668</v>
      </c>
      <c r="B34" s="31"/>
      <c r="C34" s="73"/>
      <c r="D34" s="74"/>
      <c r="E34" s="75"/>
      <c r="F34" s="107"/>
      <c r="G34" s="16">
        <f t="shared" si="0"/>
        <v>0</v>
      </c>
      <c r="H34" s="3">
        <v>0.29166666666666669</v>
      </c>
      <c r="I34" s="4">
        <v>0.5</v>
      </c>
      <c r="J34" s="5"/>
      <c r="K34" s="6"/>
      <c r="L34" s="28"/>
      <c r="M34" s="16">
        <f t="shared" si="1"/>
        <v>0.20833333333333331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>
        <v>0.5</v>
      </c>
      <c r="W34" s="6">
        <v>0.91666666666666696</v>
      </c>
      <c r="X34" s="28"/>
      <c r="Y34" s="16">
        <f t="shared" si="3"/>
        <v>0.41666666666666696</v>
      </c>
      <c r="Z34" s="3">
        <v>0.45833333333333398</v>
      </c>
      <c r="AA34" s="4">
        <v>0.58333333333333304</v>
      </c>
      <c r="AB34" s="5">
        <v>0.58333333333333304</v>
      </c>
      <c r="AC34" s="6">
        <v>0.83333333333333304</v>
      </c>
      <c r="AD34" s="29"/>
      <c r="AE34" s="22">
        <f t="shared" si="4"/>
        <v>0.37499999999999906</v>
      </c>
      <c r="AF34" s="3"/>
      <c r="AG34" s="4"/>
      <c r="AH34" s="5">
        <v>0.54166666666666696</v>
      </c>
      <c r="AI34" s="6">
        <v>0.83333333333333304</v>
      </c>
      <c r="AJ34" s="30"/>
      <c r="AK34" s="2">
        <f t="shared" si="5"/>
        <v>0.29166666666666607</v>
      </c>
      <c r="AL34">
        <f t="shared" si="6"/>
        <v>1</v>
      </c>
      <c r="AM34">
        <f t="shared" si="7"/>
        <v>1</v>
      </c>
      <c r="AN34" s="154" t="str">
        <f t="shared" si="9"/>
        <v/>
      </c>
      <c r="AO34" s="154"/>
      <c r="AP34" s="154"/>
      <c r="AQ34" s="154"/>
      <c r="AR34" s="154"/>
    </row>
    <row r="35" spans="1:44" ht="16.5" thickTop="1" thickBot="1" x14ac:dyDescent="0.3">
      <c r="A35" s="69">
        <f t="shared" si="8"/>
        <v>41669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/>
      <c r="M35" s="16">
        <f t="shared" si="1"/>
        <v>0</v>
      </c>
      <c r="N35" s="3"/>
      <c r="O35" s="4"/>
      <c r="P35" s="5">
        <v>0.57291666666666663</v>
      </c>
      <c r="Q35" s="6">
        <v>0.91666666666666696</v>
      </c>
      <c r="R35" s="28"/>
      <c r="S35" s="16">
        <f t="shared" si="2"/>
        <v>0.34375000000000033</v>
      </c>
      <c r="T35" s="3">
        <v>0.48958333333333331</v>
      </c>
      <c r="U35" s="4">
        <v>0.58333333333333304</v>
      </c>
      <c r="V35" s="5">
        <v>0.58333333333333304</v>
      </c>
      <c r="W35" s="6">
        <v>0.83333333333333304</v>
      </c>
      <c r="X35" s="28"/>
      <c r="Y35" s="16">
        <f t="shared" si="3"/>
        <v>0.34374999999999972</v>
      </c>
      <c r="Z35" s="3">
        <v>0.45833333333333398</v>
      </c>
      <c r="AA35" s="4">
        <v>0.58333333333333304</v>
      </c>
      <c r="AB35" s="5">
        <v>0.58333333333333304</v>
      </c>
      <c r="AC35" s="6">
        <v>0.83333333333333304</v>
      </c>
      <c r="AD35" s="29"/>
      <c r="AE35" s="22">
        <f t="shared" si="4"/>
        <v>0.37499999999999906</v>
      </c>
      <c r="AF35" s="3">
        <v>0.29166666666666669</v>
      </c>
      <c r="AG35" s="4">
        <v>0.60416666666666663</v>
      </c>
      <c r="AH35" s="5"/>
      <c r="AI35" s="6"/>
      <c r="AJ35" s="30"/>
      <c r="AK35" s="2">
        <f t="shared" si="5"/>
        <v>0.31249999999999994</v>
      </c>
      <c r="AL35">
        <f t="shared" si="6"/>
        <v>1</v>
      </c>
      <c r="AM35">
        <f t="shared" si="7"/>
        <v>1</v>
      </c>
      <c r="AN35" s="154" t="str">
        <f t="shared" si="9"/>
        <v/>
      </c>
      <c r="AO35" s="154"/>
      <c r="AP35" s="154"/>
      <c r="AQ35" s="154"/>
      <c r="AR35" s="154"/>
    </row>
    <row r="36" spans="1:44" ht="16.5" thickTop="1" thickBot="1" x14ac:dyDescent="0.3">
      <c r="A36" s="69">
        <f t="shared" si="8"/>
        <v>41670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>
        <v>0.41666666666666702</v>
      </c>
      <c r="O36" s="9">
        <v>0.58333333333333304</v>
      </c>
      <c r="P36" s="10">
        <v>0.58333333333333304</v>
      </c>
      <c r="Q36" s="11">
        <v>0.83333333333333304</v>
      </c>
      <c r="R36" s="28"/>
      <c r="S36" s="16">
        <f t="shared" si="2"/>
        <v>0.41666666666666602</v>
      </c>
      <c r="T36" s="8"/>
      <c r="U36" s="9"/>
      <c r="V36" s="10">
        <v>0.5</v>
      </c>
      <c r="W36" s="11">
        <v>0.91666666666666696</v>
      </c>
      <c r="X36" s="28"/>
      <c r="Y36" s="16">
        <f t="shared" si="3"/>
        <v>0.41666666666666696</v>
      </c>
      <c r="Z36" s="8">
        <v>0.375</v>
      </c>
      <c r="AA36" s="9">
        <v>0.58333333333333304</v>
      </c>
      <c r="AB36" s="10"/>
      <c r="AC36" s="11"/>
      <c r="AD36" s="29"/>
      <c r="AE36" s="22">
        <f t="shared" si="4"/>
        <v>0.20833333333333304</v>
      </c>
      <c r="AF36" s="8">
        <v>0.29166666666666669</v>
      </c>
      <c r="AG36" s="9">
        <v>0.5</v>
      </c>
      <c r="AH36" s="10"/>
      <c r="AI36" s="11"/>
      <c r="AJ36" s="30"/>
      <c r="AK36" s="7">
        <f t="shared" si="5"/>
        <v>0.20833333333333331</v>
      </c>
      <c r="AL36">
        <f t="shared" si="6"/>
        <v>1</v>
      </c>
      <c r="AM36">
        <f t="shared" si="7"/>
        <v>1</v>
      </c>
      <c r="AN36" s="154" t="str">
        <f t="shared" si="9"/>
        <v/>
      </c>
      <c r="AO36" s="154"/>
      <c r="AP36" s="154"/>
      <c r="AQ36" s="154"/>
      <c r="AR36" s="154"/>
    </row>
    <row r="37" spans="1:44" ht="15.75" customHeight="1" thickTop="1" x14ac:dyDescent="0.25">
      <c r="A37" s="12"/>
      <c r="B37" s="169">
        <f>SUM(G6:G36)</f>
        <v>0</v>
      </c>
      <c r="C37" s="170"/>
      <c r="D37" s="170"/>
      <c r="E37" s="170"/>
      <c r="F37" s="170"/>
      <c r="G37" s="171"/>
      <c r="H37" s="170">
        <f>SUM(M6:M36)</f>
        <v>7.0520833333333295</v>
      </c>
      <c r="I37" s="170"/>
      <c r="J37" s="170"/>
      <c r="K37" s="170"/>
      <c r="L37" s="170"/>
      <c r="M37" s="171"/>
      <c r="N37" s="169">
        <f>SUM(S6:S36)</f>
        <v>1.6562500000000004</v>
      </c>
      <c r="O37" s="170"/>
      <c r="P37" s="170"/>
      <c r="Q37" s="170"/>
      <c r="R37" s="170"/>
      <c r="S37" s="171"/>
      <c r="T37" s="170">
        <f>SUM(Y6:Y36)</f>
        <v>6.9583333333333321</v>
      </c>
      <c r="U37" s="170"/>
      <c r="V37" s="170"/>
      <c r="W37" s="170"/>
      <c r="X37" s="170"/>
      <c r="Y37" s="170"/>
      <c r="Z37" s="169">
        <f>SUM(AE6:AE36)</f>
        <v>6.3437499999999991</v>
      </c>
      <c r="AA37" s="170"/>
      <c r="AB37" s="170"/>
      <c r="AC37" s="170"/>
      <c r="AD37" s="170"/>
      <c r="AE37" s="171"/>
      <c r="AF37" s="169">
        <f>SUM(AK6:AK36)</f>
        <v>6.9166666666666625</v>
      </c>
      <c r="AG37" s="170"/>
      <c r="AH37" s="170"/>
      <c r="AI37" s="170"/>
      <c r="AJ37" s="170"/>
      <c r="AK37" s="171"/>
    </row>
    <row r="38" spans="1:44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44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44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44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44" s="15" customFormat="1" ht="15.75" x14ac:dyDescent="0.25">
      <c r="A42" s="67"/>
      <c r="H42" s="15" t="b">
        <f>OR(COUNTIF(fériés,$A6)&gt;0,WEEKDAY($A6,2)&gt;5)</f>
        <v>1</v>
      </c>
      <c r="AC42" s="14"/>
      <c r="AI42" s="14"/>
    </row>
    <row r="43" spans="1:44" s="15" customFormat="1" x14ac:dyDescent="0.25">
      <c r="A43" s="67"/>
    </row>
    <row r="44" spans="1:44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44" x14ac:dyDescent="0.25">
      <c r="A48"/>
      <c r="Z48" t="s">
        <v>9</v>
      </c>
    </row>
  </sheetData>
  <sheetProtection selectLockedCells="1"/>
  <mergeCells count="57">
    <mergeCell ref="Z44:AA44"/>
    <mergeCell ref="AB44:AC44"/>
    <mergeCell ref="AF44:AG44"/>
    <mergeCell ref="B37:G38"/>
    <mergeCell ref="H37:M38"/>
    <mergeCell ref="N37:S38"/>
    <mergeCell ref="J44:K44"/>
    <mergeCell ref="N44:O44"/>
    <mergeCell ref="P44:Q44"/>
    <mergeCell ref="T44:U44"/>
    <mergeCell ref="V44:W44"/>
    <mergeCell ref="T37:Y38"/>
    <mergeCell ref="Z37:AE38"/>
    <mergeCell ref="AF37:AK38"/>
    <mergeCell ref="T4:Y5"/>
    <mergeCell ref="Z4:AE5"/>
    <mergeCell ref="AF4:AK5"/>
    <mergeCell ref="B1:AK3"/>
    <mergeCell ref="A1:A5"/>
    <mergeCell ref="B4:G5"/>
    <mergeCell ref="B44:C44"/>
    <mergeCell ref="D44:E44"/>
    <mergeCell ref="H44:I44"/>
    <mergeCell ref="H4:M5"/>
    <mergeCell ref="N4:S5"/>
    <mergeCell ref="AN6:AR6"/>
    <mergeCell ref="AN7:AR7"/>
    <mergeCell ref="AN8:AR8"/>
    <mergeCell ref="AN9:AR9"/>
    <mergeCell ref="AH44:AI44"/>
    <mergeCell ref="AN10:AR10"/>
    <mergeCell ref="AN11:AR11"/>
    <mergeCell ref="AN12:AR12"/>
    <mergeCell ref="AN13:AR13"/>
    <mergeCell ref="AN14:AR14"/>
    <mergeCell ref="AN15:AR15"/>
    <mergeCell ref="AN16:AR16"/>
    <mergeCell ref="AN17:AR17"/>
    <mergeCell ref="AN18:AR18"/>
    <mergeCell ref="AN19:AR19"/>
    <mergeCell ref="AN20:AR20"/>
    <mergeCell ref="AN21:AR21"/>
    <mergeCell ref="AN22:AR22"/>
    <mergeCell ref="AN23:AR23"/>
    <mergeCell ref="AN24:AR24"/>
    <mergeCell ref="AN25:AR25"/>
    <mergeCell ref="AN26:AR26"/>
    <mergeCell ref="AN27:AR27"/>
    <mergeCell ref="AN28:AR28"/>
    <mergeCell ref="AN29:AR29"/>
    <mergeCell ref="AN35:AR35"/>
    <mergeCell ref="AN36:AR36"/>
    <mergeCell ref="AN30:AR30"/>
    <mergeCell ref="AN31:AR31"/>
    <mergeCell ref="AN32:AR32"/>
    <mergeCell ref="AN33:AR33"/>
    <mergeCell ref="AN34:AR34"/>
  </mergeCells>
  <conditionalFormatting sqref="H6:K36">
    <cfRule type="expression" dxfId="502" priority="33">
      <formula>$L6="MODIF"</formula>
    </cfRule>
    <cfRule type="expression" dxfId="501" priority="38">
      <formula>$L6="AUTRE"</formula>
    </cfRule>
    <cfRule type="expression" dxfId="500" priority="44">
      <formula>$L6="RC"</formula>
    </cfRule>
    <cfRule type="expression" dxfId="499" priority="45">
      <formula>$L6="AM"</formula>
    </cfRule>
    <cfRule type="expression" dxfId="498" priority="46">
      <formula>$L6="CA"</formula>
    </cfRule>
  </conditionalFormatting>
  <conditionalFormatting sqref="T6:W36">
    <cfRule type="expression" dxfId="497" priority="41">
      <formula>$X6="RC"</formula>
    </cfRule>
    <cfRule type="expression" dxfId="496" priority="42">
      <formula>$X6="AM"</formula>
    </cfRule>
    <cfRule type="expression" dxfId="495" priority="43">
      <formula>$X6="CA"</formula>
    </cfRule>
  </conditionalFormatting>
  <conditionalFormatting sqref="T6:X36">
    <cfRule type="expression" dxfId="494" priority="32">
      <formula>$X6="MODIF"</formula>
    </cfRule>
    <cfRule type="expression" dxfId="493" priority="37">
      <formula>$X6="AUTRE"</formula>
    </cfRule>
  </conditionalFormatting>
  <conditionalFormatting sqref="AJ6:AJ36">
    <cfRule type="expression" dxfId="492" priority="22">
      <formula>$AJ6="MODIF"</formula>
    </cfRule>
    <cfRule type="expression" dxfId="491" priority="23">
      <formula>$AJ6="RC"</formula>
    </cfRule>
  </conditionalFormatting>
  <conditionalFormatting sqref="Z6:AD36">
    <cfRule type="expression" dxfId="490" priority="16">
      <formula>$AD6="MODIF"</formula>
    </cfRule>
    <cfRule type="expression" dxfId="489" priority="17">
      <formula>$AD6="RC"</formula>
    </cfRule>
    <cfRule type="expression" dxfId="488" priority="18">
      <formula>$AD6="AM"</formula>
    </cfRule>
    <cfRule type="expression" dxfId="487" priority="19">
      <formula>$AD6="CA"</formula>
    </cfRule>
    <cfRule type="expression" dxfId="486" priority="20">
      <formula>$AD6="AUTRE"</formula>
    </cfRule>
  </conditionalFormatting>
  <conditionalFormatting sqref="AF6:AJ36">
    <cfRule type="expression" dxfId="485" priority="11">
      <formula>$AJ6="RC"</formula>
    </cfRule>
    <cfRule type="expression" dxfId="484" priority="12">
      <formula>$AJ6="AM"</formula>
    </cfRule>
    <cfRule type="expression" dxfId="483" priority="13">
      <formula>$AJ6="CA"</formula>
    </cfRule>
    <cfRule type="expression" dxfId="482" priority="14">
      <formula>$AJ6="AUTRE"</formula>
    </cfRule>
  </conditionalFormatting>
  <conditionalFormatting sqref="B6:B36 H6:L36 T6:X36 Z6:AD36 AF6:AJ36 N6:R36">
    <cfRule type="cellIs" dxfId="481" priority="5" operator="equal">
      <formula>0.916666666666667</formula>
    </cfRule>
    <cfRule type="cellIs" dxfId="480" priority="6" operator="equal">
      <formula>0.291666666666667</formula>
    </cfRule>
  </conditionalFormatting>
  <conditionalFormatting sqref="A6:A36">
    <cfRule type="cellIs" dxfId="479" priority="1" operator="greaterThan">
      <formula>TODAY()</formula>
    </cfRule>
    <cfRule type="cellIs" dxfId="478" priority="3" operator="lessThan">
      <formula>TODAY()</formula>
    </cfRule>
  </conditionalFormatting>
  <conditionalFormatting sqref="B6:F36">
    <cfRule type="expression" dxfId="477" priority="34">
      <formula>$F6="MODIF"</formula>
    </cfRule>
    <cfRule type="expression" dxfId="476" priority="39">
      <formula>$F6="AUTRE"</formula>
    </cfRule>
    <cfRule type="expression" dxfId="475" priority="47">
      <formula>$F6="RC"</formula>
    </cfRule>
    <cfRule type="expression" dxfId="474" priority="48">
      <formula>$F6="AM"</formula>
    </cfRule>
    <cfRule type="expression" dxfId="473" priority="160">
      <formula>$F6="CA"</formula>
    </cfRule>
  </conditionalFormatting>
  <conditionalFormatting sqref="M6:M36 S6:S36 Y6:Y36 AE6:AE36 AK6:AK36 G6:G36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{3575A5F6-2566-4AC9-9DEF-3329DA52F1DE}</x14:id>
        </ext>
      </extLst>
    </cfRule>
  </conditionalFormatting>
  <conditionalFormatting sqref="A6:AK36">
    <cfRule type="expression" dxfId="472" priority="161">
      <formula>OR(COUNTIF(fériés,$A6)&gt;0,WEEKDAY($A6,2)&gt;5)</formula>
    </cfRule>
  </conditionalFormatting>
  <conditionalFormatting sqref="N6:R36">
    <cfRule type="expression" dxfId="471" priority="26">
      <formula>$R6="MODIF"</formula>
    </cfRule>
    <cfRule type="expression" dxfId="470" priority="27">
      <formula>$R6="AUTRE"</formula>
    </cfRule>
    <cfRule type="expression" dxfId="469" priority="28">
      <formula>$R6="RC"</formula>
    </cfRule>
    <cfRule type="expression" dxfId="468" priority="29">
      <formula>$R6="AM"</formula>
    </cfRule>
    <cfRule type="expression" dxfId="467" priority="30">
      <formula>$R6="CA"</formula>
    </cfRule>
  </conditionalFormatting>
  <dataValidations count="6">
    <dataValidation type="list" allowBlank="1" showInputMessage="1" showErrorMessage="1" sqref="L6:L36 AJ6:AJ36 X6:X36 AD6:AD36 F6:F36 R6:R36">
      <formula1>"CA,AM,RC,MODIF,AUTRE"</formula1>
    </dataValidation>
    <dataValidation type="list" allowBlank="1" showInputMessage="1" showErrorMessage="1" sqref="E6:E36 K6:K35 Q6:Q36 W6:W36 AC6:AC36 AI6:AI36">
      <formula1>fin2_</formula1>
    </dataValidation>
    <dataValidation type="list" allowBlank="1" showInputMessage="1" showErrorMessage="1" sqref="D6:D36 J6:J35 P6:P36 V6:V36 AB6:AB36 AH6:AH36">
      <formula1>deb2_</formula1>
    </dataValidation>
    <dataValidation type="list" allowBlank="1" showInputMessage="1" showErrorMessage="1" sqref="C6:C36 I6:I35 O6:O36 U6:U36 AA6:AA36 AG6:AG36">
      <formula1>fin1_</formula1>
    </dataValidation>
    <dataValidation type="list" allowBlank="1" showInputMessage="1" showErrorMessage="1" sqref="B6:B36 H6:H35 N6:N36 T6:T36 Z6:Z36 AF6:AF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9" r:id="rId4" name="CommandButton1">
          <controlPr defaultSize="0" autoLine="0" r:id="rId5">
            <anchor moveWithCells="1">
              <from>
                <xdr:col>3</xdr:col>
                <xdr:colOff>95250</xdr:colOff>
                <xdr:row>0</xdr:row>
                <xdr:rowOff>19050</xdr:rowOff>
              </from>
              <to>
                <xdr:col>6</xdr:col>
                <xdr:colOff>285750</xdr:colOff>
                <xdr:row>2</xdr:row>
                <xdr:rowOff>19050</xdr:rowOff>
              </to>
            </anchor>
          </controlPr>
        </control>
      </mc:Choice>
      <mc:Fallback>
        <control shapeId="9219" r:id="rId4" name="CommandButton1"/>
      </mc:Fallback>
    </mc:AlternateContent>
    <mc:AlternateContent xmlns:mc="http://schemas.openxmlformats.org/markup-compatibility/2006">
      <mc:Choice Requires="x14">
        <control shapeId="9217" r:id="rId6" name="Button 1">
          <controlPr locked="0" defaultSize="0" print="0" autoFill="0" autoPict="0" macro="[0]!Effacer">
            <anchor>
              <from>
                <xdr:col>1</xdr:col>
                <xdr:colOff>28575</xdr:colOff>
                <xdr:row>0</xdr:row>
                <xdr:rowOff>38100</xdr:rowOff>
              </from>
              <to>
                <xdr:col>3</xdr:col>
                <xdr:colOff>38100</xdr:colOff>
                <xdr:row>2</xdr:row>
                <xdr:rowOff>28575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575A5F6-2566-4AC9-9DEF-3329DA52F1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L48"/>
  <sheetViews>
    <sheetView workbookViewId="0">
      <pane xSplit="1" ySplit="5" topLeftCell="H24" activePane="bottomRight" state="frozen"/>
      <selection pane="topRight" activeCell="B1" sqref="B1"/>
      <selection pane="bottomLeft" activeCell="A6" sqref="A6"/>
      <selection pane="bottomRight" activeCell="Z29" sqref="Z29:AC33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11.25" customHeight="1" x14ac:dyDescent="0.25">
      <c r="A1" s="168"/>
      <c r="B1" s="166" t="s">
        <v>45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30" customHeight="1" x14ac:dyDescent="0.25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4.5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41671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>
        <v>0.57291666666666663</v>
      </c>
      <c r="K6" s="26">
        <v>0.91666666666666696</v>
      </c>
      <c r="L6" s="28"/>
      <c r="M6" s="16">
        <f>K6-J6+I6-H6</f>
        <v>0.34375000000000033</v>
      </c>
      <c r="N6" s="24">
        <v>0.29166666666666669</v>
      </c>
      <c r="O6" s="17">
        <v>0.58333333333333304</v>
      </c>
      <c r="P6" s="25"/>
      <c r="Q6" s="26"/>
      <c r="R6" s="28"/>
      <c r="S6" s="16">
        <f>Q6-P6+O6-N6</f>
        <v>0.29166666666666635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/>
      <c r="AC6" s="26"/>
      <c r="AD6" s="29"/>
      <c r="AE6" s="27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 x14ac:dyDescent="0.3">
      <c r="A7" s="108">
        <f>A6+1</f>
        <v>41672</v>
      </c>
      <c r="B7" s="31"/>
      <c r="C7" s="73"/>
      <c r="D7" s="74"/>
      <c r="E7" s="75"/>
      <c r="F7" s="107"/>
      <c r="G7" s="16">
        <f t="shared" ref="G7:G34" si="0">E7-D7+C7-B7</f>
        <v>0</v>
      </c>
      <c r="H7" s="3"/>
      <c r="I7" s="4"/>
      <c r="J7" s="5">
        <v>0.57291666666666663</v>
      </c>
      <c r="K7" s="6">
        <v>0.91666666666666696</v>
      </c>
      <c r="L7" s="28"/>
      <c r="M7" s="16">
        <f t="shared" ref="M7:M34" si="1">K7-J7+I7-H7</f>
        <v>0.34375000000000033</v>
      </c>
      <c r="N7" s="3">
        <v>0.29166666666666669</v>
      </c>
      <c r="O7" s="4">
        <v>0.58333333333333304</v>
      </c>
      <c r="P7" s="5"/>
      <c r="Q7" s="6"/>
      <c r="R7" s="28"/>
      <c r="S7" s="16">
        <f t="shared" ref="S7:S34" si="2">Q7-P7+O7-N7</f>
        <v>0.29166666666666635</v>
      </c>
      <c r="T7" s="3"/>
      <c r="U7" s="4"/>
      <c r="V7" s="5"/>
      <c r="W7" s="6"/>
      <c r="X7" s="28"/>
      <c r="Y7" s="16">
        <f t="shared" ref="Y7:Y34" si="3">W7-V7+U7-T7</f>
        <v>0</v>
      </c>
      <c r="Z7" s="3"/>
      <c r="AA7" s="4"/>
      <c r="AB7" s="5"/>
      <c r="AC7" s="6"/>
      <c r="AD7" s="29"/>
      <c r="AE7" s="22">
        <f t="shared" ref="AE7:AE34" si="4">AC7-AB7+AA7-Z7</f>
        <v>0</v>
      </c>
      <c r="AF7" s="3"/>
      <c r="AG7" s="4"/>
      <c r="AH7" s="5"/>
      <c r="AI7" s="6"/>
      <c r="AJ7" s="30"/>
      <c r="AK7" s="2">
        <f t="shared" ref="AK7:AK34" si="5">AI7-AH7+AG7-AF7</f>
        <v>0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3" si="7">A7+1</f>
        <v>41673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/>
      <c r="K8" s="6"/>
      <c r="L8" s="28"/>
      <c r="M8" s="16">
        <f t="shared" si="1"/>
        <v>0</v>
      </c>
      <c r="N8" s="3"/>
      <c r="O8" s="4"/>
      <c r="P8" s="5"/>
      <c r="Q8" s="6"/>
      <c r="R8" s="28"/>
      <c r="S8" s="16">
        <f t="shared" si="2"/>
        <v>0</v>
      </c>
      <c r="T8" s="3">
        <v>0.29166666666666669</v>
      </c>
      <c r="U8" s="4">
        <v>0.58333333333333304</v>
      </c>
      <c r="V8" s="5">
        <v>0.70833333333333304</v>
      </c>
      <c r="W8" s="6">
        <v>0.83333333333333304</v>
      </c>
      <c r="X8" s="28" t="s">
        <v>57</v>
      </c>
      <c r="Y8" s="16">
        <f t="shared" si="3"/>
        <v>0.41666666666666635</v>
      </c>
      <c r="Z8" s="3"/>
      <c r="AA8" s="4"/>
      <c r="AB8" s="5"/>
      <c r="AC8" s="6"/>
      <c r="AD8" s="29" t="s">
        <v>6</v>
      </c>
      <c r="AE8" s="22">
        <f t="shared" si="4"/>
        <v>0</v>
      </c>
      <c r="AF8" s="3"/>
      <c r="AG8" s="4"/>
      <c r="AH8" s="5">
        <v>0.57291666666666663</v>
      </c>
      <c r="AI8" s="6">
        <v>0.91666666666666696</v>
      </c>
      <c r="AJ8" s="30"/>
      <c r="AK8" s="2">
        <f t="shared" si="5"/>
        <v>0.34375000000000033</v>
      </c>
      <c r="AL8">
        <f t="shared" si="6"/>
        <v>1</v>
      </c>
    </row>
    <row r="9" spans="1:38" ht="16.5" thickTop="1" thickBot="1" x14ac:dyDescent="0.3">
      <c r="A9" s="108">
        <f t="shared" si="7"/>
        <v>41674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/>
      <c r="K9" s="6"/>
      <c r="L9" s="28"/>
      <c r="M9" s="16">
        <f t="shared" si="1"/>
        <v>0</v>
      </c>
      <c r="N9" s="3">
        <v>0.29166666666666669</v>
      </c>
      <c r="O9" s="4">
        <v>0.58333333333333304</v>
      </c>
      <c r="P9" s="5">
        <v>0.58333333333333304</v>
      </c>
      <c r="Q9" s="6">
        <v>0.70833333333333337</v>
      </c>
      <c r="R9" s="28"/>
      <c r="S9" s="16">
        <f t="shared" si="2"/>
        <v>0.41666666666666669</v>
      </c>
      <c r="T9" s="3"/>
      <c r="U9" s="4"/>
      <c r="V9" s="5">
        <v>0.57291666666666663</v>
      </c>
      <c r="W9" s="6">
        <v>0.91666666666666696</v>
      </c>
      <c r="X9" s="28" t="s">
        <v>57</v>
      </c>
      <c r="Y9" s="16">
        <f t="shared" si="3"/>
        <v>0.34375000000000033</v>
      </c>
      <c r="Z9" s="3"/>
      <c r="AA9" s="4"/>
      <c r="AB9" s="5"/>
      <c r="AC9" s="6"/>
      <c r="AD9" s="29" t="s">
        <v>6</v>
      </c>
      <c r="AE9" s="22">
        <f t="shared" si="4"/>
        <v>0</v>
      </c>
      <c r="AF9" s="3">
        <v>0.41666666666666702</v>
      </c>
      <c r="AG9" s="4">
        <v>0.58333333333333304</v>
      </c>
      <c r="AH9" s="5">
        <v>0.58333333333333304</v>
      </c>
      <c r="AI9" s="6">
        <v>0.83333333333333304</v>
      </c>
      <c r="AJ9" s="30"/>
      <c r="AK9" s="2">
        <f t="shared" si="5"/>
        <v>0.41666666666666602</v>
      </c>
      <c r="AL9">
        <f t="shared" si="6"/>
        <v>1</v>
      </c>
    </row>
    <row r="10" spans="1:38" ht="16.5" thickTop="1" thickBot="1" x14ac:dyDescent="0.3">
      <c r="A10" s="108">
        <f t="shared" si="7"/>
        <v>41675</v>
      </c>
      <c r="B10" s="31"/>
      <c r="C10" s="73"/>
      <c r="D10" s="74"/>
      <c r="E10" s="75"/>
      <c r="F10" s="107"/>
      <c r="G10" s="16">
        <f t="shared" si="0"/>
        <v>0</v>
      </c>
      <c r="H10" s="3"/>
      <c r="I10" s="4"/>
      <c r="J10" s="5"/>
      <c r="K10" s="6"/>
      <c r="L10" s="28"/>
      <c r="M10" s="16">
        <f t="shared" si="1"/>
        <v>0</v>
      </c>
      <c r="N10" s="3"/>
      <c r="O10" s="4"/>
      <c r="P10" s="5">
        <v>0.5</v>
      </c>
      <c r="Q10" s="6">
        <v>0.91666666666666696</v>
      </c>
      <c r="R10" s="28"/>
      <c r="S10" s="16">
        <f t="shared" si="2"/>
        <v>0.41666666666666696</v>
      </c>
      <c r="T10" s="3"/>
      <c r="U10" s="4"/>
      <c r="V10" s="5">
        <v>0.54166666666666696</v>
      </c>
      <c r="W10" s="6">
        <v>0.83333333333333304</v>
      </c>
      <c r="X10" s="28" t="s">
        <v>57</v>
      </c>
      <c r="Y10" s="16">
        <f t="shared" si="3"/>
        <v>0.29166666666666607</v>
      </c>
      <c r="Z10" s="3"/>
      <c r="AA10" s="4"/>
      <c r="AB10" s="5"/>
      <c r="AC10" s="6"/>
      <c r="AD10" s="29" t="s">
        <v>6</v>
      </c>
      <c r="AE10" s="22">
        <f t="shared" si="4"/>
        <v>0</v>
      </c>
      <c r="AF10" s="3">
        <v>0.29166666666666669</v>
      </c>
      <c r="AG10" s="4">
        <v>0.5</v>
      </c>
      <c r="AH10" s="5"/>
      <c r="AI10" s="6"/>
      <c r="AJ10" s="30"/>
      <c r="AK10" s="2">
        <f t="shared" si="5"/>
        <v>0.20833333333333331</v>
      </c>
      <c r="AL10">
        <f t="shared" si="6"/>
        <v>1</v>
      </c>
    </row>
    <row r="11" spans="1:38" ht="16.5" thickTop="1" thickBot="1" x14ac:dyDescent="0.3">
      <c r="A11" s="108">
        <f t="shared" si="7"/>
        <v>41676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>
        <v>0.57291666666666663</v>
      </c>
      <c r="K11" s="6">
        <v>0.91666666666666696</v>
      </c>
      <c r="L11" s="28"/>
      <c r="M11" s="16">
        <f t="shared" si="1"/>
        <v>0.34375000000000033</v>
      </c>
      <c r="N11" s="3">
        <v>0.48958333333333331</v>
      </c>
      <c r="O11" s="4">
        <v>0.58333333333333304</v>
      </c>
      <c r="P11" s="5">
        <v>0.58333333333333304</v>
      </c>
      <c r="Q11" s="6">
        <v>0.83333333333333304</v>
      </c>
      <c r="R11" s="28"/>
      <c r="S11" s="16">
        <f t="shared" si="2"/>
        <v>0.34374999999999972</v>
      </c>
      <c r="T11" s="3">
        <v>0.29166666666666669</v>
      </c>
      <c r="U11" s="4">
        <v>0.60416666666666663</v>
      </c>
      <c r="V11" s="5"/>
      <c r="W11" s="6"/>
      <c r="X11" s="28" t="s">
        <v>57</v>
      </c>
      <c r="Y11" s="16">
        <f t="shared" si="3"/>
        <v>0.31249999999999994</v>
      </c>
      <c r="Z11" s="3"/>
      <c r="AA11" s="4"/>
      <c r="AB11" s="5"/>
      <c r="AC11" s="6"/>
      <c r="AD11" s="29" t="s">
        <v>6</v>
      </c>
      <c r="AE11" s="22">
        <f t="shared" si="4"/>
        <v>0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1</v>
      </c>
    </row>
    <row r="12" spans="1:38" ht="16.5" thickTop="1" thickBot="1" x14ac:dyDescent="0.3">
      <c r="A12" s="108">
        <f t="shared" si="7"/>
        <v>41677</v>
      </c>
      <c r="B12" s="31"/>
      <c r="C12" s="73"/>
      <c r="D12" s="74"/>
      <c r="E12" s="75"/>
      <c r="F12" s="107"/>
      <c r="G12" s="16">
        <f t="shared" si="0"/>
        <v>0</v>
      </c>
      <c r="H12" s="3">
        <v>0.41666666666666702</v>
      </c>
      <c r="I12" s="4">
        <v>0.58333333333333304</v>
      </c>
      <c r="J12" s="5">
        <v>0.58333333333333304</v>
      </c>
      <c r="K12" s="6">
        <v>0.83333333333333304</v>
      </c>
      <c r="L12" s="28"/>
      <c r="M12" s="16">
        <f t="shared" si="1"/>
        <v>0.41666666666666602</v>
      </c>
      <c r="N12" s="3"/>
      <c r="O12" s="4"/>
      <c r="P12" s="5">
        <v>0.5</v>
      </c>
      <c r="Q12" s="6">
        <v>0.91666666666666696</v>
      </c>
      <c r="R12" s="28"/>
      <c r="S12" s="16">
        <f t="shared" si="2"/>
        <v>0.41666666666666696</v>
      </c>
      <c r="T12" s="3">
        <v>0.29166666666666669</v>
      </c>
      <c r="U12" s="4">
        <v>0.58333333333333304</v>
      </c>
      <c r="V12" s="5"/>
      <c r="W12" s="6"/>
      <c r="X12" s="28" t="s">
        <v>57</v>
      </c>
      <c r="Y12" s="16">
        <f t="shared" si="3"/>
        <v>0.29166666666666635</v>
      </c>
      <c r="Z12" s="3"/>
      <c r="AA12" s="4"/>
      <c r="AB12" s="5"/>
      <c r="AC12" s="6"/>
      <c r="AD12" s="29" t="s">
        <v>6</v>
      </c>
      <c r="AE12" s="22">
        <f t="shared" si="4"/>
        <v>0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1</v>
      </c>
    </row>
    <row r="13" spans="1:38" ht="16.5" thickTop="1" thickBot="1" x14ac:dyDescent="0.3">
      <c r="A13" s="108">
        <f t="shared" si="7"/>
        <v>41678</v>
      </c>
      <c r="B13" s="31"/>
      <c r="C13" s="73"/>
      <c r="D13" s="74"/>
      <c r="E13" s="75"/>
      <c r="F13" s="107"/>
      <c r="G13" s="16">
        <f t="shared" si="0"/>
        <v>0</v>
      </c>
      <c r="H13" s="3">
        <v>0.29166666666666669</v>
      </c>
      <c r="I13" s="4">
        <v>0.58333333333333304</v>
      </c>
      <c r="J13" s="5"/>
      <c r="K13" s="6"/>
      <c r="L13" s="28"/>
      <c r="M13" s="16">
        <f t="shared" si="1"/>
        <v>0.29166666666666635</v>
      </c>
      <c r="N13" s="3"/>
      <c r="O13" s="4"/>
      <c r="P13" s="5"/>
      <c r="Q13" s="6"/>
      <c r="R13" s="28"/>
      <c r="S13" s="16">
        <f t="shared" si="2"/>
        <v>0</v>
      </c>
      <c r="T13" s="3"/>
      <c r="U13" s="4"/>
      <c r="V13" s="5"/>
      <c r="W13" s="6"/>
      <c r="X13" s="28"/>
      <c r="Y13" s="16">
        <f t="shared" si="3"/>
        <v>0</v>
      </c>
      <c r="Z13" s="3"/>
      <c r="AA13" s="4"/>
      <c r="AB13" s="5"/>
      <c r="AC13" s="6"/>
      <c r="AD13" s="29" t="s">
        <v>6</v>
      </c>
      <c r="AE13" s="22">
        <f t="shared" si="4"/>
        <v>0</v>
      </c>
      <c r="AF13" s="3"/>
      <c r="AG13" s="4"/>
      <c r="AH13" s="5">
        <v>0.57291666666666663</v>
      </c>
      <c r="AI13" s="6">
        <v>0.91666666666666696</v>
      </c>
      <c r="AJ13" s="30"/>
      <c r="AK13" s="2">
        <f t="shared" si="5"/>
        <v>0.34375000000000033</v>
      </c>
      <c r="AL13">
        <f t="shared" si="6"/>
        <v>1</v>
      </c>
    </row>
    <row r="14" spans="1:38" ht="16.5" thickTop="1" thickBot="1" x14ac:dyDescent="0.3">
      <c r="A14" s="108">
        <f t="shared" si="7"/>
        <v>41679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0.58333333333333304</v>
      </c>
      <c r="J14" s="5"/>
      <c r="K14" s="6"/>
      <c r="L14" s="28"/>
      <c r="M14" s="16">
        <f t="shared" si="1"/>
        <v>0.29166666666666635</v>
      </c>
      <c r="N14" s="3"/>
      <c r="O14" s="4"/>
      <c r="P14" s="5"/>
      <c r="Q14" s="6"/>
      <c r="R14" s="28"/>
      <c r="S14" s="16">
        <f t="shared" si="2"/>
        <v>0</v>
      </c>
      <c r="T14" s="3"/>
      <c r="U14" s="4"/>
      <c r="V14" s="5"/>
      <c r="W14" s="6"/>
      <c r="X14" s="28"/>
      <c r="Y14" s="16">
        <f t="shared" si="3"/>
        <v>0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>
        <v>0.57291666666666663</v>
      </c>
      <c r="AI14" s="6">
        <v>0.91666666666666696</v>
      </c>
      <c r="AJ14" s="30"/>
      <c r="AK14" s="2">
        <f t="shared" si="5"/>
        <v>0.34375000000000033</v>
      </c>
      <c r="AL14">
        <f t="shared" si="6"/>
        <v>1</v>
      </c>
    </row>
    <row r="15" spans="1:38" ht="16.5" thickTop="1" thickBot="1" x14ac:dyDescent="0.3">
      <c r="A15" s="108">
        <f t="shared" si="7"/>
        <v>41680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>
        <v>0.41666666666666702</v>
      </c>
      <c r="O15" s="4">
        <v>0.58333333333333304</v>
      </c>
      <c r="P15" s="5">
        <v>0.58333333333333304</v>
      </c>
      <c r="Q15" s="6">
        <v>0.83333333333333304</v>
      </c>
      <c r="R15" s="28"/>
      <c r="S15" s="16">
        <f t="shared" si="2"/>
        <v>0.41666666666666602</v>
      </c>
      <c r="T15" s="3">
        <v>0.29166666666666669</v>
      </c>
      <c r="U15" s="4">
        <v>0.58333333333333304</v>
      </c>
      <c r="V15" s="5">
        <v>0.70833333333333304</v>
      </c>
      <c r="W15" s="6">
        <v>0.83333333333333304</v>
      </c>
      <c r="X15" s="28"/>
      <c r="Y15" s="16">
        <f t="shared" si="3"/>
        <v>0.41666666666666635</v>
      </c>
      <c r="Z15" s="3"/>
      <c r="AA15" s="4"/>
      <c r="AB15" s="5">
        <v>0.57291666666666663</v>
      </c>
      <c r="AC15" s="6">
        <v>0.91666666666666696</v>
      </c>
      <c r="AD15" s="29"/>
      <c r="AE15" s="22">
        <f t="shared" si="4"/>
        <v>0.34375000000000033</v>
      </c>
      <c r="AF15" s="3"/>
      <c r="AG15" s="4"/>
      <c r="AH15" s="5"/>
      <c r="AI15" s="6"/>
      <c r="AJ15" s="30"/>
      <c r="AK15" s="2">
        <f t="shared" si="5"/>
        <v>0</v>
      </c>
      <c r="AL15">
        <f t="shared" si="6"/>
        <v>1</v>
      </c>
    </row>
    <row r="16" spans="1:38" ht="16.5" thickTop="1" thickBot="1" x14ac:dyDescent="0.3">
      <c r="A16" s="108">
        <f t="shared" si="7"/>
        <v>41681</v>
      </c>
      <c r="B16" s="31"/>
      <c r="C16" s="73"/>
      <c r="D16" s="74"/>
      <c r="E16" s="75"/>
      <c r="F16" s="107"/>
      <c r="G16" s="16">
        <f t="shared" si="0"/>
        <v>0</v>
      </c>
      <c r="H16" s="3">
        <v>0.29166666666666669</v>
      </c>
      <c r="I16" s="4">
        <v>0.58333333333333304</v>
      </c>
      <c r="J16" s="5">
        <v>0.58333333333333304</v>
      </c>
      <c r="K16" s="6">
        <v>0.70833333333333337</v>
      </c>
      <c r="L16" s="28"/>
      <c r="M16" s="16">
        <f t="shared" si="1"/>
        <v>0.41666666666666669</v>
      </c>
      <c r="N16" s="3">
        <v>0.41666666666666702</v>
      </c>
      <c r="O16" s="4">
        <v>0.58333333333333304</v>
      </c>
      <c r="P16" s="5">
        <v>0.58333333333333304</v>
      </c>
      <c r="Q16" s="6">
        <v>0.83333333333333304</v>
      </c>
      <c r="R16" s="28"/>
      <c r="S16" s="16">
        <f t="shared" si="2"/>
        <v>0.41666666666666602</v>
      </c>
      <c r="T16" s="3"/>
      <c r="U16" s="4"/>
      <c r="V16" s="5">
        <v>0.57291666666666663</v>
      </c>
      <c r="W16" s="6">
        <v>0.91666666666666696</v>
      </c>
      <c r="X16" s="28"/>
      <c r="Y16" s="16">
        <f t="shared" si="3"/>
        <v>0.34375000000000033</v>
      </c>
      <c r="Z16" s="3">
        <v>0.41666666666666702</v>
      </c>
      <c r="AA16" s="4">
        <v>0.58333333333333304</v>
      </c>
      <c r="AB16" s="5">
        <v>0.58333333333333304</v>
      </c>
      <c r="AC16" s="6">
        <v>0.91666666666666696</v>
      </c>
      <c r="AD16" s="29"/>
      <c r="AE16" s="22">
        <f t="shared" si="4"/>
        <v>0.49999999999999994</v>
      </c>
      <c r="AF16" s="3"/>
      <c r="AG16" s="4"/>
      <c r="AH16" s="5"/>
      <c r="AI16" s="6"/>
      <c r="AJ16" s="30"/>
      <c r="AK16" s="2">
        <f t="shared" si="5"/>
        <v>0</v>
      </c>
      <c r="AL16">
        <f t="shared" si="6"/>
        <v>1</v>
      </c>
    </row>
    <row r="17" spans="1:38" ht="16.5" thickTop="1" thickBot="1" x14ac:dyDescent="0.3">
      <c r="A17" s="108">
        <f t="shared" si="7"/>
        <v>41682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>
        <v>0.5</v>
      </c>
      <c r="K17" s="6">
        <v>0.91666666666666696</v>
      </c>
      <c r="L17" s="28"/>
      <c r="M17" s="16">
        <f t="shared" si="1"/>
        <v>0.41666666666666696</v>
      </c>
      <c r="N17" s="3">
        <v>0.29166666666666669</v>
      </c>
      <c r="O17" s="4">
        <v>0.58333333333333304</v>
      </c>
      <c r="P17" s="5">
        <v>0.58333333333333304</v>
      </c>
      <c r="Q17" s="6">
        <v>0.70833333333333337</v>
      </c>
      <c r="R17" s="28"/>
      <c r="S17" s="16">
        <f t="shared" si="2"/>
        <v>0.41666666666666669</v>
      </c>
      <c r="T17" s="3"/>
      <c r="U17" s="4"/>
      <c r="V17" s="5">
        <v>0.54166666666666696</v>
      </c>
      <c r="W17" s="6">
        <v>0.83333333333333304</v>
      </c>
      <c r="X17" s="28"/>
      <c r="Y17" s="16">
        <f t="shared" si="3"/>
        <v>0.29166666666666607</v>
      </c>
      <c r="Z17" s="3">
        <v>0.29166666666666669</v>
      </c>
      <c r="AA17" s="4">
        <v>0.5</v>
      </c>
      <c r="AB17" s="5"/>
      <c r="AC17" s="6"/>
      <c r="AD17" s="29"/>
      <c r="AE17" s="22">
        <f t="shared" si="4"/>
        <v>0.20833333333333331</v>
      </c>
      <c r="AF17" s="3"/>
      <c r="AG17" s="4"/>
      <c r="AH17" s="5"/>
      <c r="AI17" s="6"/>
      <c r="AJ17" s="30"/>
      <c r="AK17" s="2">
        <f t="shared" si="5"/>
        <v>0</v>
      </c>
      <c r="AL17">
        <f t="shared" si="6"/>
        <v>2</v>
      </c>
    </row>
    <row r="18" spans="1:38" ht="16.5" thickTop="1" thickBot="1" x14ac:dyDescent="0.3">
      <c r="A18" s="108">
        <f t="shared" si="7"/>
        <v>41683</v>
      </c>
      <c r="B18" s="31"/>
      <c r="C18" s="73"/>
      <c r="D18" s="74"/>
      <c r="E18" s="75"/>
      <c r="F18" s="107"/>
      <c r="G18" s="16">
        <f t="shared" si="0"/>
        <v>0</v>
      </c>
      <c r="H18" s="3">
        <v>0.48958333333333331</v>
      </c>
      <c r="I18" s="4">
        <v>0.58333333333333304</v>
      </c>
      <c r="J18" s="5">
        <v>0.58333333333333304</v>
      </c>
      <c r="K18" s="6">
        <v>0.83333333333333304</v>
      </c>
      <c r="L18" s="28"/>
      <c r="M18" s="16">
        <f t="shared" si="1"/>
        <v>0.34374999999999972</v>
      </c>
      <c r="N18" s="3">
        <v>0.39583333333333331</v>
      </c>
      <c r="O18" s="4">
        <v>0.58333333333333304</v>
      </c>
      <c r="P18" s="5">
        <v>0.58333333333333304</v>
      </c>
      <c r="Q18" s="6">
        <v>0.6875</v>
      </c>
      <c r="R18" s="28"/>
      <c r="S18" s="16">
        <f t="shared" si="2"/>
        <v>0.29166666666666669</v>
      </c>
      <c r="T18" s="3">
        <v>0.29166666666666669</v>
      </c>
      <c r="U18" s="4">
        <v>0.60416666666666663</v>
      </c>
      <c r="V18" s="5"/>
      <c r="W18" s="6"/>
      <c r="X18" s="28"/>
      <c r="Y18" s="16">
        <f t="shared" si="3"/>
        <v>0.31249999999999994</v>
      </c>
      <c r="Z18" s="3"/>
      <c r="AA18" s="4"/>
      <c r="AB18" s="5"/>
      <c r="AC18" s="6"/>
      <c r="AD18" s="29"/>
      <c r="AE18" s="22">
        <f t="shared" si="4"/>
        <v>0</v>
      </c>
      <c r="AF18" s="3"/>
      <c r="AG18" s="4"/>
      <c r="AH18" s="5">
        <v>0.57291666666666663</v>
      </c>
      <c r="AI18" s="6">
        <v>0.91666666666666696</v>
      </c>
      <c r="AJ18" s="30"/>
      <c r="AK18" s="2">
        <f t="shared" si="5"/>
        <v>0.34375000000000033</v>
      </c>
      <c r="AL18">
        <f t="shared" si="6"/>
        <v>2</v>
      </c>
    </row>
    <row r="19" spans="1:38" ht="16.5" thickTop="1" thickBot="1" x14ac:dyDescent="0.3">
      <c r="A19" s="108">
        <f t="shared" si="7"/>
        <v>41684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>
        <v>0.5</v>
      </c>
      <c r="K19" s="6">
        <v>0.91666666666666696</v>
      </c>
      <c r="L19" s="28"/>
      <c r="M19" s="16">
        <f t="shared" si="1"/>
        <v>0.41666666666666696</v>
      </c>
      <c r="N19" s="3"/>
      <c r="O19" s="4"/>
      <c r="P19" s="5"/>
      <c r="Q19" s="6"/>
      <c r="R19" s="28"/>
      <c r="S19" s="16">
        <f t="shared" si="2"/>
        <v>0</v>
      </c>
      <c r="T19" s="3">
        <v>0.29166666666666669</v>
      </c>
      <c r="U19" s="4">
        <v>0.58333333333333304</v>
      </c>
      <c r="V19" s="5"/>
      <c r="W19" s="6"/>
      <c r="X19" s="28"/>
      <c r="Y19" s="16">
        <f t="shared" si="3"/>
        <v>0.29166666666666635</v>
      </c>
      <c r="Z19" s="3"/>
      <c r="AA19" s="4"/>
      <c r="AB19" s="5"/>
      <c r="AC19" s="6"/>
      <c r="AD19" s="29"/>
      <c r="AE19" s="22">
        <f t="shared" si="4"/>
        <v>0</v>
      </c>
      <c r="AF19" s="3">
        <v>0.41666666666666702</v>
      </c>
      <c r="AG19" s="4">
        <v>0.58333333333333304</v>
      </c>
      <c r="AH19" s="5">
        <v>0.58333333333333304</v>
      </c>
      <c r="AI19" s="6">
        <v>0.83333333333333304</v>
      </c>
      <c r="AJ19" s="30"/>
      <c r="AK19" s="2">
        <f t="shared" si="5"/>
        <v>0.41666666666666602</v>
      </c>
      <c r="AL19">
        <f t="shared" si="6"/>
        <v>1</v>
      </c>
    </row>
    <row r="20" spans="1:38" ht="16.5" thickTop="1" thickBot="1" x14ac:dyDescent="0.3">
      <c r="A20" s="108">
        <f t="shared" si="7"/>
        <v>41685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/>
      <c r="O20" s="4"/>
      <c r="P20" s="5"/>
      <c r="Q20" s="6"/>
      <c r="R20" s="28"/>
      <c r="S20" s="16">
        <f t="shared" si="2"/>
        <v>0</v>
      </c>
      <c r="T20" s="3"/>
      <c r="U20" s="4"/>
      <c r="V20" s="5"/>
      <c r="W20" s="6"/>
      <c r="X20" s="28"/>
      <c r="Y20" s="16">
        <f t="shared" si="3"/>
        <v>0</v>
      </c>
      <c r="Z20" s="3"/>
      <c r="AA20" s="4"/>
      <c r="AB20" s="5">
        <v>0.57291666666666663</v>
      </c>
      <c r="AC20" s="6">
        <v>0.91666666666666696</v>
      </c>
      <c r="AD20" s="29"/>
      <c r="AE20" s="22">
        <f t="shared" si="4"/>
        <v>0.34375000000000033</v>
      </c>
      <c r="AF20" s="3">
        <v>0.29166666666666669</v>
      </c>
      <c r="AG20" s="4">
        <v>0.58333333333333304</v>
      </c>
      <c r="AH20" s="5"/>
      <c r="AI20" s="6"/>
      <c r="AJ20" s="30"/>
      <c r="AK20" s="2">
        <f t="shared" si="5"/>
        <v>0.29166666666666635</v>
      </c>
      <c r="AL20">
        <f t="shared" si="6"/>
        <v>1</v>
      </c>
    </row>
    <row r="21" spans="1:38" ht="16.5" thickTop="1" thickBot="1" x14ac:dyDescent="0.3">
      <c r="A21" s="108">
        <f t="shared" si="7"/>
        <v>41686</v>
      </c>
      <c r="B21" s="31"/>
      <c r="C21" s="73"/>
      <c r="D21" s="74"/>
      <c r="E21" s="75"/>
      <c r="F21" s="107"/>
      <c r="G21" s="16">
        <f t="shared" si="0"/>
        <v>0</v>
      </c>
      <c r="H21" s="3"/>
      <c r="I21" s="4"/>
      <c r="J21" s="5"/>
      <c r="K21" s="6"/>
      <c r="L21" s="28"/>
      <c r="M21" s="16">
        <f t="shared" si="1"/>
        <v>0</v>
      </c>
      <c r="N21" s="3"/>
      <c r="O21" s="4"/>
      <c r="P21" s="5"/>
      <c r="Q21" s="6"/>
      <c r="R21" s="28"/>
      <c r="S21" s="16">
        <f t="shared" si="2"/>
        <v>0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>
        <v>0.57291666666666663</v>
      </c>
      <c r="AC21" s="6">
        <v>0.91666666666666696</v>
      </c>
      <c r="AD21" s="29"/>
      <c r="AE21" s="22">
        <f t="shared" si="4"/>
        <v>0.34375000000000033</v>
      </c>
      <c r="AF21" s="3">
        <v>0.29166666666666669</v>
      </c>
      <c r="AG21" s="4">
        <v>0.58333333333333304</v>
      </c>
      <c r="AH21" s="5"/>
      <c r="AI21" s="6"/>
      <c r="AJ21" s="30"/>
      <c r="AK21" s="2">
        <f t="shared" si="5"/>
        <v>0.29166666666666635</v>
      </c>
      <c r="AL21">
        <f t="shared" si="6"/>
        <v>1</v>
      </c>
    </row>
    <row r="22" spans="1:38" ht="16.5" thickTop="1" thickBot="1" x14ac:dyDescent="0.3">
      <c r="A22" s="108">
        <f t="shared" si="7"/>
        <v>41687</v>
      </c>
      <c r="B22" s="31"/>
      <c r="C22" s="73"/>
      <c r="D22" s="74"/>
      <c r="E22" s="75"/>
      <c r="F22" s="107"/>
      <c r="G22" s="16">
        <f t="shared" si="0"/>
        <v>0</v>
      </c>
      <c r="H22" s="3">
        <v>0.375</v>
      </c>
      <c r="I22" s="4">
        <v>0.58333333333333304</v>
      </c>
      <c r="J22" s="5">
        <v>0.58333333333333304</v>
      </c>
      <c r="K22" s="6">
        <v>0.66666666666666663</v>
      </c>
      <c r="L22" s="28"/>
      <c r="M22" s="16">
        <f t="shared" si="1"/>
        <v>0.29166666666666663</v>
      </c>
      <c r="N22" s="3">
        <v>0.29166666666666669</v>
      </c>
      <c r="O22" s="4">
        <v>0.58333333333333304</v>
      </c>
      <c r="P22" s="5">
        <v>0.70833333333333304</v>
      </c>
      <c r="Q22" s="6">
        <v>0.83333333333333304</v>
      </c>
      <c r="R22" s="28"/>
      <c r="S22" s="16">
        <f t="shared" si="2"/>
        <v>0.41666666666666635</v>
      </c>
      <c r="T22" s="3"/>
      <c r="U22" s="4"/>
      <c r="V22" s="5">
        <v>0.57291666666666663</v>
      </c>
      <c r="W22" s="6">
        <v>0.91666666666666696</v>
      </c>
      <c r="X22" s="28"/>
      <c r="Y22" s="16">
        <f t="shared" si="3"/>
        <v>0.34375000000000033</v>
      </c>
      <c r="Z22" s="3"/>
      <c r="AA22" s="4"/>
      <c r="AB22" s="5"/>
      <c r="AC22" s="6"/>
      <c r="AD22" s="29"/>
      <c r="AE22" s="22">
        <f t="shared" si="4"/>
        <v>0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2</v>
      </c>
    </row>
    <row r="23" spans="1:38" ht="16.5" thickTop="1" thickBot="1" x14ac:dyDescent="0.3">
      <c r="A23" s="108">
        <f t="shared" si="7"/>
        <v>41688</v>
      </c>
      <c r="B23" s="31"/>
      <c r="C23" s="73"/>
      <c r="D23" s="74"/>
      <c r="E23" s="75"/>
      <c r="F23" s="107"/>
      <c r="G23" s="16">
        <f t="shared" si="0"/>
        <v>0</v>
      </c>
      <c r="H23" s="3">
        <v>0.375</v>
      </c>
      <c r="I23" s="4">
        <v>0.58333333333333304</v>
      </c>
      <c r="J23" s="5">
        <v>0.58333333333333304</v>
      </c>
      <c r="K23" s="6">
        <v>0.70833333333333337</v>
      </c>
      <c r="L23" s="28"/>
      <c r="M23" s="16">
        <f t="shared" si="1"/>
        <v>0.33333333333333337</v>
      </c>
      <c r="N23" s="3"/>
      <c r="O23" s="4"/>
      <c r="P23" s="5">
        <v>0.57291666666666663</v>
      </c>
      <c r="Q23" s="6">
        <v>0.91666666666666696</v>
      </c>
      <c r="R23" s="28"/>
      <c r="S23" s="16">
        <f t="shared" si="2"/>
        <v>0.34375000000000033</v>
      </c>
      <c r="T23" s="3">
        <v>0.41666666666666702</v>
      </c>
      <c r="U23" s="4">
        <v>0.58333333333333304</v>
      </c>
      <c r="V23" s="5">
        <v>0.58333333333333304</v>
      </c>
      <c r="W23" s="6">
        <v>0.91666666666666696</v>
      </c>
      <c r="X23" s="28"/>
      <c r="Y23" s="16">
        <f t="shared" si="3"/>
        <v>0.49999999999999994</v>
      </c>
      <c r="Z23" s="3"/>
      <c r="AA23" s="4"/>
      <c r="AB23" s="5"/>
      <c r="AC23" s="6"/>
      <c r="AD23" s="29"/>
      <c r="AE23" s="22">
        <f t="shared" si="4"/>
        <v>0</v>
      </c>
      <c r="AF23" s="3">
        <v>0.29166666666666669</v>
      </c>
      <c r="AG23" s="4">
        <v>0.58333333333333304</v>
      </c>
      <c r="AH23" s="5">
        <v>0.58333333333333304</v>
      </c>
      <c r="AI23" s="6">
        <v>0.70833333333333337</v>
      </c>
      <c r="AJ23" s="30"/>
      <c r="AK23" s="2">
        <f t="shared" si="5"/>
        <v>0.41666666666666669</v>
      </c>
      <c r="AL23">
        <f t="shared" si="6"/>
        <v>1</v>
      </c>
    </row>
    <row r="24" spans="1:38" ht="16.5" thickTop="1" thickBot="1" x14ac:dyDescent="0.3">
      <c r="A24" s="108">
        <f t="shared" si="7"/>
        <v>41689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 t="s">
        <v>7</v>
      </c>
      <c r="S24" s="16">
        <f t="shared" si="2"/>
        <v>0</v>
      </c>
      <c r="T24" s="3">
        <v>0.29166666666666669</v>
      </c>
      <c r="U24" s="4">
        <v>0.5</v>
      </c>
      <c r="V24" s="5"/>
      <c r="W24" s="6"/>
      <c r="X24" s="28"/>
      <c r="Y24" s="16">
        <f t="shared" si="3"/>
        <v>0.20833333333333331</v>
      </c>
      <c r="Z24" s="3"/>
      <c r="AA24" s="4"/>
      <c r="AB24" s="5"/>
      <c r="AC24" s="6"/>
      <c r="AD24" s="29"/>
      <c r="AE24" s="22">
        <f t="shared" si="4"/>
        <v>0</v>
      </c>
      <c r="AF24" s="3"/>
      <c r="AG24" s="4"/>
      <c r="AH24" s="5">
        <v>0.5</v>
      </c>
      <c r="AI24" s="6">
        <v>0.91666666666666696</v>
      </c>
      <c r="AJ24" s="30"/>
      <c r="AK24" s="2">
        <f t="shared" si="5"/>
        <v>0.41666666666666696</v>
      </c>
      <c r="AL24">
        <f t="shared" si="6"/>
        <v>1</v>
      </c>
    </row>
    <row r="25" spans="1:38" ht="16.5" thickTop="1" thickBot="1" x14ac:dyDescent="0.3">
      <c r="A25" s="108">
        <f t="shared" si="7"/>
        <v>41690</v>
      </c>
      <c r="B25" s="31"/>
      <c r="C25" s="73"/>
      <c r="D25" s="74"/>
      <c r="E25" s="75"/>
      <c r="F25" s="107"/>
      <c r="G25" s="16">
        <f t="shared" si="0"/>
        <v>0</v>
      </c>
      <c r="H25" s="3">
        <v>0.29166666666666669</v>
      </c>
      <c r="I25" s="4">
        <v>0.60416666666666663</v>
      </c>
      <c r="J25" s="5"/>
      <c r="K25" s="6"/>
      <c r="L25" s="28"/>
      <c r="M25" s="16">
        <f t="shared" si="1"/>
        <v>0.31249999999999994</v>
      </c>
      <c r="N25" s="3"/>
      <c r="O25" s="4"/>
      <c r="P25" s="5"/>
      <c r="Q25" s="6"/>
      <c r="R25" s="28" t="s">
        <v>7</v>
      </c>
      <c r="S25" s="16">
        <f t="shared" si="2"/>
        <v>0</v>
      </c>
      <c r="T25" s="3">
        <v>0.375</v>
      </c>
      <c r="U25" s="4">
        <v>0.5</v>
      </c>
      <c r="V25" s="5"/>
      <c r="W25" s="6"/>
      <c r="X25" s="28" t="s">
        <v>58</v>
      </c>
      <c r="Y25" s="16">
        <f t="shared" si="3"/>
        <v>0.125</v>
      </c>
      <c r="Z25" s="3"/>
      <c r="AA25" s="4"/>
      <c r="AB25" s="5">
        <v>0.57291666666666663</v>
      </c>
      <c r="AC25" s="6">
        <v>0.91666666666666696</v>
      </c>
      <c r="AD25" s="29"/>
      <c r="AE25" s="22">
        <f t="shared" si="4"/>
        <v>0.34375000000000033</v>
      </c>
      <c r="AF25" s="3">
        <v>0.48958333333333331</v>
      </c>
      <c r="AG25" s="4">
        <v>0.58333333333333304</v>
      </c>
      <c r="AH25" s="5">
        <v>0.58333333333333304</v>
      </c>
      <c r="AI25" s="6">
        <v>0.83333333333333304</v>
      </c>
      <c r="AJ25" s="30"/>
      <c r="AK25" s="2">
        <f t="shared" si="5"/>
        <v>0.34374999999999972</v>
      </c>
      <c r="AL25">
        <f t="shared" si="6"/>
        <v>1</v>
      </c>
    </row>
    <row r="26" spans="1:38" ht="16.5" thickTop="1" thickBot="1" x14ac:dyDescent="0.3">
      <c r="A26" s="108">
        <f t="shared" si="7"/>
        <v>41691</v>
      </c>
      <c r="B26" s="31"/>
      <c r="C26" s="73"/>
      <c r="D26" s="74"/>
      <c r="E26" s="75"/>
      <c r="F26" s="107"/>
      <c r="G26" s="16">
        <f t="shared" si="0"/>
        <v>0</v>
      </c>
      <c r="H26" s="3">
        <v>0.29166666666666669</v>
      </c>
      <c r="I26" s="4">
        <v>0.5</v>
      </c>
      <c r="J26" s="5"/>
      <c r="K26" s="6"/>
      <c r="L26" s="28"/>
      <c r="M26" s="16">
        <f t="shared" si="1"/>
        <v>0.20833333333333331</v>
      </c>
      <c r="N26" s="3"/>
      <c r="O26" s="4"/>
      <c r="P26" s="5"/>
      <c r="Q26" s="6"/>
      <c r="R26" s="28" t="s">
        <v>7</v>
      </c>
      <c r="S26" s="16">
        <f t="shared" si="2"/>
        <v>0</v>
      </c>
      <c r="T26" s="3"/>
      <c r="U26" s="4"/>
      <c r="V26" s="5"/>
      <c r="W26" s="6"/>
      <c r="X26" s="28"/>
      <c r="Y26" s="16">
        <f t="shared" si="3"/>
        <v>0</v>
      </c>
      <c r="Z26" s="3">
        <v>0.41666666666666702</v>
      </c>
      <c r="AA26" s="4">
        <v>0.58333333333333304</v>
      </c>
      <c r="AB26" s="5">
        <v>0.58333333333333304</v>
      </c>
      <c r="AC26" s="6">
        <v>0.83333333333333304</v>
      </c>
      <c r="AD26" s="29"/>
      <c r="AE26" s="22">
        <f t="shared" si="4"/>
        <v>0.41666666666666602</v>
      </c>
      <c r="AF26" s="3"/>
      <c r="AG26" s="4"/>
      <c r="AH26" s="5">
        <v>0.5</v>
      </c>
      <c r="AI26" s="6">
        <v>0.91666666666666696</v>
      </c>
      <c r="AJ26" s="30"/>
      <c r="AK26" s="2">
        <f t="shared" si="5"/>
        <v>0.41666666666666696</v>
      </c>
      <c r="AL26">
        <f t="shared" si="6"/>
        <v>1</v>
      </c>
    </row>
    <row r="27" spans="1:38" ht="16.5" thickTop="1" thickBot="1" x14ac:dyDescent="0.3">
      <c r="A27" s="108">
        <f t="shared" si="7"/>
        <v>41692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/>
      <c r="K27" s="6"/>
      <c r="L27" s="28"/>
      <c r="M27" s="16">
        <f t="shared" si="1"/>
        <v>0</v>
      </c>
      <c r="N27" s="3"/>
      <c r="O27" s="4"/>
      <c r="P27" s="5"/>
      <c r="Q27" s="6"/>
      <c r="R27" s="28"/>
      <c r="S27" s="16">
        <f t="shared" si="2"/>
        <v>0</v>
      </c>
      <c r="T27" s="3"/>
      <c r="U27" s="4"/>
      <c r="V27" s="5">
        <v>0.57291666666666663</v>
      </c>
      <c r="W27" s="6">
        <v>0.91666666666666696</v>
      </c>
      <c r="X27" s="28"/>
      <c r="Y27" s="16">
        <f t="shared" si="3"/>
        <v>0.34375000000000033</v>
      </c>
      <c r="Z27" s="3">
        <v>0.29166666666666669</v>
      </c>
      <c r="AA27" s="4">
        <v>0.58333333333333304</v>
      </c>
      <c r="AB27" s="5"/>
      <c r="AC27" s="6"/>
      <c r="AD27" s="29"/>
      <c r="AE27" s="22">
        <f t="shared" si="4"/>
        <v>0.29166666666666635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 x14ac:dyDescent="0.3">
      <c r="A28" s="108">
        <f t="shared" si="7"/>
        <v>41693</v>
      </c>
      <c r="B28" s="31"/>
      <c r="C28" s="73"/>
      <c r="D28" s="74"/>
      <c r="E28" s="75"/>
      <c r="F28" s="107"/>
      <c r="G28" s="16">
        <f t="shared" si="0"/>
        <v>0</v>
      </c>
      <c r="H28" s="3"/>
      <c r="I28" s="4"/>
      <c r="J28" s="5"/>
      <c r="K28" s="6"/>
      <c r="L28" s="28"/>
      <c r="M28" s="16">
        <f t="shared" si="1"/>
        <v>0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0.57291666666666663</v>
      </c>
      <c r="W28" s="6">
        <v>0.91666666666666696</v>
      </c>
      <c r="X28" s="28"/>
      <c r="Y28" s="16">
        <f t="shared" si="3"/>
        <v>0.34375000000000033</v>
      </c>
      <c r="Z28" s="3">
        <v>0.29166666666666669</v>
      </c>
      <c r="AA28" s="4">
        <v>0.58333333333333304</v>
      </c>
      <c r="AB28" s="5"/>
      <c r="AC28" s="6"/>
      <c r="AD28" s="29"/>
      <c r="AE28" s="22">
        <f t="shared" si="4"/>
        <v>0.29166666666666635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 x14ac:dyDescent="0.3">
      <c r="A29" s="108">
        <f t="shared" si="7"/>
        <v>41694</v>
      </c>
      <c r="B29" s="31"/>
      <c r="C29" s="73"/>
      <c r="D29" s="74"/>
      <c r="E29" s="75"/>
      <c r="F29" s="107"/>
      <c r="G29" s="16">
        <f t="shared" si="0"/>
        <v>0</v>
      </c>
      <c r="H29" s="3">
        <v>0.29166666666666669</v>
      </c>
      <c r="I29" s="4">
        <v>0.58333333333333304</v>
      </c>
      <c r="J29" s="5">
        <v>0.70833333333333304</v>
      </c>
      <c r="K29" s="6">
        <v>0.83333333333333304</v>
      </c>
      <c r="L29" s="28"/>
      <c r="M29" s="16">
        <f t="shared" si="1"/>
        <v>0.41666666666666635</v>
      </c>
      <c r="N29" s="3"/>
      <c r="O29" s="4"/>
      <c r="P29" s="5">
        <v>0.57291666666666663</v>
      </c>
      <c r="Q29" s="6">
        <v>0.91666666666666696</v>
      </c>
      <c r="R29" s="28"/>
      <c r="S29" s="16">
        <f t="shared" si="2"/>
        <v>0.34375000000000033</v>
      </c>
      <c r="T29" s="3"/>
      <c r="U29" s="4"/>
      <c r="V29" s="5"/>
      <c r="W29" s="6"/>
      <c r="X29" s="28"/>
      <c r="Y29" s="16">
        <f t="shared" si="3"/>
        <v>0</v>
      </c>
      <c r="Z29" s="3"/>
      <c r="AA29" s="4"/>
      <c r="AB29" s="5"/>
      <c r="AC29" s="6"/>
      <c r="AD29" s="29"/>
      <c r="AE29" s="22">
        <f t="shared" si="4"/>
        <v>0</v>
      </c>
      <c r="AF29" s="3"/>
      <c r="AG29" s="4"/>
      <c r="AH29" s="5"/>
      <c r="AI29" s="6"/>
      <c r="AJ29" s="30" t="s">
        <v>8</v>
      </c>
      <c r="AK29" s="2">
        <f t="shared" si="5"/>
        <v>0</v>
      </c>
      <c r="AL29">
        <f t="shared" si="6"/>
        <v>1</v>
      </c>
    </row>
    <row r="30" spans="1:38" ht="16.5" thickTop="1" thickBot="1" x14ac:dyDescent="0.3">
      <c r="A30" s="108">
        <f t="shared" si="7"/>
        <v>41695</v>
      </c>
      <c r="B30" s="31"/>
      <c r="C30" s="73"/>
      <c r="D30" s="74"/>
      <c r="E30" s="75"/>
      <c r="F30" s="107"/>
      <c r="G30" s="16">
        <f t="shared" si="0"/>
        <v>0</v>
      </c>
      <c r="H30" s="3"/>
      <c r="I30" s="4"/>
      <c r="J30" s="5">
        <v>0.57291666666666663</v>
      </c>
      <c r="K30" s="6">
        <v>0.91666666666666696</v>
      </c>
      <c r="L30" s="28"/>
      <c r="M30" s="16">
        <f t="shared" si="1"/>
        <v>0.34375000000000033</v>
      </c>
      <c r="N30" s="3">
        <v>0.41666666666666702</v>
      </c>
      <c r="O30" s="4">
        <v>0.58333333333333304</v>
      </c>
      <c r="P30" s="5">
        <v>0.58333333333333304</v>
      </c>
      <c r="Q30" s="6">
        <v>0.83333333333333304</v>
      </c>
      <c r="R30" s="28"/>
      <c r="S30" s="16">
        <f t="shared" si="2"/>
        <v>0.41666666666666602</v>
      </c>
      <c r="T30" s="3"/>
      <c r="U30" s="4"/>
      <c r="V30" s="5"/>
      <c r="W30" s="6"/>
      <c r="X30" s="28"/>
      <c r="Y30" s="16">
        <f t="shared" si="3"/>
        <v>0</v>
      </c>
      <c r="Z30" s="3">
        <v>0.29166666666666669</v>
      </c>
      <c r="AA30" s="4">
        <v>0.58333333333333304</v>
      </c>
      <c r="AB30" s="5">
        <v>0.58333333333333304</v>
      </c>
      <c r="AC30" s="6">
        <v>0.70833333333333337</v>
      </c>
      <c r="AD30" s="29"/>
      <c r="AE30" s="22">
        <f t="shared" si="4"/>
        <v>0.41666666666666669</v>
      </c>
      <c r="AF30" s="3"/>
      <c r="AG30" s="4"/>
      <c r="AH30" s="5"/>
      <c r="AI30" s="6"/>
      <c r="AJ30" s="30" t="s">
        <v>8</v>
      </c>
      <c r="AK30" s="2">
        <f t="shared" si="5"/>
        <v>0</v>
      </c>
      <c r="AL30">
        <f t="shared" si="6"/>
        <v>1</v>
      </c>
    </row>
    <row r="31" spans="1:38" ht="16.5" thickTop="1" thickBot="1" x14ac:dyDescent="0.3">
      <c r="A31" s="108">
        <f t="shared" si="7"/>
        <v>41696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0.54166666666666696</v>
      </c>
      <c r="K31" s="6">
        <v>0.83333333333333304</v>
      </c>
      <c r="L31" s="28"/>
      <c r="M31" s="16">
        <f t="shared" si="1"/>
        <v>0.29166666666666607</v>
      </c>
      <c r="N31" s="3">
        <v>0.29166666666666669</v>
      </c>
      <c r="O31" s="4">
        <v>0.5</v>
      </c>
      <c r="P31" s="5"/>
      <c r="Q31" s="6"/>
      <c r="R31" s="28"/>
      <c r="S31" s="16">
        <f t="shared" si="2"/>
        <v>0.20833333333333331</v>
      </c>
      <c r="T31" s="3"/>
      <c r="U31" s="4"/>
      <c r="V31" s="5"/>
      <c r="W31" s="6"/>
      <c r="X31" s="28"/>
      <c r="Y31" s="16">
        <f t="shared" si="3"/>
        <v>0</v>
      </c>
      <c r="Z31" s="3"/>
      <c r="AA31" s="4"/>
      <c r="AB31" s="5">
        <v>0.5</v>
      </c>
      <c r="AC31" s="6">
        <v>0.91666666666666696</v>
      </c>
      <c r="AD31" s="29"/>
      <c r="AE31" s="22">
        <f t="shared" si="4"/>
        <v>0.41666666666666696</v>
      </c>
      <c r="AF31" s="3"/>
      <c r="AG31" s="4"/>
      <c r="AH31" s="5"/>
      <c r="AI31" s="6"/>
      <c r="AJ31" s="30" t="s">
        <v>8</v>
      </c>
      <c r="AK31" s="2">
        <f t="shared" si="5"/>
        <v>0</v>
      </c>
      <c r="AL31">
        <f t="shared" si="6"/>
        <v>1</v>
      </c>
    </row>
    <row r="32" spans="1:38" ht="16.5" thickTop="1" thickBot="1" x14ac:dyDescent="0.3">
      <c r="A32" s="108">
        <f t="shared" si="7"/>
        <v>41697</v>
      </c>
      <c r="B32" s="31"/>
      <c r="C32" s="73"/>
      <c r="D32" s="74"/>
      <c r="E32" s="75"/>
      <c r="F32" s="107"/>
      <c r="G32" s="16">
        <f t="shared" si="0"/>
        <v>0</v>
      </c>
      <c r="H32" s="3">
        <v>0.29166666666666669</v>
      </c>
      <c r="I32" s="4">
        <v>0.60416666666666663</v>
      </c>
      <c r="J32" s="5"/>
      <c r="K32" s="6"/>
      <c r="L32" s="28"/>
      <c r="M32" s="16">
        <f t="shared" si="1"/>
        <v>0.31249999999999994</v>
      </c>
      <c r="N32" s="3"/>
      <c r="O32" s="4"/>
      <c r="P32" s="5"/>
      <c r="Q32" s="6"/>
      <c r="R32" s="28"/>
      <c r="S32" s="16">
        <f t="shared" si="2"/>
        <v>0</v>
      </c>
      <c r="T32" s="3"/>
      <c r="U32" s="4"/>
      <c r="V32" s="5">
        <v>0.57291666666666663</v>
      </c>
      <c r="W32" s="6">
        <v>0.91666666666666696</v>
      </c>
      <c r="X32" s="28"/>
      <c r="Y32" s="16">
        <f t="shared" si="3"/>
        <v>0.34375000000000033</v>
      </c>
      <c r="Z32" s="3">
        <v>0.48958333333333331</v>
      </c>
      <c r="AA32" s="4">
        <v>0.58333333333333304</v>
      </c>
      <c r="AB32" s="5">
        <v>0.58333333333333304</v>
      </c>
      <c r="AC32" s="6">
        <v>0.83333333333333304</v>
      </c>
      <c r="AD32" s="29"/>
      <c r="AE32" s="22">
        <f t="shared" si="4"/>
        <v>0.34374999999999972</v>
      </c>
      <c r="AF32" s="3"/>
      <c r="AG32" s="4"/>
      <c r="AH32" s="5"/>
      <c r="AI32" s="6"/>
      <c r="AJ32" s="30" t="s">
        <v>8</v>
      </c>
      <c r="AK32" s="2">
        <f t="shared" si="5"/>
        <v>0</v>
      </c>
      <c r="AL32">
        <f t="shared" si="6"/>
        <v>1</v>
      </c>
    </row>
    <row r="33" spans="1:38" ht="16.5" thickTop="1" thickBot="1" x14ac:dyDescent="0.3">
      <c r="A33" s="108">
        <f t="shared" si="7"/>
        <v>41698</v>
      </c>
      <c r="B33" s="31"/>
      <c r="C33" s="73"/>
      <c r="D33" s="74"/>
      <c r="E33" s="75"/>
      <c r="F33" s="107"/>
      <c r="G33" s="16">
        <f t="shared" si="0"/>
        <v>0</v>
      </c>
      <c r="H33" s="3">
        <v>0.29166666666666669</v>
      </c>
      <c r="I33" s="4">
        <v>0.5</v>
      </c>
      <c r="J33" s="5"/>
      <c r="K33" s="6"/>
      <c r="L33" s="28"/>
      <c r="M33" s="16">
        <f t="shared" si="1"/>
        <v>0.20833333333333331</v>
      </c>
      <c r="N33" s="3"/>
      <c r="O33" s="4"/>
      <c r="P33" s="5"/>
      <c r="Q33" s="6"/>
      <c r="R33" s="28"/>
      <c r="S33" s="16">
        <f t="shared" si="2"/>
        <v>0</v>
      </c>
      <c r="T33" s="3">
        <v>0.41666666666666702</v>
      </c>
      <c r="U33" s="4">
        <v>0.58333333333333304</v>
      </c>
      <c r="V33" s="5">
        <v>0.58333333333333304</v>
      </c>
      <c r="W33" s="6">
        <v>0.83333333333333304</v>
      </c>
      <c r="X33" s="28"/>
      <c r="Y33" s="16">
        <f t="shared" si="3"/>
        <v>0.41666666666666602</v>
      </c>
      <c r="Z33" s="3"/>
      <c r="AA33" s="4"/>
      <c r="AB33" s="5">
        <v>0.5</v>
      </c>
      <c r="AC33" s="6">
        <v>0.91666666666666696</v>
      </c>
      <c r="AD33" s="29"/>
      <c r="AE33" s="22">
        <f t="shared" si="4"/>
        <v>0.41666666666666696</v>
      </c>
      <c r="AF33" s="3"/>
      <c r="AG33" s="4"/>
      <c r="AH33" s="5"/>
      <c r="AI33" s="6"/>
      <c r="AJ33" s="30" t="s">
        <v>8</v>
      </c>
      <c r="AK33" s="2">
        <f t="shared" si="5"/>
        <v>0</v>
      </c>
      <c r="AL33">
        <f t="shared" si="6"/>
        <v>1</v>
      </c>
    </row>
    <row r="34" spans="1:38" ht="16.5" thickTop="1" thickBot="1" x14ac:dyDescent="0.3">
      <c r="A34" s="108" t="str">
        <f>IF(A33="","",IF(MONTH(A33+1)=MONTH(A33),A33+1,""))</f>
        <v/>
      </c>
      <c r="B34" s="31"/>
      <c r="C34" s="73"/>
      <c r="D34" s="74"/>
      <c r="E34" s="75"/>
      <c r="F34" s="107"/>
      <c r="G34" s="16">
        <f t="shared" si="0"/>
        <v>0</v>
      </c>
      <c r="H34" s="3"/>
      <c r="I34" s="4"/>
      <c r="J34" s="5"/>
      <c r="K34" s="6"/>
      <c r="L34" s="28"/>
      <c r="M34" s="16">
        <f t="shared" si="1"/>
        <v>0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/>
      <c r="W34" s="6"/>
      <c r="X34" s="28"/>
      <c r="Y34" s="16">
        <f t="shared" si="3"/>
        <v>0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0</v>
      </c>
    </row>
    <row r="35" spans="1:38" ht="16.5" thickTop="1" thickBot="1" x14ac:dyDescent="0.3">
      <c r="A35" s="108"/>
      <c r="B35" s="31"/>
      <c r="C35" s="73"/>
      <c r="D35" s="74"/>
      <c r="E35" s="75"/>
      <c r="F35" s="107"/>
      <c r="G35" s="16"/>
      <c r="H35" s="3"/>
      <c r="I35" s="4"/>
      <c r="J35" s="5"/>
      <c r="K35" s="6"/>
      <c r="L35" s="28"/>
      <c r="M35" s="16"/>
      <c r="N35" s="3"/>
      <c r="O35" s="4"/>
      <c r="P35" s="5"/>
      <c r="Q35" s="6"/>
      <c r="R35" s="28"/>
      <c r="S35" s="16"/>
      <c r="T35" s="3"/>
      <c r="U35" s="4"/>
      <c r="V35" s="5"/>
      <c r="W35" s="6"/>
      <c r="X35" s="28"/>
      <c r="Y35" s="16"/>
      <c r="Z35" s="3"/>
      <c r="AA35" s="4"/>
      <c r="AB35" s="5"/>
      <c r="AC35" s="6"/>
      <c r="AD35" s="29"/>
      <c r="AE35" s="22"/>
      <c r="AF35" s="3"/>
      <c r="AG35" s="4"/>
      <c r="AH35" s="5"/>
      <c r="AI35" s="6"/>
      <c r="AJ35" s="30"/>
      <c r="AK35" s="2"/>
      <c r="AL35">
        <f t="shared" si="6"/>
        <v>0</v>
      </c>
    </row>
    <row r="36" spans="1:38" ht="16.5" thickTop="1" thickBot="1" x14ac:dyDescent="0.3">
      <c r="A36" s="108"/>
      <c r="B36" s="32"/>
      <c r="C36" s="76"/>
      <c r="D36" s="77"/>
      <c r="E36" s="78"/>
      <c r="F36" s="107"/>
      <c r="G36" s="16"/>
      <c r="H36" s="8"/>
      <c r="I36" s="9"/>
      <c r="J36" s="10"/>
      <c r="K36" s="11"/>
      <c r="L36" s="28"/>
      <c r="M36" s="16"/>
      <c r="N36" s="8"/>
      <c r="O36" s="9"/>
      <c r="P36" s="10"/>
      <c r="Q36" s="11"/>
      <c r="R36" s="28"/>
      <c r="S36" s="16"/>
      <c r="T36" s="8"/>
      <c r="U36" s="9"/>
      <c r="V36" s="10"/>
      <c r="W36" s="11"/>
      <c r="X36" s="28"/>
      <c r="Y36" s="16"/>
      <c r="Z36" s="8"/>
      <c r="AA36" s="9"/>
      <c r="AB36" s="10"/>
      <c r="AC36" s="11"/>
      <c r="AD36" s="29"/>
      <c r="AE36" s="22"/>
      <c r="AF36" s="8"/>
      <c r="AG36" s="9"/>
      <c r="AH36" s="10"/>
      <c r="AI36" s="11"/>
      <c r="AJ36" s="30"/>
      <c r="AK36" s="7"/>
      <c r="AL36">
        <f t="shared" si="6"/>
        <v>0</v>
      </c>
    </row>
    <row r="37" spans="1:38" ht="15.75" customHeight="1" thickTop="1" x14ac:dyDescent="0.25">
      <c r="A37" s="12"/>
      <c r="B37" s="169">
        <f>SUM(G6:G36)</f>
        <v>0</v>
      </c>
      <c r="C37" s="170"/>
      <c r="D37" s="170"/>
      <c r="E37" s="170"/>
      <c r="F37" s="170"/>
      <c r="G37" s="171"/>
      <c r="H37" s="170">
        <f>SUM(M6:M36)</f>
        <v>6.3437499999999973</v>
      </c>
      <c r="I37" s="170"/>
      <c r="J37" s="170"/>
      <c r="K37" s="170"/>
      <c r="L37" s="170"/>
      <c r="M37" s="171"/>
      <c r="N37" s="169">
        <f>SUM(S6:S36)</f>
        <v>5.4479166666666634</v>
      </c>
      <c r="O37" s="170"/>
      <c r="P37" s="170"/>
      <c r="Q37" s="170"/>
      <c r="R37" s="170"/>
      <c r="S37" s="171"/>
      <c r="T37" s="170">
        <f>SUM(Y6:Y36)</f>
        <v>5.9374999999999982</v>
      </c>
      <c r="U37" s="170"/>
      <c r="V37" s="170"/>
      <c r="W37" s="170"/>
      <c r="X37" s="170"/>
      <c r="Y37" s="170"/>
      <c r="Z37" s="169">
        <f>SUM(AE6:AE36)</f>
        <v>4.6770833333333339</v>
      </c>
      <c r="AA37" s="170"/>
      <c r="AB37" s="170"/>
      <c r="AC37" s="170"/>
      <c r="AD37" s="170"/>
      <c r="AE37" s="171"/>
      <c r="AF37" s="169">
        <f>SUM(AK6:AK36)</f>
        <v>4.59375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 t="e">
        <f ca="1">SUMPRODUCT((COUNTIF(fériés,ROW(INDIRECT($A$6&amp;":"&amp;$A$36)))),G$6:G36)</f>
        <v>#VALUE!</v>
      </c>
      <c r="H39" s="101"/>
      <c r="I39" s="102"/>
      <c r="J39" s="102"/>
      <c r="K39" s="102"/>
      <c r="L39" s="103"/>
      <c r="M39" s="105" t="e">
        <f ca="1">SUMPRODUCT((COUNTIF(fériés,ROW(INDIRECT($A$6&amp;":"&amp;$A$36)))),M$6:M36)</f>
        <v>#VALUE!</v>
      </c>
      <c r="N39" s="101"/>
      <c r="O39" s="102"/>
      <c r="P39" s="102"/>
      <c r="Q39" s="102"/>
      <c r="R39" s="103"/>
      <c r="S39" s="105" t="e">
        <f ca="1">SUMPRODUCT((COUNTIF(fériés,ROW(INDIRECT($A$6&amp;":"&amp;$A$36)))),S$6:S36)</f>
        <v>#VALUE!</v>
      </c>
      <c r="T39" s="101"/>
      <c r="U39" s="102"/>
      <c r="V39" s="102"/>
      <c r="W39" s="102"/>
      <c r="X39" s="103"/>
      <c r="Y39" s="105" t="e">
        <f ca="1">SUMPRODUCT((COUNTIF(fériés,ROW(INDIRECT($A$6&amp;":"&amp;$A$36)))),Y$6:Y36)</f>
        <v>#VALUE!</v>
      </c>
      <c r="Z39" s="101"/>
      <c r="AA39" s="102"/>
      <c r="AB39" s="102"/>
      <c r="AC39" s="102"/>
      <c r="AD39" s="103"/>
      <c r="AE39" s="105" t="e">
        <f ca="1">SUMPRODUCT((COUNTIF(fériés,ROW(INDIRECT($A$6&amp;":"&amp;$A$36)))),AE$6:AE36)</f>
        <v>#VALUE!</v>
      </c>
      <c r="AF39" s="101"/>
      <c r="AG39" s="102"/>
      <c r="AH39" s="102"/>
      <c r="AI39" s="102"/>
      <c r="AJ39" s="103"/>
      <c r="AK39" s="105" t="e">
        <f ca="1">SUMPRODUCT((COUNTIF(fériés,ROW(INDIRECT($A$6&amp;":"&amp;$A$36)))),AK$6:AK36)</f>
        <v>#VALUE!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1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dataConsolidate>
    <dataRefs count="12">
      <dataRef ref="F44" sheet="Aout"/>
      <dataRef ref="F44" sheet="Avril"/>
      <dataRef ref="F44" sheet="Février"/>
      <dataRef ref="F44" sheet="Janvier"/>
      <dataRef ref="F44" sheet="Juillet"/>
      <dataRef ref="F44" sheet="Juin"/>
      <dataRef ref="F44" sheet="Mai"/>
      <dataRef ref="F44" sheet="Mars"/>
      <dataRef ref="F44" sheet="Novembre"/>
      <dataRef ref="F44" sheet="Octobre"/>
      <dataRef ref="F44" sheet="Septembre"/>
      <dataRef ref="F44" r:id="rId1"/>
    </dataRefs>
  </dataConsolidate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D44:E44"/>
    <mergeCell ref="H44:I44"/>
    <mergeCell ref="J44:K44"/>
    <mergeCell ref="N44:O44"/>
    <mergeCell ref="P44:Q44"/>
    <mergeCell ref="T44:U44"/>
    <mergeCell ref="V44:W44"/>
    <mergeCell ref="Z44:AA44"/>
    <mergeCell ref="AB44:AC44"/>
    <mergeCell ref="AF44:AG44"/>
    <mergeCell ref="AH44:AI44"/>
  </mergeCells>
  <conditionalFormatting sqref="B6:B36 AF6:AJ36 H6:L36 Z6:AD36 N6:R36 T6:X36">
    <cfRule type="cellIs" dxfId="466" priority="3" operator="equal">
      <formula>0.916666666666667</formula>
    </cfRule>
    <cfRule type="cellIs" dxfId="465" priority="4" operator="equal">
      <formula>0.291666666666667</formula>
    </cfRule>
  </conditionalFormatting>
  <conditionalFormatting sqref="H6:K36">
    <cfRule type="expression" dxfId="464" priority="22">
      <formula>$L6="MODIF"</formula>
    </cfRule>
    <cfRule type="expression" dxfId="463" priority="25">
      <formula>$L6="AUTRE"</formula>
    </cfRule>
    <cfRule type="expression" dxfId="462" priority="30">
      <formula>$L6="RC"</formula>
    </cfRule>
    <cfRule type="expression" dxfId="461" priority="31">
      <formula>$L6="AM"</formula>
    </cfRule>
    <cfRule type="expression" dxfId="460" priority="32">
      <formula>$L6="CA"</formula>
    </cfRule>
  </conditionalFormatting>
  <conditionalFormatting sqref="T6:W36">
    <cfRule type="expression" dxfId="459" priority="27">
      <formula>$X6="RC"</formula>
    </cfRule>
    <cfRule type="expression" dxfId="458" priority="28">
      <formula>$X6="AM"</formula>
    </cfRule>
    <cfRule type="expression" dxfId="457" priority="29">
      <formula>$X6="CA"</formula>
    </cfRule>
  </conditionalFormatting>
  <conditionalFormatting sqref="T6:X36">
    <cfRule type="expression" dxfId="456" priority="21">
      <formula>$X6="MODIF"</formula>
    </cfRule>
    <cfRule type="expression" dxfId="455" priority="24">
      <formula>$X6="AUTRE"</formula>
    </cfRule>
  </conditionalFormatting>
  <conditionalFormatting sqref="AJ6:AJ36">
    <cfRule type="expression" dxfId="454" priority="14">
      <formula>$AJ6="MODIF"</formula>
    </cfRule>
    <cfRule type="expression" dxfId="453" priority="15">
      <formula>$AJ6="RC"</formula>
    </cfRule>
  </conditionalFormatting>
  <conditionalFormatting sqref="Z6:AD36">
    <cfRule type="expression" dxfId="452" priority="9">
      <formula>$AD6="MODIF"</formula>
    </cfRule>
    <cfRule type="expression" dxfId="451" priority="10">
      <formula>$AD6="RC"</formula>
    </cfRule>
    <cfRule type="expression" dxfId="450" priority="11">
      <formula>$AD6="AM"</formula>
    </cfRule>
    <cfRule type="expression" dxfId="449" priority="12">
      <formula>$AD6="CA"</formula>
    </cfRule>
    <cfRule type="expression" dxfId="448" priority="13">
      <formula>$AD6="AUTRE"</formula>
    </cfRule>
  </conditionalFormatting>
  <conditionalFormatting sqref="AF6:AJ36">
    <cfRule type="expression" dxfId="447" priority="5">
      <formula>$AJ6="RC"</formula>
    </cfRule>
    <cfRule type="expression" dxfId="446" priority="6">
      <formula>$AJ6="AM"</formula>
    </cfRule>
    <cfRule type="expression" dxfId="445" priority="7">
      <formula>$AJ6="CA"</formula>
    </cfRule>
    <cfRule type="expression" dxfId="444" priority="8">
      <formula>$AJ6="AUTRE"</formula>
    </cfRule>
  </conditionalFormatting>
  <conditionalFormatting sqref="A6:A34">
    <cfRule type="cellIs" dxfId="443" priority="2" operator="lessThan">
      <formula>TODAY()</formula>
    </cfRule>
  </conditionalFormatting>
  <conditionalFormatting sqref="B6:F36">
    <cfRule type="expression" dxfId="442" priority="23">
      <formula>$F6="MODIF"</formula>
    </cfRule>
    <cfRule type="expression" dxfId="441" priority="26">
      <formula>$F6="AUTRE"</formula>
    </cfRule>
    <cfRule type="expression" dxfId="440" priority="33">
      <formula>$F6="RC"</formula>
    </cfRule>
    <cfRule type="expression" dxfId="439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{D0B86C19-0C81-4E2A-A9C0-C34DA9F08CB7}</x14:id>
        </ext>
      </extLst>
    </cfRule>
  </conditionalFormatting>
  <conditionalFormatting sqref="A6:AK34">
    <cfRule type="expression" dxfId="438" priority="36">
      <formula>OR(COUNTIF(fériés,$A6)&gt;0,WEEKDAY($A6,2)&gt;5)</formula>
    </cfRule>
  </conditionalFormatting>
  <conditionalFormatting sqref="N6:R36">
    <cfRule type="expression" dxfId="437" priority="16">
      <formula>$R6="MODIF"</formula>
    </cfRule>
    <cfRule type="expression" dxfId="436" priority="17">
      <formula>$R6="AUTRE"</formula>
    </cfRule>
    <cfRule type="expression" dxfId="435" priority="18">
      <formula>$R6="RC"</formula>
    </cfRule>
    <cfRule type="expression" dxfId="434" priority="19">
      <formula>$R6="AM"</formula>
    </cfRule>
    <cfRule type="expression" dxfId="433" priority="20">
      <formula>$R6="CA"</formula>
    </cfRule>
    <cfRule type="expression" dxfId="432" priority="35">
      <formula>$R6="MODIF"</formula>
    </cfRule>
  </conditionalFormatting>
  <dataValidations count="6">
    <dataValidation type="list" allowBlank="1" showInputMessage="1" showErrorMessage="1" sqref="L6:L36 F6:F36 AD6:AD36 R6:R36 AJ6:AJ36 X6:X36">
      <formula1>"CA,AM,RC,MODIF,AUTRE"</formula1>
    </dataValidation>
    <dataValidation type="list" allowBlank="1" showInputMessage="1" showErrorMessage="1" sqref="AI6:AI35 E6:E36 K6:K35 W6:W35 AC6:AC35 Q6:Q35">
      <formula1>fin2_</formula1>
    </dataValidation>
    <dataValidation type="list" allowBlank="1" showInputMessage="1" showErrorMessage="1" sqref="AH6:AH35 D6:D36 J6:J35 V6:V35 AB6:AB35 P6:P35">
      <formula1>deb2_</formula1>
    </dataValidation>
    <dataValidation type="list" allowBlank="1" showInputMessage="1" showErrorMessage="1" sqref="AG6:AG35 C6:C36 I6:I35 U6:U35 AA6:AA35 O6:O35">
      <formula1>fin1_</formula1>
    </dataValidation>
    <dataValidation type="list" allowBlank="1" showInputMessage="1" showErrorMessage="1" sqref="AF6:AF35 B6:B36 H6:H35 T6:T35 Z6:Z35 N6:N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0" orientation="portrait" horizontalDpi="0" verticalDpi="0" copies="0"/>
  <drawing r:id="rId2"/>
  <legacyDrawing r:id="rId3"/>
  <controls>
    <mc:AlternateContent xmlns:mc="http://schemas.openxmlformats.org/markup-compatibility/2006">
      <mc:Choice Requires="x14">
        <control shapeId="10273" r:id="rId4" name="CommandButton1">
          <controlPr defaultSize="0" autoLine="0" r:id="rId5">
            <anchor moveWithCells="1">
              <from>
                <xdr:col>3</xdr:col>
                <xdr:colOff>76200</xdr:colOff>
                <xdr:row>0</xdr:row>
                <xdr:rowOff>19050</xdr:rowOff>
              </from>
              <to>
                <xdr:col>6</xdr:col>
                <xdr:colOff>238125</xdr:colOff>
                <xdr:row>2</xdr:row>
                <xdr:rowOff>0</xdr:rowOff>
              </to>
            </anchor>
          </controlPr>
        </control>
      </mc:Choice>
      <mc:Fallback>
        <control shapeId="10273" r:id="rId4" name="CommandButton1"/>
      </mc:Fallback>
    </mc:AlternateContent>
    <mc:AlternateContent xmlns:mc="http://schemas.openxmlformats.org/markup-compatibility/2006">
      <mc:Choice Requires="x14">
        <control shapeId="10271" r:id="rId6" name="Button 31">
          <controlPr defaultSize="0" print="0" autoFill="0" autoPict="0" macro="[0]!ThisWorkbook.EffacerFévrier">
            <anchor moveWithCells="1" sizeWithCells="1">
              <from>
                <xdr:col>1</xdr:col>
                <xdr:colOff>9525</xdr:colOff>
                <xdr:row>0</xdr:row>
                <xdr:rowOff>9525</xdr:rowOff>
              </from>
              <to>
                <xdr:col>3</xdr:col>
                <xdr:colOff>9525</xdr:colOff>
                <xdr:row>2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0B86C19-0C81-4E2A-A9C0-C34DA9F08C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48"/>
  <sheetViews>
    <sheetView topLeftCell="H18" workbookViewId="0">
      <selection activeCell="H22" sqref="H22:K26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46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41699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>
        <v>0.57291666666666663</v>
      </c>
      <c r="Q6" s="26">
        <v>0.91666666666666696</v>
      </c>
      <c r="R6" s="28"/>
      <c r="S6" s="16">
        <f>Q6-P6+O6-N6</f>
        <v>0.34375000000000033</v>
      </c>
      <c r="T6" s="24">
        <v>0.29166666666666669</v>
      </c>
      <c r="U6" s="17">
        <v>0.58333333333333304</v>
      </c>
      <c r="V6" s="25"/>
      <c r="W6" s="26"/>
      <c r="X6" s="28"/>
      <c r="Y6" s="16">
        <f>W6-V6+U6-T6</f>
        <v>0.29166666666666635</v>
      </c>
      <c r="Z6" s="24"/>
      <c r="AA6" s="17"/>
      <c r="AB6" s="25"/>
      <c r="AC6" s="26"/>
      <c r="AD6" s="29"/>
      <c r="AE6" s="27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 x14ac:dyDescent="0.3">
      <c r="A7" s="108">
        <f>A6+1</f>
        <v>41700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/>
      <c r="K7" s="6"/>
      <c r="L7" s="28"/>
      <c r="M7" s="16">
        <f t="shared" ref="M7:M36" si="1">K7-J7+I7-H7</f>
        <v>0</v>
      </c>
      <c r="N7" s="3"/>
      <c r="O7" s="4"/>
      <c r="P7" s="5">
        <v>0.57291666666666663</v>
      </c>
      <c r="Q7" s="6">
        <v>0.91666666666666696</v>
      </c>
      <c r="R7" s="28"/>
      <c r="S7" s="16">
        <f t="shared" ref="S7:S36" si="2">Q7-P7+O7-N7</f>
        <v>0.34375000000000033</v>
      </c>
      <c r="T7" s="3">
        <v>0.29166666666666669</v>
      </c>
      <c r="U7" s="4">
        <v>0.58333333333333304</v>
      </c>
      <c r="V7" s="5"/>
      <c r="W7" s="6"/>
      <c r="X7" s="28"/>
      <c r="Y7" s="16">
        <f t="shared" ref="Y7:Y36" si="3">W7-V7+U7-T7</f>
        <v>0.29166666666666635</v>
      </c>
      <c r="Z7" s="3"/>
      <c r="AA7" s="4"/>
      <c r="AB7" s="5"/>
      <c r="AC7" s="6"/>
      <c r="AD7" s="29"/>
      <c r="AE7" s="22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41701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>
        <v>0.57291666666666663</v>
      </c>
      <c r="K8" s="6">
        <v>0.91666666666666696</v>
      </c>
      <c r="L8" s="28"/>
      <c r="M8" s="16">
        <f t="shared" si="1"/>
        <v>0.34375000000000033</v>
      </c>
      <c r="N8" s="3"/>
      <c r="O8" s="4"/>
      <c r="P8" s="5"/>
      <c r="Q8" s="6"/>
      <c r="R8" s="28"/>
      <c r="S8" s="16">
        <f t="shared" si="2"/>
        <v>0</v>
      </c>
      <c r="T8" s="3"/>
      <c r="U8" s="4"/>
      <c r="V8" s="5"/>
      <c r="W8" s="6"/>
      <c r="X8" s="28" t="s">
        <v>6</v>
      </c>
      <c r="Y8" s="16">
        <f t="shared" si="3"/>
        <v>0</v>
      </c>
      <c r="Z8" s="3"/>
      <c r="AA8" s="4"/>
      <c r="AB8" s="5"/>
      <c r="AC8" s="6"/>
      <c r="AD8" s="29"/>
      <c r="AE8" s="22">
        <f t="shared" si="4"/>
        <v>0</v>
      </c>
      <c r="AF8" s="3">
        <v>0.29166666666666669</v>
      </c>
      <c r="AG8" s="4">
        <v>0.58333333333333304</v>
      </c>
      <c r="AH8" s="5">
        <v>0.70833333333333304</v>
      </c>
      <c r="AI8" s="6">
        <v>0.83333333333333304</v>
      </c>
      <c r="AJ8" s="30"/>
      <c r="AK8" s="2">
        <f t="shared" si="5"/>
        <v>0.41666666666666635</v>
      </c>
      <c r="AL8">
        <f t="shared" si="6"/>
        <v>1</v>
      </c>
    </row>
    <row r="9" spans="1:38" ht="16.5" thickTop="1" thickBot="1" x14ac:dyDescent="0.3">
      <c r="A9" s="108">
        <f t="shared" si="7"/>
        <v>41702</v>
      </c>
      <c r="B9" s="31"/>
      <c r="C9" s="73"/>
      <c r="D9" s="74"/>
      <c r="E9" s="75"/>
      <c r="F9" s="107"/>
      <c r="G9" s="16">
        <f t="shared" si="0"/>
        <v>0</v>
      </c>
      <c r="H9" s="3">
        <v>0.41666666666666702</v>
      </c>
      <c r="I9" s="4">
        <v>0.58333333333333304</v>
      </c>
      <c r="J9" s="5">
        <v>0.58333333333333304</v>
      </c>
      <c r="K9" s="6">
        <v>0.83333333333333304</v>
      </c>
      <c r="L9" s="28"/>
      <c r="M9" s="16">
        <f t="shared" si="1"/>
        <v>0.41666666666666602</v>
      </c>
      <c r="N9" s="3"/>
      <c r="O9" s="4"/>
      <c r="P9" s="5"/>
      <c r="Q9" s="6"/>
      <c r="R9" s="28"/>
      <c r="S9" s="16">
        <f t="shared" si="2"/>
        <v>0</v>
      </c>
      <c r="T9" s="3"/>
      <c r="U9" s="4"/>
      <c r="V9" s="5"/>
      <c r="W9" s="6"/>
      <c r="X9" s="28" t="s">
        <v>6</v>
      </c>
      <c r="Y9" s="16">
        <f t="shared" si="3"/>
        <v>0</v>
      </c>
      <c r="Z9" s="3">
        <v>0.29166666666666669</v>
      </c>
      <c r="AA9" s="4">
        <v>0.58333333333333304</v>
      </c>
      <c r="AB9" s="5">
        <v>0.58333333333333304</v>
      </c>
      <c r="AC9" s="6">
        <v>0.70833333333333337</v>
      </c>
      <c r="AD9" s="29"/>
      <c r="AE9" s="22">
        <f t="shared" si="4"/>
        <v>0.41666666666666669</v>
      </c>
      <c r="AF9" s="3"/>
      <c r="AG9" s="4"/>
      <c r="AH9" s="5">
        <v>0.57291666666666663</v>
      </c>
      <c r="AI9" s="6">
        <v>0.91666666666666696</v>
      </c>
      <c r="AJ9" s="30"/>
      <c r="AK9" s="2">
        <f t="shared" si="5"/>
        <v>0.34375000000000033</v>
      </c>
      <c r="AL9">
        <f t="shared" si="6"/>
        <v>1</v>
      </c>
    </row>
    <row r="10" spans="1:38" ht="16.5" thickTop="1" thickBot="1" x14ac:dyDescent="0.3">
      <c r="A10" s="108">
        <f t="shared" si="7"/>
        <v>41703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0.5</v>
      </c>
      <c r="J10" s="5"/>
      <c r="K10" s="6"/>
      <c r="L10" s="28"/>
      <c r="M10" s="16">
        <f t="shared" si="1"/>
        <v>0.20833333333333331</v>
      </c>
      <c r="N10" s="3"/>
      <c r="O10" s="4"/>
      <c r="P10" s="5"/>
      <c r="Q10" s="6"/>
      <c r="R10" s="28"/>
      <c r="S10" s="16">
        <f t="shared" si="2"/>
        <v>0</v>
      </c>
      <c r="T10" s="3"/>
      <c r="U10" s="4"/>
      <c r="V10" s="5"/>
      <c r="W10" s="6"/>
      <c r="X10" s="28" t="s">
        <v>6</v>
      </c>
      <c r="Y10" s="16">
        <f t="shared" si="3"/>
        <v>0</v>
      </c>
      <c r="Z10" s="3"/>
      <c r="AA10" s="4"/>
      <c r="AB10" s="5">
        <v>0.5</v>
      </c>
      <c r="AC10" s="6">
        <v>0.91666666666666696</v>
      </c>
      <c r="AD10" s="29"/>
      <c r="AE10" s="22">
        <f t="shared" si="4"/>
        <v>0.41666666666666696</v>
      </c>
      <c r="AF10" s="3"/>
      <c r="AG10" s="4"/>
      <c r="AH10" s="5">
        <v>0.54166666666666696</v>
      </c>
      <c r="AI10" s="6">
        <v>0.83333333333333304</v>
      </c>
      <c r="AJ10" s="30"/>
      <c r="AK10" s="2">
        <f t="shared" si="5"/>
        <v>0.29166666666666607</v>
      </c>
      <c r="AL10">
        <f t="shared" si="6"/>
        <v>1</v>
      </c>
    </row>
    <row r="11" spans="1:38" ht="16.5" thickTop="1" thickBot="1" x14ac:dyDescent="0.3">
      <c r="A11" s="108">
        <f t="shared" si="7"/>
        <v>41704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>
        <v>0.57291666666666663</v>
      </c>
      <c r="Q11" s="6">
        <v>0.91666666666666696</v>
      </c>
      <c r="R11" s="28"/>
      <c r="S11" s="16">
        <f t="shared" si="2"/>
        <v>0.34375000000000033</v>
      </c>
      <c r="T11" s="3"/>
      <c r="U11" s="4"/>
      <c r="V11" s="5"/>
      <c r="W11" s="6"/>
      <c r="X11" s="28" t="s">
        <v>6</v>
      </c>
      <c r="Y11" s="16">
        <f t="shared" si="3"/>
        <v>0</v>
      </c>
      <c r="Z11" s="3"/>
      <c r="AA11" s="4"/>
      <c r="AB11" s="5">
        <v>0.5625</v>
      </c>
      <c r="AC11" s="6">
        <v>0.83333333333333304</v>
      </c>
      <c r="AD11" s="29"/>
      <c r="AE11" s="22">
        <f t="shared" si="4"/>
        <v>0.27083333333333304</v>
      </c>
      <c r="AF11" s="3">
        <v>0.29166666666666669</v>
      </c>
      <c r="AG11" s="4">
        <v>0.58333333333333304</v>
      </c>
      <c r="AH11" s="5"/>
      <c r="AI11" s="6"/>
      <c r="AJ11" s="30"/>
      <c r="AK11" s="2">
        <f t="shared" si="5"/>
        <v>0.29166666666666635</v>
      </c>
      <c r="AL11">
        <f t="shared" si="6"/>
        <v>1</v>
      </c>
    </row>
    <row r="12" spans="1:38" ht="16.5" thickTop="1" thickBot="1" x14ac:dyDescent="0.3">
      <c r="A12" s="108">
        <f t="shared" si="7"/>
        <v>41705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/>
      <c r="K12" s="6"/>
      <c r="L12" s="28"/>
      <c r="M12" s="16">
        <f t="shared" si="1"/>
        <v>0</v>
      </c>
      <c r="N12" s="3">
        <v>0.41666666666666702</v>
      </c>
      <c r="O12" s="4">
        <v>0.58333333333333304</v>
      </c>
      <c r="P12" s="5">
        <v>0.58333333333333304</v>
      </c>
      <c r="Q12" s="6">
        <v>0.83333333333333304</v>
      </c>
      <c r="R12" s="28"/>
      <c r="S12" s="16">
        <f t="shared" si="2"/>
        <v>0.41666666666666602</v>
      </c>
      <c r="T12" s="3"/>
      <c r="U12" s="4"/>
      <c r="V12" s="5"/>
      <c r="W12" s="6"/>
      <c r="X12" s="28" t="s">
        <v>6</v>
      </c>
      <c r="Y12" s="16">
        <f t="shared" si="3"/>
        <v>0</v>
      </c>
      <c r="Z12" s="3"/>
      <c r="AA12" s="4"/>
      <c r="AB12" s="5">
        <v>0.5</v>
      </c>
      <c r="AC12" s="6">
        <v>0.91666666666666696</v>
      </c>
      <c r="AD12" s="29"/>
      <c r="AE12" s="22">
        <f t="shared" si="4"/>
        <v>0.41666666666666696</v>
      </c>
      <c r="AF12" s="3">
        <v>0.29166666666666669</v>
      </c>
      <c r="AG12" s="4">
        <v>0.5</v>
      </c>
      <c r="AH12" s="5"/>
      <c r="AI12" s="6"/>
      <c r="AJ12" s="30"/>
      <c r="AK12" s="2">
        <f t="shared" si="5"/>
        <v>0.20833333333333331</v>
      </c>
      <c r="AL12">
        <f t="shared" si="6"/>
        <v>1</v>
      </c>
    </row>
    <row r="13" spans="1:38" ht="16.5" thickTop="1" thickBot="1" x14ac:dyDescent="0.3">
      <c r="A13" s="108">
        <f t="shared" si="7"/>
        <v>41706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>
        <v>0.57291666666666663</v>
      </c>
      <c r="K13" s="6">
        <v>0.91666666666666696</v>
      </c>
      <c r="L13" s="28"/>
      <c r="M13" s="16">
        <f t="shared" si="1"/>
        <v>0.34375000000000033</v>
      </c>
      <c r="N13" s="3">
        <v>0.29166666666666669</v>
      </c>
      <c r="O13" s="4">
        <v>0.58333333333333304</v>
      </c>
      <c r="P13" s="5"/>
      <c r="Q13" s="6"/>
      <c r="R13" s="28"/>
      <c r="S13" s="16">
        <f t="shared" si="2"/>
        <v>0.29166666666666635</v>
      </c>
      <c r="T13" s="3"/>
      <c r="U13" s="4"/>
      <c r="V13" s="5"/>
      <c r="W13" s="6"/>
      <c r="X13" s="28" t="s">
        <v>6</v>
      </c>
      <c r="Y13" s="16">
        <f t="shared" si="3"/>
        <v>0</v>
      </c>
      <c r="Z13" s="3"/>
      <c r="AA13" s="4"/>
      <c r="AB13" s="5"/>
      <c r="AC13" s="6"/>
      <c r="AD13" s="29"/>
      <c r="AE13" s="22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 x14ac:dyDescent="0.3">
      <c r="A14" s="108">
        <f t="shared" si="7"/>
        <v>41707</v>
      </c>
      <c r="B14" s="31"/>
      <c r="C14" s="73"/>
      <c r="D14" s="74"/>
      <c r="E14" s="75"/>
      <c r="F14" s="107"/>
      <c r="G14" s="16">
        <f t="shared" si="0"/>
        <v>0</v>
      </c>
      <c r="H14" s="3"/>
      <c r="I14" s="4"/>
      <c r="J14" s="5">
        <v>0.57291666666666663</v>
      </c>
      <c r="K14" s="6">
        <v>0.91666666666666696</v>
      </c>
      <c r="L14" s="28"/>
      <c r="M14" s="16">
        <f t="shared" si="1"/>
        <v>0.34375000000000033</v>
      </c>
      <c r="N14" s="3">
        <v>0.29166666666666669</v>
      </c>
      <c r="O14" s="4">
        <v>0.58333333333333304</v>
      </c>
      <c r="P14" s="5"/>
      <c r="Q14" s="6"/>
      <c r="R14" s="28"/>
      <c r="S14" s="16">
        <f t="shared" si="2"/>
        <v>0.29166666666666635</v>
      </c>
      <c r="T14" s="3"/>
      <c r="U14" s="4"/>
      <c r="V14" s="5"/>
      <c r="W14" s="6"/>
      <c r="X14" s="28"/>
      <c r="Y14" s="16">
        <f t="shared" si="3"/>
        <v>0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1</v>
      </c>
    </row>
    <row r="15" spans="1:38" ht="16.5" thickTop="1" thickBot="1" x14ac:dyDescent="0.3">
      <c r="A15" s="108">
        <f t="shared" si="7"/>
        <v>41708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/>
      <c r="O15" s="4"/>
      <c r="P15" s="5"/>
      <c r="Q15" s="6"/>
      <c r="R15" s="28"/>
      <c r="S15" s="16">
        <f t="shared" si="2"/>
        <v>0</v>
      </c>
      <c r="T15" s="3"/>
      <c r="U15" s="4"/>
      <c r="V15" s="5"/>
      <c r="W15" s="6"/>
      <c r="X15" s="28" t="s">
        <v>8</v>
      </c>
      <c r="Y15" s="16">
        <f t="shared" si="3"/>
        <v>0</v>
      </c>
      <c r="Z15" s="3">
        <v>0.29166666666666669</v>
      </c>
      <c r="AA15" s="4">
        <v>0.58333333333333304</v>
      </c>
      <c r="AB15" s="5">
        <v>0.70833333333333304</v>
      </c>
      <c r="AC15" s="6">
        <v>0.83333333333333304</v>
      </c>
      <c r="AD15" s="29"/>
      <c r="AE15" s="22">
        <f t="shared" si="4"/>
        <v>0.41666666666666635</v>
      </c>
      <c r="AF15" s="3"/>
      <c r="AG15" s="4"/>
      <c r="AH15" s="5">
        <v>0.57291666666666663</v>
      </c>
      <c r="AI15" s="6">
        <v>0.91666666666666696</v>
      </c>
      <c r="AJ15" s="30"/>
      <c r="AK15" s="2">
        <f t="shared" si="5"/>
        <v>0.34375000000000033</v>
      </c>
      <c r="AL15">
        <f t="shared" si="6"/>
        <v>1</v>
      </c>
    </row>
    <row r="16" spans="1:38" ht="16.5" thickTop="1" thickBot="1" x14ac:dyDescent="0.3">
      <c r="A16" s="108">
        <f t="shared" si="7"/>
        <v>41709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>
        <v>0.29166666666666669</v>
      </c>
      <c r="O16" s="4">
        <v>0.58333333333333304</v>
      </c>
      <c r="P16" s="5">
        <v>0.58333333333333304</v>
      </c>
      <c r="Q16" s="6">
        <v>0.70833333333333337</v>
      </c>
      <c r="R16" s="28"/>
      <c r="S16" s="16">
        <f t="shared" si="2"/>
        <v>0.41666666666666669</v>
      </c>
      <c r="T16" s="3"/>
      <c r="U16" s="4"/>
      <c r="V16" s="5"/>
      <c r="W16" s="6"/>
      <c r="X16" s="28" t="s">
        <v>8</v>
      </c>
      <c r="Y16" s="16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22">
        <f t="shared" si="4"/>
        <v>0.34375000000000033</v>
      </c>
      <c r="AF16" s="3">
        <v>0.41666666666666702</v>
      </c>
      <c r="AG16" s="4">
        <v>0.58333333333333304</v>
      </c>
      <c r="AH16" s="5">
        <v>0.58333333333333304</v>
      </c>
      <c r="AI16" s="6">
        <v>0.83333333333333304</v>
      </c>
      <c r="AJ16" s="30"/>
      <c r="AK16" s="2">
        <f t="shared" si="5"/>
        <v>0.41666666666666602</v>
      </c>
      <c r="AL16">
        <f t="shared" si="6"/>
        <v>1</v>
      </c>
    </row>
    <row r="17" spans="1:38" ht="16.5" thickTop="1" thickBot="1" x14ac:dyDescent="0.3">
      <c r="A17" s="108">
        <f t="shared" si="7"/>
        <v>41710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/>
      <c r="K17" s="6"/>
      <c r="L17" s="28"/>
      <c r="M17" s="16">
        <f t="shared" si="1"/>
        <v>0</v>
      </c>
      <c r="N17" s="3"/>
      <c r="O17" s="4"/>
      <c r="P17" s="5">
        <v>0.5</v>
      </c>
      <c r="Q17" s="6">
        <v>0.91666666666666696</v>
      </c>
      <c r="R17" s="28"/>
      <c r="S17" s="16">
        <f t="shared" si="2"/>
        <v>0.41666666666666696</v>
      </c>
      <c r="T17" s="3"/>
      <c r="U17" s="4"/>
      <c r="V17" s="5"/>
      <c r="W17" s="6"/>
      <c r="X17" s="28" t="s">
        <v>8</v>
      </c>
      <c r="Y17" s="16">
        <f t="shared" si="3"/>
        <v>0</v>
      </c>
      <c r="Z17" s="3"/>
      <c r="AA17" s="4"/>
      <c r="AB17" s="5">
        <v>0.54166666666666696</v>
      </c>
      <c r="AC17" s="6">
        <v>0.83333333333333304</v>
      </c>
      <c r="AD17" s="29"/>
      <c r="AE17" s="22">
        <f t="shared" si="4"/>
        <v>0.29166666666666607</v>
      </c>
      <c r="AF17" s="3">
        <v>0.29166666666666669</v>
      </c>
      <c r="AG17" s="4">
        <v>0.5</v>
      </c>
      <c r="AH17" s="5"/>
      <c r="AI17" s="6"/>
      <c r="AJ17" s="30"/>
      <c r="AK17" s="2">
        <f t="shared" si="5"/>
        <v>0.20833333333333331</v>
      </c>
      <c r="AL17">
        <f t="shared" si="6"/>
        <v>1</v>
      </c>
    </row>
    <row r="18" spans="1:38" ht="16.5" thickTop="1" thickBot="1" x14ac:dyDescent="0.3">
      <c r="A18" s="108">
        <f t="shared" si="7"/>
        <v>41711</v>
      </c>
      <c r="B18" s="31"/>
      <c r="C18" s="73"/>
      <c r="D18" s="74"/>
      <c r="E18" s="75"/>
      <c r="F18" s="107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6">
        <f t="shared" si="1"/>
        <v>0.34375000000000033</v>
      </c>
      <c r="N18" s="3">
        <v>0.48958333333333331</v>
      </c>
      <c r="O18" s="4">
        <v>0.58333333333333304</v>
      </c>
      <c r="P18" s="5">
        <v>0.58333333333333304</v>
      </c>
      <c r="Q18" s="6">
        <v>0.83333333333333304</v>
      </c>
      <c r="R18" s="28"/>
      <c r="S18" s="16">
        <f t="shared" si="2"/>
        <v>0.34374999999999972</v>
      </c>
      <c r="T18" s="3"/>
      <c r="U18" s="4"/>
      <c r="V18" s="5"/>
      <c r="W18" s="6"/>
      <c r="X18" s="28" t="s">
        <v>8</v>
      </c>
      <c r="Y18" s="16">
        <f t="shared" si="3"/>
        <v>0</v>
      </c>
      <c r="Z18" s="3">
        <v>0.29166666666666669</v>
      </c>
      <c r="AA18" s="4">
        <v>0.60416666666666663</v>
      </c>
      <c r="AB18" s="5"/>
      <c r="AC18" s="6"/>
      <c r="AD18" s="29"/>
      <c r="AE18" s="22">
        <f t="shared" si="4"/>
        <v>0.31249999999999994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1</v>
      </c>
    </row>
    <row r="19" spans="1:38" ht="16.5" thickTop="1" thickBot="1" x14ac:dyDescent="0.3">
      <c r="A19" s="108">
        <f t="shared" si="7"/>
        <v>41712</v>
      </c>
      <c r="B19" s="31"/>
      <c r="C19" s="73"/>
      <c r="D19" s="74"/>
      <c r="E19" s="75"/>
      <c r="F19" s="107"/>
      <c r="G19" s="16">
        <f t="shared" si="0"/>
        <v>0</v>
      </c>
      <c r="H19" s="3">
        <v>0.41666666666666702</v>
      </c>
      <c r="I19" s="4">
        <v>0.58333333333333304</v>
      </c>
      <c r="J19" s="5">
        <v>0.58333333333333304</v>
      </c>
      <c r="K19" s="6">
        <v>0.83333333333333304</v>
      </c>
      <c r="L19" s="28"/>
      <c r="M19" s="16">
        <f t="shared" si="1"/>
        <v>0.41666666666666602</v>
      </c>
      <c r="N19" s="3"/>
      <c r="O19" s="4"/>
      <c r="P19" s="5">
        <v>0.5</v>
      </c>
      <c r="Q19" s="6">
        <v>0.91666666666666696</v>
      </c>
      <c r="R19" s="28"/>
      <c r="S19" s="16">
        <f t="shared" si="2"/>
        <v>0.41666666666666696</v>
      </c>
      <c r="T19" s="3"/>
      <c r="U19" s="4"/>
      <c r="V19" s="5"/>
      <c r="W19" s="6"/>
      <c r="X19" s="28" t="s">
        <v>8</v>
      </c>
      <c r="Y19" s="16">
        <f t="shared" si="3"/>
        <v>0</v>
      </c>
      <c r="Z19" s="3">
        <v>0.29166666666666669</v>
      </c>
      <c r="AA19" s="4">
        <v>0.5</v>
      </c>
      <c r="AB19" s="5"/>
      <c r="AC19" s="6"/>
      <c r="AD19" s="29"/>
      <c r="AE19" s="22">
        <f t="shared" si="4"/>
        <v>0.20833333333333331</v>
      </c>
      <c r="AF19" s="3"/>
      <c r="AG19" s="4"/>
      <c r="AH19" s="5"/>
      <c r="AI19" s="6"/>
      <c r="AJ19" s="30"/>
      <c r="AK19" s="2">
        <f t="shared" si="5"/>
        <v>0</v>
      </c>
      <c r="AL19">
        <f t="shared" si="6"/>
        <v>1</v>
      </c>
    </row>
    <row r="20" spans="1:38" ht="16.5" thickTop="1" thickBot="1" x14ac:dyDescent="0.3">
      <c r="A20" s="108">
        <f t="shared" si="7"/>
        <v>41713</v>
      </c>
      <c r="B20" s="31"/>
      <c r="C20" s="73"/>
      <c r="D20" s="74"/>
      <c r="E20" s="75"/>
      <c r="F20" s="107"/>
      <c r="G20" s="16">
        <f t="shared" si="0"/>
        <v>0</v>
      </c>
      <c r="H20" s="3">
        <v>0.29166666666666669</v>
      </c>
      <c r="I20" s="4">
        <v>0.58333333333333304</v>
      </c>
      <c r="J20" s="5"/>
      <c r="K20" s="6"/>
      <c r="L20" s="28"/>
      <c r="M20" s="16">
        <f t="shared" si="1"/>
        <v>0.29166666666666635</v>
      </c>
      <c r="N20" s="3"/>
      <c r="O20" s="4"/>
      <c r="P20" s="5"/>
      <c r="Q20" s="6"/>
      <c r="R20" s="28"/>
      <c r="S20" s="16">
        <f t="shared" si="2"/>
        <v>0</v>
      </c>
      <c r="T20" s="3"/>
      <c r="U20" s="4"/>
      <c r="V20" s="5"/>
      <c r="W20" s="6"/>
      <c r="X20" s="28"/>
      <c r="Y20" s="16">
        <f t="shared" si="3"/>
        <v>0</v>
      </c>
      <c r="Z20" s="3"/>
      <c r="AA20" s="4"/>
      <c r="AB20" s="5"/>
      <c r="AC20" s="6"/>
      <c r="AD20" s="29"/>
      <c r="AE20" s="22">
        <f t="shared" si="4"/>
        <v>0</v>
      </c>
      <c r="AF20" s="3"/>
      <c r="AG20" s="4"/>
      <c r="AH20" s="5">
        <v>0.57291666666666663</v>
      </c>
      <c r="AI20" s="6">
        <v>0.91666666666666696</v>
      </c>
      <c r="AJ20" s="30"/>
      <c r="AK20" s="2">
        <f t="shared" si="5"/>
        <v>0.34375000000000033</v>
      </c>
      <c r="AL20">
        <f t="shared" si="6"/>
        <v>1</v>
      </c>
    </row>
    <row r="21" spans="1:38" ht="16.5" thickTop="1" thickBot="1" x14ac:dyDescent="0.3">
      <c r="A21" s="108">
        <f t="shared" si="7"/>
        <v>41714</v>
      </c>
      <c r="B21" s="31"/>
      <c r="C21" s="73"/>
      <c r="D21" s="74"/>
      <c r="E21" s="75"/>
      <c r="F21" s="107"/>
      <c r="G21" s="16">
        <f t="shared" si="0"/>
        <v>0</v>
      </c>
      <c r="H21" s="3">
        <v>0.29166666666666669</v>
      </c>
      <c r="I21" s="4">
        <v>0.58333333333333304</v>
      </c>
      <c r="J21" s="5"/>
      <c r="K21" s="6"/>
      <c r="L21" s="28"/>
      <c r="M21" s="16">
        <f t="shared" si="1"/>
        <v>0.29166666666666635</v>
      </c>
      <c r="N21" s="3"/>
      <c r="O21" s="4"/>
      <c r="P21" s="5"/>
      <c r="Q21" s="6"/>
      <c r="R21" s="28"/>
      <c r="S21" s="16">
        <f t="shared" si="2"/>
        <v>0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/>
      <c r="AC21" s="6"/>
      <c r="AD21" s="29"/>
      <c r="AE21" s="22">
        <f t="shared" si="4"/>
        <v>0</v>
      </c>
      <c r="AF21" s="3"/>
      <c r="AG21" s="4"/>
      <c r="AH21" s="5">
        <v>0.57291666666666663</v>
      </c>
      <c r="AI21" s="6">
        <v>0.91666666666666696</v>
      </c>
      <c r="AJ21" s="30"/>
      <c r="AK21" s="2">
        <f t="shared" si="5"/>
        <v>0.34375000000000033</v>
      </c>
      <c r="AL21">
        <f t="shared" si="6"/>
        <v>1</v>
      </c>
    </row>
    <row r="22" spans="1:38" ht="16.5" thickTop="1" thickBot="1" x14ac:dyDescent="0.3">
      <c r="A22" s="108">
        <f t="shared" si="7"/>
        <v>41715</v>
      </c>
      <c r="B22" s="31"/>
      <c r="C22" s="73"/>
      <c r="D22" s="74"/>
      <c r="E22" s="75"/>
      <c r="F22" s="107"/>
      <c r="G22" s="16">
        <f t="shared" si="0"/>
        <v>0</v>
      </c>
      <c r="H22" s="3"/>
      <c r="I22" s="4"/>
      <c r="J22" s="5"/>
      <c r="K22" s="6"/>
      <c r="L22" s="28"/>
      <c r="M22" s="16">
        <f t="shared" si="1"/>
        <v>0</v>
      </c>
      <c r="N22" s="3"/>
      <c r="O22" s="4"/>
      <c r="P22" s="5">
        <v>0.58333333333333304</v>
      </c>
      <c r="Q22" s="6">
        <v>0.79166666666666696</v>
      </c>
      <c r="R22" s="28"/>
      <c r="S22" s="16">
        <f t="shared" si="2"/>
        <v>0.20833333333333393</v>
      </c>
      <c r="T22" s="3">
        <v>0.29166666666666669</v>
      </c>
      <c r="U22" s="4">
        <v>0.58333333333333304</v>
      </c>
      <c r="V22" s="5">
        <v>0.70833333333333304</v>
      </c>
      <c r="W22" s="6">
        <v>0.83333333333333304</v>
      </c>
      <c r="X22" s="28"/>
      <c r="Y22" s="16">
        <f t="shared" si="3"/>
        <v>0.41666666666666635</v>
      </c>
      <c r="Z22" s="3"/>
      <c r="AA22" s="4"/>
      <c r="AB22" s="5">
        <v>0.57291666666666663</v>
      </c>
      <c r="AC22" s="6">
        <v>0.91666666666666696</v>
      </c>
      <c r="AD22" s="29"/>
      <c r="AE22" s="22">
        <f t="shared" si="4"/>
        <v>0.34375000000000033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1</v>
      </c>
    </row>
    <row r="23" spans="1:38" ht="16.5" thickTop="1" thickBot="1" x14ac:dyDescent="0.3">
      <c r="A23" s="108">
        <f t="shared" si="7"/>
        <v>41716</v>
      </c>
      <c r="B23" s="31"/>
      <c r="C23" s="73"/>
      <c r="D23" s="74"/>
      <c r="E23" s="75"/>
      <c r="F23" s="107"/>
      <c r="G23" s="16">
        <f t="shared" si="0"/>
        <v>0</v>
      </c>
      <c r="H23" s="3">
        <v>0.29166666666666669</v>
      </c>
      <c r="I23" s="4">
        <v>0.58333333333333304</v>
      </c>
      <c r="J23" s="5">
        <v>0.58333333333333304</v>
      </c>
      <c r="K23" s="6">
        <v>0.70833333333333337</v>
      </c>
      <c r="L23" s="28"/>
      <c r="M23" s="16">
        <f t="shared" si="1"/>
        <v>0.41666666666666669</v>
      </c>
      <c r="N23" s="3">
        <v>0.41666666666666702</v>
      </c>
      <c r="O23" s="4">
        <v>0.58333333333333304</v>
      </c>
      <c r="P23" s="5">
        <v>0.58333333333333304</v>
      </c>
      <c r="Q23" s="6">
        <v>0.79166666666666696</v>
      </c>
      <c r="R23" s="28"/>
      <c r="S23" s="16">
        <f t="shared" si="2"/>
        <v>0.37499999999999994</v>
      </c>
      <c r="T23" s="3"/>
      <c r="U23" s="4"/>
      <c r="V23" s="5">
        <v>0.57291666666666663</v>
      </c>
      <c r="W23" s="6">
        <v>0.91666666666666696</v>
      </c>
      <c r="X23" s="28"/>
      <c r="Y23" s="16">
        <f t="shared" si="3"/>
        <v>0.34375000000000033</v>
      </c>
      <c r="Z23" s="3">
        <v>0.41666666666666702</v>
      </c>
      <c r="AA23" s="4">
        <v>0.58333333333333304</v>
      </c>
      <c r="AB23" s="5">
        <v>0.58333333333333304</v>
      </c>
      <c r="AC23" s="6">
        <v>0.83333333333333304</v>
      </c>
      <c r="AD23" s="29"/>
      <c r="AE23" s="22">
        <f t="shared" si="4"/>
        <v>0.41666666666666602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</row>
    <row r="24" spans="1:38" ht="16.5" thickTop="1" thickBot="1" x14ac:dyDescent="0.3">
      <c r="A24" s="108">
        <f t="shared" si="7"/>
        <v>41717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>
        <v>0.5</v>
      </c>
      <c r="K24" s="6">
        <v>0.91666666666666696</v>
      </c>
      <c r="L24" s="28"/>
      <c r="M24" s="16">
        <f t="shared" si="1"/>
        <v>0.41666666666666696</v>
      </c>
      <c r="N24" s="3">
        <v>0.45833333333333398</v>
      </c>
      <c r="O24" s="4">
        <v>0.58333333333333304</v>
      </c>
      <c r="P24" s="5">
        <v>0.58333333333333304</v>
      </c>
      <c r="Q24" s="6">
        <v>0.83333333333333304</v>
      </c>
      <c r="R24" s="28"/>
      <c r="S24" s="16">
        <f t="shared" si="2"/>
        <v>0.37499999999999906</v>
      </c>
      <c r="T24" s="3"/>
      <c r="U24" s="4"/>
      <c r="V24" s="5"/>
      <c r="W24" s="6"/>
      <c r="X24" s="28" t="s">
        <v>8</v>
      </c>
      <c r="Y24" s="16">
        <f t="shared" si="3"/>
        <v>0</v>
      </c>
      <c r="Z24" s="3">
        <v>0.29166666666666669</v>
      </c>
      <c r="AA24" s="4">
        <v>0.5</v>
      </c>
      <c r="AB24" s="5"/>
      <c r="AC24" s="6"/>
      <c r="AD24" s="29"/>
      <c r="AE24" s="22">
        <f t="shared" si="4"/>
        <v>0.20833333333333331</v>
      </c>
      <c r="AF24" s="3"/>
      <c r="AG24" s="4"/>
      <c r="AH24" s="5"/>
      <c r="AI24" s="6"/>
      <c r="AJ24" s="30"/>
      <c r="AK24" s="2">
        <f t="shared" si="5"/>
        <v>0</v>
      </c>
      <c r="AL24">
        <f t="shared" si="6"/>
        <v>1</v>
      </c>
    </row>
    <row r="25" spans="1:38" ht="16.5" thickTop="1" thickBot="1" x14ac:dyDescent="0.3">
      <c r="A25" s="108">
        <f t="shared" si="7"/>
        <v>41718</v>
      </c>
      <c r="B25" s="31"/>
      <c r="C25" s="73"/>
      <c r="D25" s="74"/>
      <c r="E25" s="75"/>
      <c r="F25" s="107"/>
      <c r="G25" s="16">
        <f t="shared" si="0"/>
        <v>0</v>
      </c>
      <c r="H25" s="3">
        <v>0.48958333333333331</v>
      </c>
      <c r="I25" s="4">
        <v>0.58333333333333304</v>
      </c>
      <c r="J25" s="5">
        <v>0.58333333333333304</v>
      </c>
      <c r="K25" s="6">
        <v>0.83333333333333304</v>
      </c>
      <c r="L25" s="28"/>
      <c r="M25" s="16">
        <f t="shared" si="1"/>
        <v>0.34374999999999972</v>
      </c>
      <c r="N25" s="3">
        <v>0.45833333333333398</v>
      </c>
      <c r="O25" s="4">
        <v>0.58333333333333304</v>
      </c>
      <c r="P25" s="5">
        <v>0.58333333333333304</v>
      </c>
      <c r="Q25" s="6">
        <v>0.83333333333333304</v>
      </c>
      <c r="R25" s="28"/>
      <c r="S25" s="16">
        <f t="shared" si="2"/>
        <v>0.37499999999999906</v>
      </c>
      <c r="T25" s="3">
        <v>0.29166666666666669</v>
      </c>
      <c r="U25" s="4">
        <v>0.60416666666666663</v>
      </c>
      <c r="V25" s="5"/>
      <c r="W25" s="6"/>
      <c r="X25" s="28"/>
      <c r="Y25" s="16">
        <f t="shared" si="3"/>
        <v>0.31249999999999994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>
        <v>0.57291666666666663</v>
      </c>
      <c r="AI25" s="6">
        <v>0.91666666666666696</v>
      </c>
      <c r="AJ25" s="30"/>
      <c r="AK25" s="2">
        <f t="shared" si="5"/>
        <v>0.34375000000000033</v>
      </c>
      <c r="AL25">
        <f t="shared" si="6"/>
        <v>1</v>
      </c>
    </row>
    <row r="26" spans="1:38" ht="16.5" thickTop="1" thickBot="1" x14ac:dyDescent="0.3">
      <c r="A26" s="108">
        <f t="shared" si="7"/>
        <v>41719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>
        <v>0.5</v>
      </c>
      <c r="K26" s="6">
        <v>0.91666666666666696</v>
      </c>
      <c r="L26" s="28"/>
      <c r="M26" s="16">
        <f t="shared" si="1"/>
        <v>0.41666666666666696</v>
      </c>
      <c r="N26" s="3">
        <v>0.375</v>
      </c>
      <c r="O26" s="4">
        <v>0.58333333333333304</v>
      </c>
      <c r="P26" s="5"/>
      <c r="Q26" s="6"/>
      <c r="R26" s="28"/>
      <c r="S26" s="16">
        <f t="shared" si="2"/>
        <v>0.20833333333333304</v>
      </c>
      <c r="T26" s="3">
        <v>0.29166666666666669</v>
      </c>
      <c r="U26" s="4">
        <v>0.5</v>
      </c>
      <c r="V26" s="5"/>
      <c r="W26" s="6"/>
      <c r="X26" s="28"/>
      <c r="Y26" s="16">
        <f t="shared" si="3"/>
        <v>0.20833333333333331</v>
      </c>
      <c r="Z26" s="3"/>
      <c r="AA26" s="4"/>
      <c r="AB26" s="5"/>
      <c r="AC26" s="6"/>
      <c r="AD26" s="29"/>
      <c r="AE26" s="22">
        <f t="shared" si="4"/>
        <v>0</v>
      </c>
      <c r="AF26" s="3">
        <v>0.41666666666666702</v>
      </c>
      <c r="AG26" s="4">
        <v>0.58333333333333304</v>
      </c>
      <c r="AH26" s="5">
        <v>0.58333333333333304</v>
      </c>
      <c r="AI26" s="6">
        <v>0.83333333333333304</v>
      </c>
      <c r="AJ26" s="30"/>
      <c r="AK26" s="2">
        <f t="shared" si="5"/>
        <v>0.41666666666666602</v>
      </c>
      <c r="AL26">
        <f t="shared" si="6"/>
        <v>1</v>
      </c>
    </row>
    <row r="27" spans="1:38" ht="16.5" thickTop="1" thickBot="1" x14ac:dyDescent="0.3">
      <c r="A27" s="108">
        <f t="shared" si="7"/>
        <v>41720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/>
      <c r="K27" s="6"/>
      <c r="L27" s="28"/>
      <c r="M27" s="16">
        <f t="shared" si="1"/>
        <v>0</v>
      </c>
      <c r="N27" s="3"/>
      <c r="O27" s="4"/>
      <c r="P27" s="5"/>
      <c r="Q27" s="6"/>
      <c r="R27" s="28"/>
      <c r="S27" s="16">
        <f t="shared" si="2"/>
        <v>0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>
        <v>0.57291666666666663</v>
      </c>
      <c r="AC27" s="6">
        <v>0.91666666666666696</v>
      </c>
      <c r="AD27" s="29"/>
      <c r="AE27" s="22">
        <f t="shared" si="4"/>
        <v>0.34375000000000033</v>
      </c>
      <c r="AF27" s="3">
        <v>0.29166666666666669</v>
      </c>
      <c r="AG27" s="4">
        <v>0.58333333333333304</v>
      </c>
      <c r="AH27" s="5"/>
      <c r="AI27" s="6"/>
      <c r="AJ27" s="30"/>
      <c r="AK27" s="2">
        <f t="shared" si="5"/>
        <v>0.29166666666666635</v>
      </c>
      <c r="AL27">
        <f t="shared" si="6"/>
        <v>1</v>
      </c>
    </row>
    <row r="28" spans="1:38" ht="16.5" thickTop="1" thickBot="1" x14ac:dyDescent="0.3">
      <c r="A28" s="108">
        <f t="shared" si="7"/>
        <v>41721</v>
      </c>
      <c r="B28" s="31"/>
      <c r="C28" s="73"/>
      <c r="D28" s="74"/>
      <c r="E28" s="75"/>
      <c r="F28" s="107"/>
      <c r="G28" s="16">
        <f t="shared" si="0"/>
        <v>0</v>
      </c>
      <c r="H28" s="3"/>
      <c r="I28" s="4"/>
      <c r="J28" s="5"/>
      <c r="K28" s="6"/>
      <c r="L28" s="28"/>
      <c r="M28" s="16">
        <f t="shared" si="1"/>
        <v>0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/>
      <c r="W28" s="6"/>
      <c r="X28" s="28"/>
      <c r="Y28" s="16">
        <f t="shared" si="3"/>
        <v>0</v>
      </c>
      <c r="Z28" s="3">
        <v>0.29166666666666669</v>
      </c>
      <c r="AA28" s="4">
        <v>0.58333333333333304</v>
      </c>
      <c r="AB28" s="5"/>
      <c r="AC28" s="6"/>
      <c r="AD28" s="29"/>
      <c r="AE28" s="22">
        <f t="shared" si="4"/>
        <v>0.29166666666666635</v>
      </c>
      <c r="AF28" s="3"/>
      <c r="AG28" s="4"/>
      <c r="AH28" s="5">
        <v>0.57291666666666663</v>
      </c>
      <c r="AI28" s="6">
        <v>0.91666666666666696</v>
      </c>
      <c r="AJ28" s="30"/>
      <c r="AK28" s="2">
        <f t="shared" si="5"/>
        <v>0.34375000000000033</v>
      </c>
      <c r="AL28">
        <f t="shared" si="6"/>
        <v>1</v>
      </c>
    </row>
    <row r="29" spans="1:38" ht="16.5" thickTop="1" thickBot="1" x14ac:dyDescent="0.3">
      <c r="A29" s="108">
        <f t="shared" si="7"/>
        <v>41722</v>
      </c>
      <c r="B29" s="31"/>
      <c r="C29" s="73"/>
      <c r="D29" s="74"/>
      <c r="E29" s="75"/>
      <c r="F29" s="107"/>
      <c r="G29" s="16">
        <f t="shared" si="0"/>
        <v>0</v>
      </c>
      <c r="H29" s="3"/>
      <c r="I29" s="4"/>
      <c r="J29" s="5"/>
      <c r="K29" s="6"/>
      <c r="L29" s="28"/>
      <c r="M29" s="16">
        <f t="shared" si="1"/>
        <v>0</v>
      </c>
      <c r="N29" s="3">
        <v>0.29166666666666669</v>
      </c>
      <c r="O29" s="4">
        <v>0.58333333333333304</v>
      </c>
      <c r="P29" s="5">
        <v>0.70833333333333304</v>
      </c>
      <c r="Q29" s="6">
        <v>0.83333333333333304</v>
      </c>
      <c r="R29" s="28"/>
      <c r="S29" s="16">
        <f t="shared" si="2"/>
        <v>0.41666666666666635</v>
      </c>
      <c r="T29" s="3"/>
      <c r="U29" s="4"/>
      <c r="V29" s="5">
        <v>0.57291666666666663</v>
      </c>
      <c r="W29" s="6">
        <v>0.91666666666666696</v>
      </c>
      <c r="X29" s="28"/>
      <c r="Y29" s="16">
        <f t="shared" si="3"/>
        <v>0.34375000000000033</v>
      </c>
      <c r="Z29" s="3">
        <v>0.375</v>
      </c>
      <c r="AA29" s="4">
        <v>0.5</v>
      </c>
      <c r="AB29" s="5">
        <v>0.58333333333333304</v>
      </c>
      <c r="AC29" s="6">
        <v>0.70833333333333337</v>
      </c>
      <c r="AD29" s="29" t="s">
        <v>57</v>
      </c>
      <c r="AE29" s="22">
        <f t="shared" si="4"/>
        <v>0.25000000000000033</v>
      </c>
      <c r="AF29" s="3"/>
      <c r="AG29" s="4"/>
      <c r="AH29" s="5"/>
      <c r="AI29" s="6"/>
      <c r="AJ29" s="30"/>
      <c r="AK29" s="2">
        <f t="shared" si="5"/>
        <v>0</v>
      </c>
      <c r="AL29">
        <f t="shared" si="6"/>
        <v>1</v>
      </c>
    </row>
    <row r="30" spans="1:38" ht="16.5" thickTop="1" thickBot="1" x14ac:dyDescent="0.3">
      <c r="A30" s="108">
        <f t="shared" si="7"/>
        <v>41723</v>
      </c>
      <c r="B30" s="31"/>
      <c r="C30" s="73"/>
      <c r="D30" s="74"/>
      <c r="E30" s="75"/>
      <c r="F30" s="107"/>
      <c r="G30" s="16">
        <f t="shared" si="0"/>
        <v>0</v>
      </c>
      <c r="H30" s="3"/>
      <c r="I30" s="4"/>
      <c r="J30" s="5"/>
      <c r="K30" s="6"/>
      <c r="L30" s="28"/>
      <c r="M30" s="16">
        <f t="shared" si="1"/>
        <v>0</v>
      </c>
      <c r="N30" s="3"/>
      <c r="O30" s="4"/>
      <c r="P30" s="5">
        <v>0.57291666666666663</v>
      </c>
      <c r="Q30" s="6">
        <v>0.91666666666666696</v>
      </c>
      <c r="R30" s="28"/>
      <c r="S30" s="16">
        <f t="shared" si="2"/>
        <v>0.34375000000000033</v>
      </c>
      <c r="T30" s="3">
        <v>0.41666666666666702</v>
      </c>
      <c r="U30" s="4">
        <v>0.58333333333333304</v>
      </c>
      <c r="V30" s="5">
        <v>0.58333333333333304</v>
      </c>
      <c r="W30" s="6">
        <v>0.83333333333333304</v>
      </c>
      <c r="X30" s="28"/>
      <c r="Y30" s="16">
        <f t="shared" si="3"/>
        <v>0.41666666666666602</v>
      </c>
      <c r="Z30" s="3">
        <v>0.375</v>
      </c>
      <c r="AA30" s="4">
        <v>0.5</v>
      </c>
      <c r="AB30" s="5">
        <v>0.58333333333333304</v>
      </c>
      <c r="AC30" s="6">
        <v>0.70833333333333337</v>
      </c>
      <c r="AD30" s="29" t="s">
        <v>57</v>
      </c>
      <c r="AE30" s="22">
        <f t="shared" si="4"/>
        <v>0.25000000000000033</v>
      </c>
      <c r="AF30" s="3">
        <v>0.29166666666666669</v>
      </c>
      <c r="AG30" s="4">
        <v>0.58333333333333304</v>
      </c>
      <c r="AH30" s="5">
        <v>0.58333333333333304</v>
      </c>
      <c r="AI30" s="6">
        <v>0.70833333333333337</v>
      </c>
      <c r="AJ30" s="30"/>
      <c r="AK30" s="2">
        <f t="shared" si="5"/>
        <v>0.41666666666666669</v>
      </c>
      <c r="AL30">
        <f t="shared" si="6"/>
        <v>1</v>
      </c>
    </row>
    <row r="31" spans="1:38" ht="16.5" thickTop="1" thickBot="1" x14ac:dyDescent="0.3">
      <c r="A31" s="108">
        <f t="shared" si="7"/>
        <v>41724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/>
      <c r="K31" s="6"/>
      <c r="L31" s="28"/>
      <c r="M31" s="16">
        <f t="shared" si="1"/>
        <v>0</v>
      </c>
      <c r="N31" s="3"/>
      <c r="O31" s="4"/>
      <c r="P31" s="5">
        <v>0.54166666666666696</v>
      </c>
      <c r="Q31" s="6">
        <v>0.83333333333333304</v>
      </c>
      <c r="R31" s="28"/>
      <c r="S31" s="16">
        <f t="shared" si="2"/>
        <v>0.29166666666666607</v>
      </c>
      <c r="T31" s="3">
        <v>0.29166666666666669</v>
      </c>
      <c r="U31" s="4">
        <v>0.5</v>
      </c>
      <c r="V31" s="5"/>
      <c r="W31" s="6"/>
      <c r="X31" s="28"/>
      <c r="Y31" s="16">
        <f t="shared" si="3"/>
        <v>0.20833333333333331</v>
      </c>
      <c r="Z31" s="3">
        <v>0.375</v>
      </c>
      <c r="AA31" s="4">
        <v>0.5</v>
      </c>
      <c r="AB31" s="5">
        <v>0.58333333333333304</v>
      </c>
      <c r="AC31" s="6">
        <v>0.70833333333333337</v>
      </c>
      <c r="AD31" s="29" t="s">
        <v>57</v>
      </c>
      <c r="AE31" s="22">
        <f t="shared" si="4"/>
        <v>0.25000000000000033</v>
      </c>
      <c r="AF31" s="3"/>
      <c r="AG31" s="4"/>
      <c r="AH31" s="5">
        <v>0.5</v>
      </c>
      <c r="AI31" s="6">
        <v>0.91666666666666696</v>
      </c>
      <c r="AJ31" s="30"/>
      <c r="AK31" s="2">
        <f t="shared" si="5"/>
        <v>0.41666666666666696</v>
      </c>
      <c r="AL31">
        <f t="shared" si="6"/>
        <v>1</v>
      </c>
    </row>
    <row r="32" spans="1:38" ht="16.5" thickTop="1" thickBot="1" x14ac:dyDescent="0.3">
      <c r="A32" s="108">
        <f t="shared" si="7"/>
        <v>41725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0.57291666666666663</v>
      </c>
      <c r="K32" s="6">
        <v>0.91666666666666696</v>
      </c>
      <c r="L32" s="28"/>
      <c r="M32" s="16">
        <f t="shared" si="1"/>
        <v>0.34375000000000033</v>
      </c>
      <c r="N32" s="3">
        <v>0.29166666666666669</v>
      </c>
      <c r="O32" s="4">
        <v>0.60416666666666663</v>
      </c>
      <c r="P32" s="5"/>
      <c r="Q32" s="6"/>
      <c r="R32" s="28"/>
      <c r="S32" s="16">
        <f t="shared" si="2"/>
        <v>0.31249999999999994</v>
      </c>
      <c r="T32" s="3"/>
      <c r="U32" s="4"/>
      <c r="V32" s="5"/>
      <c r="W32" s="6"/>
      <c r="X32" s="28"/>
      <c r="Y32" s="16">
        <f t="shared" si="3"/>
        <v>0</v>
      </c>
      <c r="Z32" s="3">
        <v>0.375</v>
      </c>
      <c r="AA32" s="4">
        <v>0.5</v>
      </c>
      <c r="AB32" s="5">
        <v>0.58333333333333304</v>
      </c>
      <c r="AC32" s="6">
        <v>0.70833333333333337</v>
      </c>
      <c r="AD32" s="29" t="s">
        <v>57</v>
      </c>
      <c r="AE32" s="22">
        <f t="shared" si="4"/>
        <v>0.25000000000000033</v>
      </c>
      <c r="AF32" s="3">
        <v>0.48958333333333331</v>
      </c>
      <c r="AG32" s="4">
        <v>0.58333333333333304</v>
      </c>
      <c r="AH32" s="5">
        <v>0.58333333333333304</v>
      </c>
      <c r="AI32" s="6">
        <v>0.83333333333333304</v>
      </c>
      <c r="AJ32" s="30"/>
      <c r="AK32" s="2">
        <f t="shared" si="5"/>
        <v>0.34374999999999972</v>
      </c>
      <c r="AL32">
        <f t="shared" si="6"/>
        <v>1</v>
      </c>
    </row>
    <row r="33" spans="1:38" ht="16.5" thickTop="1" thickBot="1" x14ac:dyDescent="0.3">
      <c r="A33" s="108">
        <f t="shared" si="7"/>
        <v>41726</v>
      </c>
      <c r="B33" s="31"/>
      <c r="C33" s="73"/>
      <c r="D33" s="74"/>
      <c r="E33" s="75"/>
      <c r="F33" s="107"/>
      <c r="G33" s="16">
        <f t="shared" si="0"/>
        <v>0</v>
      </c>
      <c r="H33" s="3">
        <v>0.41666666666666702</v>
      </c>
      <c r="I33" s="4">
        <v>0.58333333333333304</v>
      </c>
      <c r="J33" s="5">
        <v>0.58333333333333304</v>
      </c>
      <c r="K33" s="6">
        <v>0.83333333333333304</v>
      </c>
      <c r="L33" s="28"/>
      <c r="M33" s="16">
        <f t="shared" si="1"/>
        <v>0.41666666666666602</v>
      </c>
      <c r="N33" s="3">
        <v>0.29166666666666669</v>
      </c>
      <c r="O33" s="4">
        <v>0.5</v>
      </c>
      <c r="P33" s="5"/>
      <c r="Q33" s="6"/>
      <c r="R33" s="28"/>
      <c r="S33" s="16">
        <f t="shared" si="2"/>
        <v>0.20833333333333331</v>
      </c>
      <c r="T33" s="3"/>
      <c r="U33" s="4"/>
      <c r="V33" s="5"/>
      <c r="W33" s="6"/>
      <c r="X33" s="28"/>
      <c r="Y33" s="16">
        <f t="shared" si="3"/>
        <v>0</v>
      </c>
      <c r="Z33" s="3">
        <v>0.375</v>
      </c>
      <c r="AA33" s="4">
        <v>0.5</v>
      </c>
      <c r="AB33" s="5">
        <v>0.58333333333333304</v>
      </c>
      <c r="AC33" s="6">
        <v>0.70833333333333304</v>
      </c>
      <c r="AD33" s="29" t="s">
        <v>57</v>
      </c>
      <c r="AE33" s="22">
        <f t="shared" si="4"/>
        <v>0.25</v>
      </c>
      <c r="AF33" s="3"/>
      <c r="AG33" s="4"/>
      <c r="AH33" s="5">
        <v>0.5</v>
      </c>
      <c r="AI33" s="6">
        <v>0.91666666666666696</v>
      </c>
      <c r="AJ33" s="30"/>
      <c r="AK33" s="2">
        <f t="shared" si="5"/>
        <v>0.41666666666666696</v>
      </c>
      <c r="AL33">
        <f t="shared" si="6"/>
        <v>1</v>
      </c>
    </row>
    <row r="34" spans="1:38" ht="16.5" thickTop="1" thickBot="1" x14ac:dyDescent="0.3">
      <c r="A34" s="108">
        <f t="shared" si="7"/>
        <v>41727</v>
      </c>
      <c r="B34" s="31"/>
      <c r="C34" s="73"/>
      <c r="D34" s="74"/>
      <c r="E34" s="75"/>
      <c r="F34" s="107"/>
      <c r="G34" s="16">
        <f t="shared" si="0"/>
        <v>0</v>
      </c>
      <c r="H34" s="3">
        <v>0.29166666666666669</v>
      </c>
      <c r="I34" s="4">
        <v>0.58333333333333304</v>
      </c>
      <c r="J34" s="5"/>
      <c r="K34" s="6"/>
      <c r="L34" s="28"/>
      <c r="M34" s="16">
        <f t="shared" si="1"/>
        <v>0.29166666666666635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>
        <v>0.57291666666666663</v>
      </c>
      <c r="W34" s="6">
        <v>0.91666666666666696</v>
      </c>
      <c r="X34" s="28"/>
      <c r="Y34" s="16">
        <f t="shared" si="3"/>
        <v>0.34375000000000033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1</v>
      </c>
    </row>
    <row r="35" spans="1:38" ht="16.5" thickTop="1" thickBot="1" x14ac:dyDescent="0.3">
      <c r="A35" s="108">
        <f t="shared" si="7"/>
        <v>41728</v>
      </c>
      <c r="B35" s="31"/>
      <c r="C35" s="73"/>
      <c r="D35" s="74"/>
      <c r="E35" s="75"/>
      <c r="F35" s="107"/>
      <c r="G35" s="16">
        <f t="shared" si="0"/>
        <v>0</v>
      </c>
      <c r="H35" s="3">
        <v>0.29166666666666669</v>
      </c>
      <c r="I35" s="4">
        <v>0.58333333333333304</v>
      </c>
      <c r="J35" s="5"/>
      <c r="K35" s="6"/>
      <c r="L35" s="28"/>
      <c r="M35" s="16">
        <f t="shared" si="1"/>
        <v>0.29166666666666635</v>
      </c>
      <c r="N35" s="3"/>
      <c r="O35" s="4"/>
      <c r="P35" s="5"/>
      <c r="Q35" s="6"/>
      <c r="R35" s="28"/>
      <c r="S35" s="16">
        <f t="shared" si="2"/>
        <v>0</v>
      </c>
      <c r="T35" s="3"/>
      <c r="U35" s="4"/>
      <c r="V35" s="5">
        <v>0.57291666666666663</v>
      </c>
      <c r="W35" s="6">
        <v>0.91666666666666696</v>
      </c>
      <c r="X35" s="28"/>
      <c r="Y35" s="16">
        <f t="shared" si="3"/>
        <v>0.34375000000000033</v>
      </c>
      <c r="Z35" s="3"/>
      <c r="AA35" s="4"/>
      <c r="AB35" s="5"/>
      <c r="AC35" s="6"/>
      <c r="AD35" s="29"/>
      <c r="AE35" s="22">
        <f t="shared" si="4"/>
        <v>0</v>
      </c>
      <c r="AF35" s="3"/>
      <c r="AG35" s="4"/>
      <c r="AH35" s="5"/>
      <c r="AI35" s="6"/>
      <c r="AJ35" s="30"/>
      <c r="AK35" s="2">
        <f t="shared" si="5"/>
        <v>0</v>
      </c>
      <c r="AL35">
        <f t="shared" si="6"/>
        <v>1</v>
      </c>
    </row>
    <row r="36" spans="1:38" ht="16.5" thickTop="1" thickBot="1" x14ac:dyDescent="0.3">
      <c r="A36" s="108">
        <f t="shared" si="7"/>
        <v>41729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>
        <v>0.57291666666666663</v>
      </c>
      <c r="Q36" s="11">
        <v>0.91666666666666696</v>
      </c>
      <c r="R36" s="28"/>
      <c r="S36" s="16">
        <f t="shared" si="2"/>
        <v>0.34375000000000033</v>
      </c>
      <c r="T36" s="8"/>
      <c r="U36" s="9"/>
      <c r="V36" s="10"/>
      <c r="W36" s="11"/>
      <c r="X36" s="28"/>
      <c r="Y36" s="16">
        <f t="shared" si="3"/>
        <v>0</v>
      </c>
      <c r="Z36" s="8">
        <v>0.29166666666666669</v>
      </c>
      <c r="AA36" s="9">
        <v>0.58333333333333304</v>
      </c>
      <c r="AB36" s="10">
        <v>0.70833333333333304</v>
      </c>
      <c r="AC36" s="11">
        <v>0.83333333333333304</v>
      </c>
      <c r="AD36" s="29"/>
      <c r="AE36" s="22">
        <f t="shared" si="4"/>
        <v>0.41666666666666635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1</v>
      </c>
    </row>
    <row r="37" spans="1:38" ht="15.75" customHeight="1" thickTop="1" x14ac:dyDescent="0.25">
      <c r="A37" s="12"/>
      <c r="B37" s="169">
        <f>SUM(G6:G36)</f>
        <v>0</v>
      </c>
      <c r="C37" s="170"/>
      <c r="D37" s="170"/>
      <c r="E37" s="170"/>
      <c r="F37" s="170"/>
      <c r="G37" s="171"/>
      <c r="H37" s="170">
        <f>SUM(M6:M36)</f>
        <v>5.9374999999999982</v>
      </c>
      <c r="I37" s="170"/>
      <c r="J37" s="170"/>
      <c r="K37" s="170"/>
      <c r="L37" s="170"/>
      <c r="M37" s="171"/>
      <c r="N37" s="169">
        <f>SUM(S6:S36)</f>
        <v>7.0833333333333295</v>
      </c>
      <c r="O37" s="170"/>
      <c r="P37" s="170"/>
      <c r="Q37" s="170"/>
      <c r="R37" s="170"/>
      <c r="S37" s="171"/>
      <c r="T37" s="170">
        <f>SUM(Y6:Y36)</f>
        <v>3.5208333333333335</v>
      </c>
      <c r="U37" s="170"/>
      <c r="V37" s="170"/>
      <c r="W37" s="170"/>
      <c r="X37" s="170"/>
      <c r="Y37" s="170"/>
      <c r="Z37" s="169">
        <f>SUM(AE6:AE36)</f>
        <v>6.3645833333333321</v>
      </c>
      <c r="AA37" s="170"/>
      <c r="AB37" s="170"/>
      <c r="AC37" s="170"/>
      <c r="AD37" s="170"/>
      <c r="AE37" s="171"/>
      <c r="AF37" s="169">
        <f>SUM(AK6:AK36)</f>
        <v>6.197916666666667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1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D44:E44"/>
    <mergeCell ref="H44:I44"/>
    <mergeCell ref="J44:K44"/>
    <mergeCell ref="N44:O44"/>
    <mergeCell ref="P44:Q44"/>
    <mergeCell ref="T44:U44"/>
    <mergeCell ref="V44:W44"/>
    <mergeCell ref="Z44:AA44"/>
    <mergeCell ref="AB44:AC44"/>
    <mergeCell ref="AF44:AG44"/>
    <mergeCell ref="AH44:AI44"/>
  </mergeCells>
  <conditionalFormatting sqref="H6:K36">
    <cfRule type="expression" dxfId="431" priority="22">
      <formula>$L6="MODIF"</formula>
    </cfRule>
    <cfRule type="expression" dxfId="430" priority="25">
      <formula>$L6="AUTRE"</formula>
    </cfRule>
    <cfRule type="expression" dxfId="429" priority="30">
      <formula>$L6="RC"</formula>
    </cfRule>
    <cfRule type="expression" dxfId="428" priority="31">
      <formula>$L6="AM"</formula>
    </cfRule>
    <cfRule type="expression" dxfId="427" priority="32">
      <formula>$L6="CA"</formula>
    </cfRule>
  </conditionalFormatting>
  <conditionalFormatting sqref="T6:X36">
    <cfRule type="expression" dxfId="426" priority="21">
      <formula>$X6="MODIF"</formula>
    </cfRule>
    <cfRule type="expression" dxfId="425" priority="24">
      <formula>$X6="AUTRE"</formula>
    </cfRule>
    <cfRule type="expression" dxfId="424" priority="27">
      <formula>$X6="RC"</formula>
    </cfRule>
    <cfRule type="expression" dxfId="423" priority="28">
      <formula>$X6="AM"</formula>
    </cfRule>
    <cfRule type="expression" dxfId="422" priority="29">
      <formula>$X6="CA"</formula>
    </cfRule>
  </conditionalFormatting>
  <conditionalFormatting sqref="N29:Q33">
    <cfRule type="expression" dxfId="421" priority="16">
      <formula>$R6="MODIF"</formula>
    </cfRule>
    <cfRule type="expression" dxfId="420" priority="17">
      <formula>$R6="AUTRE"</formula>
    </cfRule>
    <cfRule type="expression" dxfId="419" priority="18">
      <formula>$R6="RC"</formula>
    </cfRule>
    <cfRule type="expression" dxfId="418" priority="19">
      <formula>$F29="AM"</formula>
    </cfRule>
    <cfRule type="expression" dxfId="417" priority="20">
      <formula>$F29="CA"</formula>
    </cfRule>
  </conditionalFormatting>
  <conditionalFormatting sqref="AJ6:AJ36">
    <cfRule type="expression" dxfId="416" priority="15">
      <formula>$AJ6="RC"</formula>
    </cfRule>
  </conditionalFormatting>
  <conditionalFormatting sqref="Z6:AD36">
    <cfRule type="expression" dxfId="415" priority="9">
      <formula>$AD6="MODIF"</formula>
    </cfRule>
    <cfRule type="expression" dxfId="414" priority="10">
      <formula>$AD6="RC"</formula>
    </cfRule>
    <cfRule type="expression" dxfId="413" priority="11">
      <formula>$AD6="AM"</formula>
    </cfRule>
    <cfRule type="expression" dxfId="412" priority="12">
      <formula>$AD6="CA"</formula>
    </cfRule>
    <cfRule type="expression" dxfId="411" priority="13">
      <formula>$AD6="AUTRE"</formula>
    </cfRule>
  </conditionalFormatting>
  <conditionalFormatting sqref="AF6:AJ36">
    <cfRule type="expression" dxfId="410" priority="5">
      <formula>$AJ6="RC"</formula>
    </cfRule>
    <cfRule type="expression" dxfId="409" priority="6">
      <formula>$AJ6="AM"</formula>
    </cfRule>
    <cfRule type="expression" dxfId="408" priority="7">
      <formula>$AJ6="CA"</formula>
    </cfRule>
    <cfRule type="expression" dxfId="407" priority="8">
      <formula>$AJ6="AUTRE"</formula>
    </cfRule>
    <cfRule type="expression" dxfId="406" priority="14">
      <formula>$AJ6="MODIF"</formula>
    </cfRule>
  </conditionalFormatting>
  <conditionalFormatting sqref="B6:B36 H6:L36 N6:R36 T6:X36 AF6:AJ36 Z6:AD36">
    <cfRule type="cellIs" dxfId="405" priority="3" operator="equal">
      <formula>0.916666666666667</formula>
    </cfRule>
    <cfRule type="cellIs" dxfId="404" priority="4" operator="equal">
      <formula>0.291666666666667</formula>
    </cfRule>
  </conditionalFormatting>
  <conditionalFormatting sqref="A6:A36">
    <cfRule type="cellIs" dxfId="403" priority="2" operator="lessThan">
      <formula>TODAY()</formula>
    </cfRule>
  </conditionalFormatting>
  <conditionalFormatting sqref="B6:F36">
    <cfRule type="expression" dxfId="402" priority="23">
      <formula>$F6="MODIF"</formula>
    </cfRule>
    <cfRule type="expression" dxfId="401" priority="26">
      <formula>$F6="AUTRE"</formula>
    </cfRule>
    <cfRule type="expression" dxfId="400" priority="33">
      <formula>$F6="RC"</formula>
    </cfRule>
    <cfRule type="expression" dxfId="399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{729A5110-4923-419C-A0BA-602C883C2DE4}</x14:id>
        </ext>
      </extLst>
    </cfRule>
  </conditionalFormatting>
  <conditionalFormatting sqref="A6:AK36">
    <cfRule type="expression" dxfId="398" priority="35">
      <formula>OR(COUNTIF(fériés,$A6)&gt;0,WEEKDAY($A6,2)&gt;5)</formula>
    </cfRule>
  </conditionalFormatting>
  <dataValidations count="6">
    <dataValidation type="list" allowBlank="1" showInputMessage="1" showErrorMessage="1" sqref="L6:L36 X6:X36 F6:F36 AD6:AD36 R6:R36 AJ6:AJ36">
      <formula1>"CA,AM,RC,MODIF,AUTRE"</formula1>
    </dataValidation>
    <dataValidation type="list" allowBlank="1" showInputMessage="1" showErrorMessage="1" sqref="AI6:AI36 K6:K36 E6:E36 W6:W36 Q6:Q36 AC6:AC36">
      <formula1>fin2_</formula1>
    </dataValidation>
    <dataValidation type="list" allowBlank="1" showInputMessage="1" showErrorMessage="1" sqref="AH6:AH36 J6:J36 D6:D36 V6:V36 P6:P36 AB6:AB36">
      <formula1>deb2_</formula1>
    </dataValidation>
    <dataValidation type="list" allowBlank="1" showInputMessage="1" showErrorMessage="1" sqref="AG6:AG36 I6:I36 C6:C36 U6:U36 O6:O36 AA6:AA36">
      <formula1>fin1_</formula1>
    </dataValidation>
    <dataValidation type="list" allowBlank="1" showInputMessage="1" showErrorMessage="1" sqref="AF6:AF36 H6:H36 B6:B36 T6:T36 N6:N36 Z6:Z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599" r:id="rId3" name="CommandButton1">
          <controlPr defaultSize="0" autoLine="0" r:id="rId4">
            <anchor moveWithCells="1">
              <from>
                <xdr:col>3</xdr:col>
                <xdr:colOff>200025</xdr:colOff>
                <xdr:row>0</xdr:row>
                <xdr:rowOff>0</xdr:rowOff>
              </from>
              <to>
                <xdr:col>7</xdr:col>
                <xdr:colOff>9525</xdr:colOff>
                <xdr:row>1</xdr:row>
                <xdr:rowOff>190500</xdr:rowOff>
              </to>
            </anchor>
          </controlPr>
        </control>
      </mc:Choice>
      <mc:Fallback>
        <control shapeId="11599" r:id="rId3" name="CommandButton1"/>
      </mc:Fallback>
    </mc:AlternateContent>
    <mc:AlternateContent xmlns:mc="http://schemas.openxmlformats.org/markup-compatibility/2006">
      <mc:Choice Requires="x14">
        <control shapeId="11597" r:id="rId5" name="Button 333">
          <controlPr defaultSize="0" print="0" autoFill="0" autoPict="0" macro="[0]!Effacer">
            <anchor moveWithCells="1" sizeWithCells="1">
              <from>
                <xdr:col>1</xdr:col>
                <xdr:colOff>28575</xdr:colOff>
                <xdr:row>0</xdr:row>
                <xdr:rowOff>9525</xdr:rowOff>
              </from>
              <to>
                <xdr:col>3</xdr:col>
                <xdr:colOff>133350</xdr:colOff>
                <xdr:row>1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29A5110-4923-419C-A0BA-602C883C2D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L48"/>
  <sheetViews>
    <sheetView workbookViewId="0">
      <pane xSplit="1" ySplit="5" topLeftCell="H6" activePane="bottomRight" state="frozen"/>
      <selection pane="topRight" activeCell="B1" sqref="B1"/>
      <selection pane="bottomLeft" activeCell="A6" sqref="A6"/>
      <selection pane="bottomRight" activeCell="M39" sqref="M39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47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41730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>
        <v>0.57291666666666663</v>
      </c>
      <c r="K6" s="26">
        <v>0.91666666666666696</v>
      </c>
      <c r="L6" s="28"/>
      <c r="M6" s="16">
        <f>K6-J6+I6-H6</f>
        <v>0.34375000000000033</v>
      </c>
      <c r="N6" s="24">
        <v>0.41666666666666702</v>
      </c>
      <c r="O6" s="17">
        <v>0.58333333333333304</v>
      </c>
      <c r="P6" s="25">
        <v>0.58333333333333304</v>
      </c>
      <c r="Q6" s="26">
        <v>0.83333333333333304</v>
      </c>
      <c r="R6" s="28"/>
      <c r="S6" s="16">
        <f>Q6-P6+O6-N6</f>
        <v>0.41666666666666602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/>
      <c r="AC6" s="26"/>
      <c r="AD6" s="29"/>
      <c r="AE6" s="27">
        <f>AC6-AB6+AA6-Z6</f>
        <v>0</v>
      </c>
      <c r="AF6" s="3">
        <v>0.375</v>
      </c>
      <c r="AG6" s="4">
        <v>0.58333333333333304</v>
      </c>
      <c r="AH6" s="5">
        <v>0.57291666666666663</v>
      </c>
      <c r="AI6" s="6">
        <v>0.70833333333333337</v>
      </c>
      <c r="AJ6" s="30"/>
      <c r="AK6" s="1">
        <f>AI6-AH6+AG6-AF6</f>
        <v>0.34374999999999978</v>
      </c>
      <c r="AL6">
        <f>COUNTIF(B6:AK6,"07:00")</f>
        <v>0</v>
      </c>
    </row>
    <row r="7" spans="1:38" ht="16.5" thickTop="1" thickBot="1" x14ac:dyDescent="0.3">
      <c r="A7" s="108">
        <f>A6+1</f>
        <v>41731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>
        <v>0.54166666666666696</v>
      </c>
      <c r="K7" s="6">
        <v>0.83333333333333304</v>
      </c>
      <c r="L7" s="28"/>
      <c r="M7" s="16">
        <f t="shared" ref="M7:M36" si="1">K7-J7+I7-H7</f>
        <v>0.29166666666666607</v>
      </c>
      <c r="N7" s="3">
        <v>0.29166666666666669</v>
      </c>
      <c r="O7" s="4">
        <v>0.5</v>
      </c>
      <c r="P7" s="5"/>
      <c r="Q7" s="6"/>
      <c r="R7" s="28"/>
      <c r="S7" s="16">
        <f t="shared" ref="S7:S36" si="2">Q7-P7+O7-N7</f>
        <v>0.20833333333333331</v>
      </c>
      <c r="T7" s="3"/>
      <c r="U7" s="4"/>
      <c r="V7" s="5"/>
      <c r="W7" s="6"/>
      <c r="X7" s="28"/>
      <c r="Y7" s="16">
        <f t="shared" ref="Y7:Y36" si="3">W7-V7+U7-T7</f>
        <v>0</v>
      </c>
      <c r="Z7" s="3">
        <v>0.29166666666666669</v>
      </c>
      <c r="AA7" s="4">
        <v>0.58333333333333304</v>
      </c>
      <c r="AB7" s="5">
        <v>0.58333333333333304</v>
      </c>
      <c r="AC7" s="6">
        <v>0.70833333333333337</v>
      </c>
      <c r="AD7" s="29"/>
      <c r="AE7" s="22">
        <f t="shared" ref="AE7:AE36" si="4">AC7-AB7+AA7-Z7</f>
        <v>0.41666666666666669</v>
      </c>
      <c r="AF7" s="3">
        <v>0.375</v>
      </c>
      <c r="AG7" s="4">
        <v>0.58333333333333304</v>
      </c>
      <c r="AH7" s="5">
        <v>0.57291666666666663</v>
      </c>
      <c r="AI7" s="6">
        <v>0.70833333333333337</v>
      </c>
      <c r="AJ7" s="30"/>
      <c r="AK7" s="2">
        <f t="shared" ref="AK7:AK36" si="5">AI7-AH7+AG7-AF7</f>
        <v>0.34374999999999978</v>
      </c>
      <c r="AL7">
        <f t="shared" ref="AL7:AL36" si="6">COUNTIF(B7:AK7,"07:00")</f>
        <v>2</v>
      </c>
    </row>
    <row r="8" spans="1:38" ht="16.5" thickTop="1" thickBot="1" x14ac:dyDescent="0.3">
      <c r="A8" s="108">
        <f t="shared" ref="A8:A35" si="7">A7+1</f>
        <v>41732</v>
      </c>
      <c r="B8" s="31"/>
      <c r="C8" s="73"/>
      <c r="D8" s="74"/>
      <c r="E8" s="75"/>
      <c r="F8" s="107"/>
      <c r="G8" s="16">
        <f t="shared" si="0"/>
        <v>0</v>
      </c>
      <c r="H8" s="3">
        <v>0.29166666666666669</v>
      </c>
      <c r="I8" s="4">
        <v>0.60416666666666663</v>
      </c>
      <c r="J8" s="5"/>
      <c r="K8" s="6"/>
      <c r="L8" s="28"/>
      <c r="M8" s="16">
        <f t="shared" si="1"/>
        <v>0.31249999999999994</v>
      </c>
      <c r="N8" s="3"/>
      <c r="O8" s="4"/>
      <c r="P8" s="5"/>
      <c r="Q8" s="6"/>
      <c r="R8" s="28"/>
      <c r="S8" s="16">
        <f t="shared" si="2"/>
        <v>0</v>
      </c>
      <c r="T8" s="3"/>
      <c r="U8" s="4"/>
      <c r="V8" s="5">
        <v>0.57291666666666663</v>
      </c>
      <c r="W8" s="6">
        <v>0.91666666666666696</v>
      </c>
      <c r="X8" s="28"/>
      <c r="Y8" s="16">
        <f t="shared" si="3"/>
        <v>0.34375000000000033</v>
      </c>
      <c r="Z8" s="3"/>
      <c r="AA8" s="4"/>
      <c r="AB8" s="5">
        <v>0.5</v>
      </c>
      <c r="AC8" s="6">
        <v>0.91666666666666696</v>
      </c>
      <c r="AD8" s="29"/>
      <c r="AE8" s="22">
        <f t="shared" si="4"/>
        <v>0.41666666666666696</v>
      </c>
      <c r="AF8" s="3"/>
      <c r="AG8" s="4"/>
      <c r="AH8" s="5">
        <v>0.58333333333333304</v>
      </c>
      <c r="AI8" s="6">
        <v>0.91666666666666696</v>
      </c>
      <c r="AJ8" s="30"/>
      <c r="AK8" s="2">
        <f t="shared" si="5"/>
        <v>0.33333333333333393</v>
      </c>
      <c r="AL8">
        <f t="shared" si="6"/>
        <v>1</v>
      </c>
    </row>
    <row r="9" spans="1:38" ht="16.5" thickTop="1" thickBot="1" x14ac:dyDescent="0.3">
      <c r="A9" s="108">
        <f t="shared" si="7"/>
        <v>41733</v>
      </c>
      <c r="B9" s="31"/>
      <c r="C9" s="73"/>
      <c r="D9" s="74"/>
      <c r="E9" s="75"/>
      <c r="F9" s="107"/>
      <c r="G9" s="16">
        <f t="shared" si="0"/>
        <v>0</v>
      </c>
      <c r="H9" s="3">
        <v>0.29166666666666669</v>
      </c>
      <c r="I9" s="4">
        <v>0.5</v>
      </c>
      <c r="J9" s="5"/>
      <c r="K9" s="6"/>
      <c r="L9" s="28"/>
      <c r="M9" s="16">
        <f t="shared" si="1"/>
        <v>0.20833333333333331</v>
      </c>
      <c r="N9" s="3"/>
      <c r="O9" s="4"/>
      <c r="P9" s="5"/>
      <c r="Q9" s="6"/>
      <c r="R9" s="28"/>
      <c r="S9" s="16">
        <f t="shared" si="2"/>
        <v>0</v>
      </c>
      <c r="T9" s="3">
        <v>0.41666666666666702</v>
      </c>
      <c r="U9" s="4">
        <v>0.58333333333333304</v>
      </c>
      <c r="V9" s="5">
        <v>0.58333333333333304</v>
      </c>
      <c r="W9" s="6">
        <v>0.83333333333333304</v>
      </c>
      <c r="X9" s="28"/>
      <c r="Y9" s="16">
        <f t="shared" si="3"/>
        <v>0.41666666666666602</v>
      </c>
      <c r="Z9" s="3">
        <v>0.48958333333333331</v>
      </c>
      <c r="AA9" s="4">
        <v>0.58333333333333304</v>
      </c>
      <c r="AB9" s="5">
        <v>0.58333333333333304</v>
      </c>
      <c r="AC9" s="6">
        <v>0.83333333333333304</v>
      </c>
      <c r="AD9" s="29"/>
      <c r="AE9" s="22">
        <f t="shared" si="4"/>
        <v>0.34374999999999972</v>
      </c>
      <c r="AF9" s="3"/>
      <c r="AG9" s="4"/>
      <c r="AH9" s="5"/>
      <c r="AI9" s="6"/>
      <c r="AJ9" s="30"/>
      <c r="AK9" s="2">
        <f t="shared" si="5"/>
        <v>0</v>
      </c>
      <c r="AL9">
        <f t="shared" si="6"/>
        <v>1</v>
      </c>
    </row>
    <row r="10" spans="1:38" ht="16.5" thickTop="1" thickBot="1" x14ac:dyDescent="0.3">
      <c r="A10" s="108">
        <f t="shared" si="7"/>
        <v>41734</v>
      </c>
      <c r="B10" s="31"/>
      <c r="C10" s="73"/>
      <c r="D10" s="74"/>
      <c r="E10" s="75"/>
      <c r="F10" s="107"/>
      <c r="G10" s="16">
        <f t="shared" si="0"/>
        <v>0</v>
      </c>
      <c r="H10" s="3"/>
      <c r="I10" s="4"/>
      <c r="J10" s="5"/>
      <c r="K10" s="6"/>
      <c r="L10" s="28"/>
      <c r="M10" s="16">
        <f t="shared" si="1"/>
        <v>0</v>
      </c>
      <c r="N10" s="3"/>
      <c r="O10" s="4"/>
      <c r="P10" s="5">
        <v>0.57291666666666663</v>
      </c>
      <c r="Q10" s="6">
        <v>0.91666666666666696</v>
      </c>
      <c r="R10" s="28"/>
      <c r="S10" s="16">
        <f t="shared" si="2"/>
        <v>0.34375000000000033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>
        <v>0.5</v>
      </c>
      <c r="AC10" s="6">
        <v>0.91666666666666696</v>
      </c>
      <c r="AD10" s="29"/>
      <c r="AE10" s="22">
        <f t="shared" si="4"/>
        <v>0.41666666666666696</v>
      </c>
      <c r="AF10" s="3"/>
      <c r="AG10" s="4"/>
      <c r="AH10" s="5"/>
      <c r="AI10" s="6"/>
      <c r="AJ10" s="30"/>
      <c r="AK10" s="2">
        <f t="shared" si="5"/>
        <v>0</v>
      </c>
      <c r="AL10">
        <f t="shared" si="6"/>
        <v>0</v>
      </c>
    </row>
    <row r="11" spans="1:38" ht="16.5" thickTop="1" thickBot="1" x14ac:dyDescent="0.3">
      <c r="A11" s="108">
        <f t="shared" si="7"/>
        <v>41735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>
        <v>0.57291666666666663</v>
      </c>
      <c r="Q11" s="6">
        <v>0.91666666666666696</v>
      </c>
      <c r="R11" s="28"/>
      <c r="S11" s="16">
        <f t="shared" si="2"/>
        <v>0.34375000000000033</v>
      </c>
      <c r="T11" s="3"/>
      <c r="U11" s="4"/>
      <c r="V11" s="5"/>
      <c r="W11" s="6"/>
      <c r="X11" s="28"/>
      <c r="Y11" s="16">
        <f t="shared" si="3"/>
        <v>0</v>
      </c>
      <c r="Z11" s="3"/>
      <c r="AA11" s="4"/>
      <c r="AB11" s="5"/>
      <c r="AC11" s="6"/>
      <c r="AD11" s="29"/>
      <c r="AE11" s="22">
        <f t="shared" si="4"/>
        <v>0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0</v>
      </c>
    </row>
    <row r="12" spans="1:38" ht="16.5" thickTop="1" thickBot="1" x14ac:dyDescent="0.3">
      <c r="A12" s="108">
        <f t="shared" si="7"/>
        <v>41736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>
        <v>0.57291666666666663</v>
      </c>
      <c r="K12" s="6">
        <v>0.91666666666666696</v>
      </c>
      <c r="L12" s="28"/>
      <c r="M12" s="16">
        <f t="shared" si="1"/>
        <v>0.34375000000000033</v>
      </c>
      <c r="N12" s="3"/>
      <c r="O12" s="4"/>
      <c r="P12" s="5"/>
      <c r="Q12" s="6"/>
      <c r="R12" s="28"/>
      <c r="S12" s="16">
        <f t="shared" si="2"/>
        <v>0</v>
      </c>
      <c r="T12" s="3"/>
      <c r="U12" s="4"/>
      <c r="V12" s="5"/>
      <c r="W12" s="6"/>
      <c r="X12" s="28"/>
      <c r="Y12" s="16">
        <f t="shared" si="3"/>
        <v>0</v>
      </c>
      <c r="Z12" s="3"/>
      <c r="AA12" s="4"/>
      <c r="AB12" s="5"/>
      <c r="AC12" s="6"/>
      <c r="AD12" s="29" t="s">
        <v>8</v>
      </c>
      <c r="AE12" s="22">
        <f t="shared" si="4"/>
        <v>0</v>
      </c>
      <c r="AF12" s="3">
        <v>0.29166666666666669</v>
      </c>
      <c r="AG12" s="4">
        <v>0.58333333333333304</v>
      </c>
      <c r="AH12" s="5">
        <v>0.70833333333333304</v>
      </c>
      <c r="AI12" s="6">
        <v>0.83333333333333304</v>
      </c>
      <c r="AJ12" s="30"/>
      <c r="AK12" s="2">
        <f t="shared" si="5"/>
        <v>0.41666666666666635</v>
      </c>
      <c r="AL12">
        <f t="shared" si="6"/>
        <v>1</v>
      </c>
    </row>
    <row r="13" spans="1:38" ht="16.5" thickTop="1" thickBot="1" x14ac:dyDescent="0.3">
      <c r="A13" s="108">
        <f t="shared" si="7"/>
        <v>41737</v>
      </c>
      <c r="B13" s="31"/>
      <c r="C13" s="73"/>
      <c r="D13" s="74"/>
      <c r="E13" s="75"/>
      <c r="F13" s="107"/>
      <c r="G13" s="16">
        <f t="shared" si="0"/>
        <v>0</v>
      </c>
      <c r="H13" s="3">
        <v>0.41666666666666702</v>
      </c>
      <c r="I13" s="4">
        <v>0.58333333333333304</v>
      </c>
      <c r="J13" s="5">
        <v>0.58333333333333304</v>
      </c>
      <c r="K13" s="6">
        <v>0.83333333333333304</v>
      </c>
      <c r="L13" s="28"/>
      <c r="M13" s="16">
        <f t="shared" si="1"/>
        <v>0.41666666666666602</v>
      </c>
      <c r="N13" s="3"/>
      <c r="O13" s="4"/>
      <c r="P13" s="5"/>
      <c r="Q13" s="6"/>
      <c r="R13" s="28"/>
      <c r="S13" s="16">
        <f t="shared" si="2"/>
        <v>0</v>
      </c>
      <c r="T13" s="3">
        <v>0.29166666666666669</v>
      </c>
      <c r="U13" s="4">
        <v>0.58333333333333304</v>
      </c>
      <c r="V13" s="5">
        <v>0.58333333333333304</v>
      </c>
      <c r="W13" s="6">
        <v>0.70833333333333337</v>
      </c>
      <c r="X13" s="28"/>
      <c r="Y13" s="16">
        <f t="shared" si="3"/>
        <v>0.41666666666666669</v>
      </c>
      <c r="Z13" s="3"/>
      <c r="AA13" s="4"/>
      <c r="AB13" s="5"/>
      <c r="AC13" s="6"/>
      <c r="AD13" s="29" t="s">
        <v>8</v>
      </c>
      <c r="AE13" s="22">
        <f t="shared" si="4"/>
        <v>0</v>
      </c>
      <c r="AF13" s="3"/>
      <c r="AG13" s="4"/>
      <c r="AH13" s="5">
        <v>0.57291666666666663</v>
      </c>
      <c r="AI13" s="6">
        <v>0.91666666666666696</v>
      </c>
      <c r="AJ13" s="30"/>
      <c r="AK13" s="2">
        <f t="shared" si="5"/>
        <v>0.34375000000000033</v>
      </c>
      <c r="AL13">
        <f t="shared" si="6"/>
        <v>1</v>
      </c>
    </row>
    <row r="14" spans="1:38" ht="16.5" thickTop="1" thickBot="1" x14ac:dyDescent="0.3">
      <c r="A14" s="108">
        <f t="shared" si="7"/>
        <v>41738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</v>
      </c>
      <c r="J14" s="5"/>
      <c r="K14" s="6"/>
      <c r="L14" s="28"/>
      <c r="M14" s="16">
        <f t="shared" si="1"/>
        <v>0.20833333333333331</v>
      </c>
      <c r="N14" s="3"/>
      <c r="O14" s="4"/>
      <c r="P14" s="5"/>
      <c r="Q14" s="6"/>
      <c r="R14" s="28"/>
      <c r="S14" s="16">
        <f t="shared" si="2"/>
        <v>0</v>
      </c>
      <c r="T14" s="3"/>
      <c r="U14" s="4"/>
      <c r="V14" s="5">
        <v>0.5</v>
      </c>
      <c r="W14" s="6">
        <v>0.91666666666666696</v>
      </c>
      <c r="X14" s="28"/>
      <c r="Y14" s="16">
        <f t="shared" si="3"/>
        <v>0.41666666666666696</v>
      </c>
      <c r="Z14" s="3"/>
      <c r="AA14" s="4"/>
      <c r="AB14" s="5"/>
      <c r="AC14" s="6"/>
      <c r="AD14" s="29" t="s">
        <v>8</v>
      </c>
      <c r="AE14" s="22">
        <f t="shared" si="4"/>
        <v>0</v>
      </c>
      <c r="AF14" s="3"/>
      <c r="AG14" s="4"/>
      <c r="AH14" s="5">
        <v>0.54166666666666696</v>
      </c>
      <c r="AI14" s="6">
        <v>0.83333333333333304</v>
      </c>
      <c r="AJ14" s="30"/>
      <c r="AK14" s="2">
        <f t="shared" si="5"/>
        <v>0.29166666666666607</v>
      </c>
      <c r="AL14">
        <f t="shared" si="6"/>
        <v>1</v>
      </c>
    </row>
    <row r="15" spans="1:38" ht="16.5" thickTop="1" thickBot="1" x14ac:dyDescent="0.3">
      <c r="A15" s="108">
        <f t="shared" si="7"/>
        <v>41739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/>
      <c r="O15" s="4"/>
      <c r="P15" s="5">
        <v>0.57291666666666663</v>
      </c>
      <c r="Q15" s="6">
        <v>0.91666666666666696</v>
      </c>
      <c r="R15" s="28"/>
      <c r="S15" s="16">
        <f t="shared" si="2"/>
        <v>0.34375000000000033</v>
      </c>
      <c r="T15" s="3">
        <v>0.48958333333333331</v>
      </c>
      <c r="U15" s="4">
        <v>0.58333333333333304</v>
      </c>
      <c r="V15" s="5">
        <v>0.58333333333333304</v>
      </c>
      <c r="W15" s="6">
        <v>0.83333333333333304</v>
      </c>
      <c r="X15" s="28"/>
      <c r="Y15" s="16">
        <f t="shared" si="3"/>
        <v>0.34374999999999972</v>
      </c>
      <c r="Z15" s="3"/>
      <c r="AA15" s="4"/>
      <c r="AB15" s="5"/>
      <c r="AC15" s="6"/>
      <c r="AD15" s="29" t="s">
        <v>8</v>
      </c>
      <c r="AE15" s="22">
        <f t="shared" si="4"/>
        <v>0</v>
      </c>
      <c r="AF15" s="3">
        <v>0.29166666666666669</v>
      </c>
      <c r="AG15" s="4">
        <v>0.60416666666666663</v>
      </c>
      <c r="AH15" s="5"/>
      <c r="AI15" s="6"/>
      <c r="AJ15" s="30"/>
      <c r="AK15" s="2">
        <f t="shared" si="5"/>
        <v>0.31249999999999994</v>
      </c>
      <c r="AL15">
        <f t="shared" si="6"/>
        <v>1</v>
      </c>
    </row>
    <row r="16" spans="1:38" ht="16.5" thickTop="1" thickBot="1" x14ac:dyDescent="0.3">
      <c r="A16" s="108">
        <f t="shared" si="7"/>
        <v>41740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>
        <v>0.41666666666666702</v>
      </c>
      <c r="O16" s="4">
        <v>0.58333333333333304</v>
      </c>
      <c r="P16" s="5">
        <v>0.58333333333333304</v>
      </c>
      <c r="Q16" s="6">
        <v>0.83333333333333304</v>
      </c>
      <c r="R16" s="28"/>
      <c r="S16" s="16">
        <f t="shared" si="2"/>
        <v>0.41666666666666602</v>
      </c>
      <c r="T16" s="3"/>
      <c r="U16" s="4"/>
      <c r="V16" s="5">
        <v>0.5</v>
      </c>
      <c r="W16" s="6">
        <v>0.91666666666666696</v>
      </c>
      <c r="X16" s="28"/>
      <c r="Y16" s="16">
        <f t="shared" si="3"/>
        <v>0.41666666666666696</v>
      </c>
      <c r="Z16" s="3"/>
      <c r="AA16" s="4"/>
      <c r="AB16" s="5"/>
      <c r="AC16" s="6"/>
      <c r="AD16" s="29" t="s">
        <v>8</v>
      </c>
      <c r="AE16" s="22">
        <f t="shared" si="4"/>
        <v>0</v>
      </c>
      <c r="AF16" s="3">
        <v>0.29166666666666669</v>
      </c>
      <c r="AG16" s="4">
        <v>0.5</v>
      </c>
      <c r="AH16" s="5"/>
      <c r="AI16" s="6"/>
      <c r="AJ16" s="30"/>
      <c r="AK16" s="2">
        <f t="shared" si="5"/>
        <v>0.20833333333333331</v>
      </c>
      <c r="AL16">
        <f t="shared" si="6"/>
        <v>1</v>
      </c>
    </row>
    <row r="17" spans="1:38" ht="16.5" thickTop="1" thickBot="1" x14ac:dyDescent="0.3">
      <c r="A17" s="108">
        <f t="shared" si="7"/>
        <v>41741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>
        <v>0.57291666666666663</v>
      </c>
      <c r="K17" s="6">
        <v>0.91666666666666696</v>
      </c>
      <c r="L17" s="28"/>
      <c r="M17" s="16">
        <f t="shared" si="1"/>
        <v>0.34375000000000033</v>
      </c>
      <c r="N17" s="3">
        <v>0.29166666666666669</v>
      </c>
      <c r="O17" s="4">
        <v>0.58333333333333304</v>
      </c>
      <c r="P17" s="5"/>
      <c r="Q17" s="6"/>
      <c r="R17" s="28"/>
      <c r="S17" s="16">
        <f t="shared" si="2"/>
        <v>0.29166666666666635</v>
      </c>
      <c r="T17" s="3"/>
      <c r="U17" s="4"/>
      <c r="V17" s="5"/>
      <c r="W17" s="6"/>
      <c r="X17" s="28"/>
      <c r="Y17" s="16">
        <f t="shared" si="3"/>
        <v>0</v>
      </c>
      <c r="Z17" s="3"/>
      <c r="AA17" s="4"/>
      <c r="AB17" s="5"/>
      <c r="AC17" s="6"/>
      <c r="AD17" s="29"/>
      <c r="AE17" s="22">
        <f t="shared" si="4"/>
        <v>0</v>
      </c>
      <c r="AF17" s="3"/>
      <c r="AG17" s="4"/>
      <c r="AH17" s="5"/>
      <c r="AI17" s="6"/>
      <c r="AJ17" s="30"/>
      <c r="AK17" s="2">
        <f t="shared" si="5"/>
        <v>0</v>
      </c>
      <c r="AL17">
        <f t="shared" si="6"/>
        <v>1</v>
      </c>
    </row>
    <row r="18" spans="1:38" ht="16.5" thickTop="1" thickBot="1" x14ac:dyDescent="0.3">
      <c r="A18" s="108">
        <f t="shared" si="7"/>
        <v>41742</v>
      </c>
      <c r="B18" s="31"/>
      <c r="C18" s="73"/>
      <c r="D18" s="74"/>
      <c r="E18" s="75"/>
      <c r="F18" s="107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6">
        <f t="shared" si="1"/>
        <v>0.34375000000000033</v>
      </c>
      <c r="N18" s="3">
        <v>0.29166666666666669</v>
      </c>
      <c r="O18" s="4">
        <v>0.58333333333333304</v>
      </c>
      <c r="P18" s="5"/>
      <c r="Q18" s="6"/>
      <c r="R18" s="28"/>
      <c r="S18" s="16">
        <f t="shared" si="2"/>
        <v>0.29166666666666635</v>
      </c>
      <c r="T18" s="3"/>
      <c r="U18" s="4"/>
      <c r="V18" s="5"/>
      <c r="W18" s="6"/>
      <c r="X18" s="28"/>
      <c r="Y18" s="16">
        <f t="shared" si="3"/>
        <v>0</v>
      </c>
      <c r="Z18" s="3"/>
      <c r="AA18" s="4"/>
      <c r="AB18" s="5"/>
      <c r="AC18" s="6"/>
      <c r="AD18" s="29"/>
      <c r="AE18" s="22">
        <f t="shared" si="4"/>
        <v>0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1</v>
      </c>
    </row>
    <row r="19" spans="1:38" ht="16.5" thickTop="1" thickBot="1" x14ac:dyDescent="0.3">
      <c r="A19" s="108">
        <f t="shared" si="7"/>
        <v>41743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/>
      <c r="K19" s="6"/>
      <c r="L19" s="28"/>
      <c r="M19" s="16">
        <f t="shared" si="1"/>
        <v>0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/>
      <c r="W19" s="6"/>
      <c r="X19" s="28" t="s">
        <v>8</v>
      </c>
      <c r="Y19" s="16">
        <f t="shared" si="3"/>
        <v>0</v>
      </c>
      <c r="Z19" s="3">
        <v>0.29166666666666669</v>
      </c>
      <c r="AA19" s="4">
        <v>0.58333333333333304</v>
      </c>
      <c r="AB19" s="5">
        <v>0.70833333333333304</v>
      </c>
      <c r="AC19" s="6">
        <v>0.83333333333333304</v>
      </c>
      <c r="AD19" s="29"/>
      <c r="AE19" s="22">
        <f t="shared" si="4"/>
        <v>0.41666666666666635</v>
      </c>
      <c r="AF19" s="3"/>
      <c r="AG19" s="4"/>
      <c r="AH19" s="5">
        <v>0.57291666666666663</v>
      </c>
      <c r="AI19" s="6">
        <v>0.91666666666666696</v>
      </c>
      <c r="AJ19" s="30"/>
      <c r="AK19" s="2">
        <f t="shared" si="5"/>
        <v>0.34375000000000033</v>
      </c>
      <c r="AL19">
        <f t="shared" si="6"/>
        <v>1</v>
      </c>
    </row>
    <row r="20" spans="1:38" ht="16.5" thickTop="1" thickBot="1" x14ac:dyDescent="0.3">
      <c r="A20" s="108">
        <f t="shared" si="7"/>
        <v>41744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>
        <v>0.29166666666666669</v>
      </c>
      <c r="O20" s="4">
        <v>0.58333333333333304</v>
      </c>
      <c r="P20" s="5">
        <v>0.58333333333333304</v>
      </c>
      <c r="Q20" s="6">
        <v>0.70833333333333337</v>
      </c>
      <c r="R20" s="28"/>
      <c r="S20" s="16">
        <f t="shared" si="2"/>
        <v>0.41666666666666669</v>
      </c>
      <c r="T20" s="3"/>
      <c r="U20" s="4"/>
      <c r="V20" s="5"/>
      <c r="W20" s="6"/>
      <c r="X20" s="28" t="s">
        <v>8</v>
      </c>
      <c r="Y20" s="16">
        <f t="shared" si="3"/>
        <v>0</v>
      </c>
      <c r="Z20" s="3"/>
      <c r="AA20" s="4"/>
      <c r="AB20" s="5">
        <v>0.57291666666666663</v>
      </c>
      <c r="AC20" s="6">
        <v>0.91666666666666696</v>
      </c>
      <c r="AD20" s="29"/>
      <c r="AE20" s="22">
        <f t="shared" si="4"/>
        <v>0.34375000000000033</v>
      </c>
      <c r="AF20" s="3">
        <v>0.41666666666666702</v>
      </c>
      <c r="AG20" s="4">
        <v>0.58333333333333304</v>
      </c>
      <c r="AH20" s="5">
        <v>0.58333333333333304</v>
      </c>
      <c r="AI20" s="6">
        <v>0.83333333333333304</v>
      </c>
      <c r="AJ20" s="30"/>
      <c r="AK20" s="2">
        <f t="shared" si="5"/>
        <v>0.41666666666666602</v>
      </c>
      <c r="AL20">
        <f t="shared" si="6"/>
        <v>1</v>
      </c>
    </row>
    <row r="21" spans="1:38" ht="16.5" thickTop="1" thickBot="1" x14ac:dyDescent="0.3">
      <c r="A21" s="108">
        <f t="shared" si="7"/>
        <v>41745</v>
      </c>
      <c r="B21" s="31"/>
      <c r="C21" s="73"/>
      <c r="D21" s="74"/>
      <c r="E21" s="75"/>
      <c r="F21" s="107"/>
      <c r="G21" s="16">
        <f t="shared" si="0"/>
        <v>0</v>
      </c>
      <c r="H21" s="3"/>
      <c r="I21" s="4"/>
      <c r="J21" s="5"/>
      <c r="K21" s="6"/>
      <c r="L21" s="28"/>
      <c r="M21" s="16">
        <f t="shared" si="1"/>
        <v>0</v>
      </c>
      <c r="N21" s="3"/>
      <c r="O21" s="4"/>
      <c r="P21" s="5">
        <v>0.5</v>
      </c>
      <c r="Q21" s="6">
        <v>0.91666666666666696</v>
      </c>
      <c r="R21" s="28"/>
      <c r="S21" s="16">
        <f t="shared" si="2"/>
        <v>0.41666666666666696</v>
      </c>
      <c r="T21" s="3"/>
      <c r="U21" s="4"/>
      <c r="V21" s="5"/>
      <c r="W21" s="6"/>
      <c r="X21" s="28" t="s">
        <v>8</v>
      </c>
      <c r="Y21" s="16">
        <f t="shared" si="3"/>
        <v>0</v>
      </c>
      <c r="Z21" s="3"/>
      <c r="AA21" s="4"/>
      <c r="AB21" s="5">
        <v>0.54166666666666696</v>
      </c>
      <c r="AC21" s="6">
        <v>0.83333333333333304</v>
      </c>
      <c r="AD21" s="29"/>
      <c r="AE21" s="22">
        <f t="shared" si="4"/>
        <v>0.29166666666666607</v>
      </c>
      <c r="AF21" s="3">
        <v>0.29166666666666669</v>
      </c>
      <c r="AG21" s="4">
        <v>0.5</v>
      </c>
      <c r="AH21" s="5"/>
      <c r="AI21" s="6"/>
      <c r="AJ21" s="30"/>
      <c r="AK21" s="2">
        <f t="shared" si="5"/>
        <v>0.20833333333333331</v>
      </c>
      <c r="AL21">
        <f t="shared" si="6"/>
        <v>1</v>
      </c>
    </row>
    <row r="22" spans="1:38" ht="16.5" thickTop="1" thickBot="1" x14ac:dyDescent="0.3">
      <c r="A22" s="108">
        <f t="shared" si="7"/>
        <v>41746</v>
      </c>
      <c r="B22" s="31"/>
      <c r="C22" s="73"/>
      <c r="D22" s="74"/>
      <c r="E22" s="75"/>
      <c r="F22" s="107"/>
      <c r="G22" s="16">
        <f t="shared" si="0"/>
        <v>0</v>
      </c>
      <c r="H22" s="3"/>
      <c r="I22" s="4"/>
      <c r="J22" s="5">
        <v>0.57291666666666663</v>
      </c>
      <c r="K22" s="6">
        <v>0.91666666666666696</v>
      </c>
      <c r="L22" s="28"/>
      <c r="M22" s="16">
        <f t="shared" si="1"/>
        <v>0.34375000000000033</v>
      </c>
      <c r="N22" s="3">
        <v>0.48958333333333331</v>
      </c>
      <c r="O22" s="4">
        <v>0.58333333333333304</v>
      </c>
      <c r="P22" s="5">
        <v>0.58333333333333304</v>
      </c>
      <c r="Q22" s="6">
        <v>0.83333333333333304</v>
      </c>
      <c r="R22" s="28"/>
      <c r="S22" s="16">
        <f t="shared" si="2"/>
        <v>0.34374999999999972</v>
      </c>
      <c r="T22" s="3"/>
      <c r="U22" s="4"/>
      <c r="V22" s="5"/>
      <c r="W22" s="6"/>
      <c r="X22" s="28" t="s">
        <v>8</v>
      </c>
      <c r="Y22" s="16">
        <f t="shared" si="3"/>
        <v>0</v>
      </c>
      <c r="Z22" s="3">
        <v>0.29166666666666669</v>
      </c>
      <c r="AA22" s="4">
        <v>0.60416666666666663</v>
      </c>
      <c r="AB22" s="5"/>
      <c r="AC22" s="6"/>
      <c r="AD22" s="29"/>
      <c r="AE22" s="22">
        <f t="shared" si="4"/>
        <v>0.31249999999999994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1</v>
      </c>
    </row>
    <row r="23" spans="1:38" ht="16.5" thickTop="1" thickBot="1" x14ac:dyDescent="0.3">
      <c r="A23" s="108">
        <f t="shared" si="7"/>
        <v>41747</v>
      </c>
      <c r="B23" s="31"/>
      <c r="C23" s="73"/>
      <c r="D23" s="74"/>
      <c r="E23" s="75"/>
      <c r="F23" s="107"/>
      <c r="G23" s="16">
        <f t="shared" si="0"/>
        <v>0</v>
      </c>
      <c r="H23" s="3">
        <v>0.41666666666666702</v>
      </c>
      <c r="I23" s="4">
        <v>0.58333333333333304</v>
      </c>
      <c r="J23" s="5">
        <v>0.58333333333333304</v>
      </c>
      <c r="K23" s="6">
        <v>0.83333333333333304</v>
      </c>
      <c r="L23" s="28"/>
      <c r="M23" s="16">
        <f t="shared" si="1"/>
        <v>0.41666666666666602</v>
      </c>
      <c r="N23" s="3"/>
      <c r="O23" s="4"/>
      <c r="P23" s="5">
        <v>0.5</v>
      </c>
      <c r="Q23" s="6">
        <v>0.91666666666666696</v>
      </c>
      <c r="R23" s="28"/>
      <c r="S23" s="16">
        <f t="shared" si="2"/>
        <v>0.41666666666666696</v>
      </c>
      <c r="T23" s="3"/>
      <c r="U23" s="4"/>
      <c r="V23" s="5"/>
      <c r="W23" s="6"/>
      <c r="X23" s="28" t="s">
        <v>8</v>
      </c>
      <c r="Y23" s="16">
        <f t="shared" si="3"/>
        <v>0</v>
      </c>
      <c r="Z23" s="3">
        <v>0.29166666666666669</v>
      </c>
      <c r="AA23" s="4">
        <v>0.5</v>
      </c>
      <c r="AB23" s="5"/>
      <c r="AC23" s="6"/>
      <c r="AD23" s="29"/>
      <c r="AE23" s="22">
        <f t="shared" si="4"/>
        <v>0.20833333333333331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</row>
    <row r="24" spans="1:38" ht="16.5" thickTop="1" thickBot="1" x14ac:dyDescent="0.3">
      <c r="A24" s="108">
        <f t="shared" si="7"/>
        <v>41748</v>
      </c>
      <c r="B24" s="31"/>
      <c r="C24" s="73"/>
      <c r="D24" s="74"/>
      <c r="E24" s="75"/>
      <c r="F24" s="107"/>
      <c r="G24" s="16">
        <f t="shared" si="0"/>
        <v>0</v>
      </c>
      <c r="H24" s="3">
        <v>0.29166666666666669</v>
      </c>
      <c r="I24" s="4">
        <v>0.58333333333333304</v>
      </c>
      <c r="J24" s="5"/>
      <c r="K24" s="6"/>
      <c r="L24" s="28"/>
      <c r="M24" s="16">
        <f t="shared" si="1"/>
        <v>0.29166666666666635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/>
      <c r="W24" s="6"/>
      <c r="X24" s="28"/>
      <c r="Y24" s="16">
        <f t="shared" si="3"/>
        <v>0</v>
      </c>
      <c r="Z24" s="3"/>
      <c r="AA24" s="4"/>
      <c r="AB24" s="5"/>
      <c r="AC24" s="6"/>
      <c r="AD24" s="29"/>
      <c r="AE24" s="22">
        <f t="shared" si="4"/>
        <v>0</v>
      </c>
      <c r="AF24" s="3"/>
      <c r="AG24" s="4"/>
      <c r="AH24" s="5">
        <v>0.57291666666666663</v>
      </c>
      <c r="AI24" s="6">
        <v>0.91666666666666696</v>
      </c>
      <c r="AJ24" s="30"/>
      <c r="AK24" s="2">
        <f t="shared" si="5"/>
        <v>0.34375000000000033</v>
      </c>
      <c r="AL24">
        <f t="shared" si="6"/>
        <v>1</v>
      </c>
    </row>
    <row r="25" spans="1:38" ht="16.5" thickTop="1" thickBot="1" x14ac:dyDescent="0.3">
      <c r="A25" s="108">
        <f t="shared" si="7"/>
        <v>41749</v>
      </c>
      <c r="B25" s="31"/>
      <c r="C25" s="73"/>
      <c r="D25" s="74"/>
      <c r="E25" s="75"/>
      <c r="F25" s="107"/>
      <c r="G25" s="16">
        <f t="shared" si="0"/>
        <v>0</v>
      </c>
      <c r="H25" s="3">
        <v>0.29166666666666669</v>
      </c>
      <c r="I25" s="4">
        <v>0.58333333333333304</v>
      </c>
      <c r="J25" s="5"/>
      <c r="K25" s="6"/>
      <c r="L25" s="28"/>
      <c r="M25" s="16">
        <f t="shared" si="1"/>
        <v>0.29166666666666635</v>
      </c>
      <c r="N25" s="3"/>
      <c r="O25" s="4"/>
      <c r="P25" s="5"/>
      <c r="Q25" s="6"/>
      <c r="R25" s="28"/>
      <c r="S25" s="16">
        <f t="shared" si="2"/>
        <v>0</v>
      </c>
      <c r="T25" s="3"/>
      <c r="U25" s="4"/>
      <c r="V25" s="5"/>
      <c r="W25" s="6"/>
      <c r="X25" s="28"/>
      <c r="Y25" s="16">
        <f t="shared" si="3"/>
        <v>0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>
        <v>0.57291666666666663</v>
      </c>
      <c r="AI25" s="6">
        <v>0.91666666666666696</v>
      </c>
      <c r="AJ25" s="30"/>
      <c r="AK25" s="2">
        <f t="shared" si="5"/>
        <v>0.34375000000000033</v>
      </c>
      <c r="AL25">
        <f t="shared" si="6"/>
        <v>1</v>
      </c>
    </row>
    <row r="26" spans="1:38" ht="16.5" thickTop="1" thickBot="1" x14ac:dyDescent="0.3">
      <c r="A26" s="108">
        <f t="shared" si="7"/>
        <v>41750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/>
      <c r="K26" s="6"/>
      <c r="L26" s="28"/>
      <c r="M26" s="16">
        <f t="shared" si="1"/>
        <v>0</v>
      </c>
      <c r="N26" s="3"/>
      <c r="O26" s="4"/>
      <c r="P26" s="5"/>
      <c r="Q26" s="6"/>
      <c r="R26" s="28"/>
      <c r="S26" s="16">
        <f t="shared" si="2"/>
        <v>0</v>
      </c>
      <c r="T26" s="3">
        <v>0.29166666666666669</v>
      </c>
      <c r="U26" s="4">
        <v>0.58333333333333304</v>
      </c>
      <c r="V26" s="5"/>
      <c r="W26" s="6"/>
      <c r="X26" s="28"/>
      <c r="Y26" s="16">
        <f t="shared" si="3"/>
        <v>0.29166666666666635</v>
      </c>
      <c r="Z26" s="3"/>
      <c r="AA26" s="4"/>
      <c r="AB26" s="5">
        <v>0.57291666666666663</v>
      </c>
      <c r="AC26" s="6">
        <v>0.91666666666666696</v>
      </c>
      <c r="AD26" s="29"/>
      <c r="AE26" s="22">
        <f t="shared" si="4"/>
        <v>0.34375000000000033</v>
      </c>
      <c r="AF26" s="3"/>
      <c r="AG26" s="4"/>
      <c r="AH26" s="5"/>
      <c r="AI26" s="6"/>
      <c r="AJ26" s="30"/>
      <c r="AK26" s="2">
        <f t="shared" si="5"/>
        <v>0</v>
      </c>
      <c r="AL26">
        <f t="shared" si="6"/>
        <v>1</v>
      </c>
    </row>
    <row r="27" spans="1:38" ht="16.5" thickTop="1" thickBot="1" x14ac:dyDescent="0.3">
      <c r="A27" s="108">
        <f t="shared" si="7"/>
        <v>41751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/>
      <c r="K27" s="6"/>
      <c r="L27" s="28"/>
      <c r="M27" s="16">
        <f t="shared" si="1"/>
        <v>0</v>
      </c>
      <c r="N27" s="3"/>
      <c r="O27" s="4"/>
      <c r="P27" s="5">
        <v>0.57291666666666663</v>
      </c>
      <c r="Q27" s="6">
        <v>0.91666666666666696</v>
      </c>
      <c r="R27" s="28"/>
      <c r="S27" s="16">
        <f t="shared" si="2"/>
        <v>0.34375000000000033</v>
      </c>
      <c r="T27" s="3"/>
      <c r="U27" s="4"/>
      <c r="V27" s="5"/>
      <c r="W27" s="6"/>
      <c r="X27" s="28" t="s">
        <v>6</v>
      </c>
      <c r="Y27" s="16">
        <f t="shared" si="3"/>
        <v>0</v>
      </c>
      <c r="Z27" s="3">
        <v>0.41666666666666702</v>
      </c>
      <c r="AA27" s="4">
        <v>0.58333333333333304</v>
      </c>
      <c r="AB27" s="5">
        <v>0.58333333333333304</v>
      </c>
      <c r="AC27" s="6">
        <v>0.83333333333333304</v>
      </c>
      <c r="AD27" s="29"/>
      <c r="AE27" s="22">
        <f t="shared" si="4"/>
        <v>0.41666666666666602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0</v>
      </c>
    </row>
    <row r="28" spans="1:38" ht="16.5" thickTop="1" thickBot="1" x14ac:dyDescent="0.3">
      <c r="A28" s="108">
        <f t="shared" si="7"/>
        <v>41752</v>
      </c>
      <c r="B28" s="31"/>
      <c r="C28" s="73"/>
      <c r="D28" s="74"/>
      <c r="E28" s="75"/>
      <c r="F28" s="107"/>
      <c r="G28" s="16">
        <f t="shared" si="0"/>
        <v>0</v>
      </c>
      <c r="H28" s="3">
        <v>0.29166666666666669</v>
      </c>
      <c r="I28" s="4">
        <v>0.58333333333333304</v>
      </c>
      <c r="J28" s="5">
        <v>0.58333333333333304</v>
      </c>
      <c r="K28" s="6">
        <v>0.70833333333333337</v>
      </c>
      <c r="L28" s="28"/>
      <c r="M28" s="16">
        <f t="shared" si="1"/>
        <v>0.41666666666666669</v>
      </c>
      <c r="N28" s="3"/>
      <c r="O28" s="4"/>
      <c r="P28" s="5">
        <v>0.5</v>
      </c>
      <c r="Q28" s="6">
        <v>0.83333333333333304</v>
      </c>
      <c r="R28" s="28"/>
      <c r="S28" s="16">
        <f t="shared" si="2"/>
        <v>0.33333333333333304</v>
      </c>
      <c r="T28" s="3"/>
      <c r="U28" s="4"/>
      <c r="V28" s="5"/>
      <c r="W28" s="6"/>
      <c r="X28" s="28" t="s">
        <v>6</v>
      </c>
      <c r="Y28" s="16">
        <f t="shared" si="3"/>
        <v>0</v>
      </c>
      <c r="Z28" s="3">
        <v>0.29166666666666669</v>
      </c>
      <c r="AA28" s="4">
        <v>0.5</v>
      </c>
      <c r="AB28" s="5"/>
      <c r="AC28" s="6"/>
      <c r="AD28" s="29"/>
      <c r="AE28" s="22">
        <f t="shared" si="4"/>
        <v>0.20833333333333331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2</v>
      </c>
    </row>
    <row r="29" spans="1:38" ht="16.5" thickTop="1" thickBot="1" x14ac:dyDescent="0.3">
      <c r="A29" s="108">
        <f t="shared" si="7"/>
        <v>41753</v>
      </c>
      <c r="B29" s="31"/>
      <c r="C29" s="73"/>
      <c r="D29" s="74"/>
      <c r="E29" s="75"/>
      <c r="F29" s="107"/>
      <c r="G29" s="16">
        <f t="shared" si="0"/>
        <v>0</v>
      </c>
      <c r="H29" s="3"/>
      <c r="I29" s="4"/>
      <c r="J29" s="5">
        <v>0.5</v>
      </c>
      <c r="K29" s="6">
        <v>0.91666666666666696</v>
      </c>
      <c r="L29" s="28"/>
      <c r="M29" s="16">
        <f t="shared" si="1"/>
        <v>0.41666666666666696</v>
      </c>
      <c r="N29" s="3">
        <v>0.29166666666666669</v>
      </c>
      <c r="O29" s="4">
        <v>0.58333333333333304</v>
      </c>
      <c r="P29" s="5">
        <v>0.58333333333333304</v>
      </c>
      <c r="Q29" s="6">
        <v>0.70833333333333337</v>
      </c>
      <c r="R29" s="28"/>
      <c r="S29" s="16">
        <f t="shared" si="2"/>
        <v>0.41666666666666669</v>
      </c>
      <c r="T29" s="3"/>
      <c r="U29" s="4"/>
      <c r="V29" s="5"/>
      <c r="W29" s="6"/>
      <c r="X29" s="28" t="s">
        <v>6</v>
      </c>
      <c r="Y29" s="16">
        <f t="shared" si="3"/>
        <v>0</v>
      </c>
      <c r="Z29" s="3"/>
      <c r="AA29" s="4"/>
      <c r="AB29" s="5"/>
      <c r="AC29" s="6"/>
      <c r="AD29" s="29"/>
      <c r="AE29" s="22">
        <f t="shared" si="4"/>
        <v>0</v>
      </c>
      <c r="AF29" s="3"/>
      <c r="AG29" s="4"/>
      <c r="AH29" s="5"/>
      <c r="AI29" s="6"/>
      <c r="AJ29" s="30"/>
      <c r="AK29" s="2">
        <f t="shared" si="5"/>
        <v>0</v>
      </c>
      <c r="AL29">
        <f t="shared" si="6"/>
        <v>1</v>
      </c>
    </row>
    <row r="30" spans="1:38" ht="16.5" thickTop="1" thickBot="1" x14ac:dyDescent="0.3">
      <c r="A30" s="108">
        <f t="shared" si="7"/>
        <v>41754</v>
      </c>
      <c r="B30" s="31"/>
      <c r="C30" s="73"/>
      <c r="D30" s="74"/>
      <c r="E30" s="75"/>
      <c r="F30" s="107"/>
      <c r="G30" s="16">
        <f t="shared" si="0"/>
        <v>0</v>
      </c>
      <c r="H30" s="3">
        <v>0.48958333333333331</v>
      </c>
      <c r="I30" s="4">
        <v>0.58333333333333304</v>
      </c>
      <c r="J30" s="5">
        <v>0.58333333333333304</v>
      </c>
      <c r="K30" s="6">
        <v>0.83333333333333304</v>
      </c>
      <c r="L30" s="28"/>
      <c r="M30" s="16">
        <f t="shared" si="1"/>
        <v>0.34374999999999972</v>
      </c>
      <c r="N30" s="3">
        <v>0.29166666666666669</v>
      </c>
      <c r="O30" s="4">
        <v>0.5</v>
      </c>
      <c r="P30" s="5"/>
      <c r="Q30" s="6"/>
      <c r="R30" s="28"/>
      <c r="S30" s="16">
        <f t="shared" si="2"/>
        <v>0.20833333333333331</v>
      </c>
      <c r="T30" s="3"/>
      <c r="U30" s="4"/>
      <c r="V30" s="5"/>
      <c r="W30" s="6"/>
      <c r="X30" s="28" t="s">
        <v>6</v>
      </c>
      <c r="Y30" s="16">
        <f t="shared" si="3"/>
        <v>0</v>
      </c>
      <c r="Z30" s="3"/>
      <c r="AA30" s="4"/>
      <c r="AB30" s="5"/>
      <c r="AC30" s="6"/>
      <c r="AD30" s="29"/>
      <c r="AE30" s="22">
        <f t="shared" si="4"/>
        <v>0</v>
      </c>
      <c r="AF30" s="3"/>
      <c r="AG30" s="4"/>
      <c r="AH30" s="5"/>
      <c r="AI30" s="6"/>
      <c r="AJ30" s="30"/>
      <c r="AK30" s="2">
        <f t="shared" si="5"/>
        <v>0</v>
      </c>
      <c r="AL30">
        <f t="shared" si="6"/>
        <v>1</v>
      </c>
    </row>
    <row r="31" spans="1:38" ht="16.5" thickTop="1" thickBot="1" x14ac:dyDescent="0.3">
      <c r="A31" s="108">
        <f t="shared" si="7"/>
        <v>41755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</v>
      </c>
      <c r="K31" s="6">
        <v>0.91666666666666696</v>
      </c>
      <c r="L31" s="28"/>
      <c r="M31" s="16">
        <f t="shared" si="1"/>
        <v>0.41666666666666696</v>
      </c>
      <c r="N31" s="3"/>
      <c r="O31" s="4"/>
      <c r="P31" s="5"/>
      <c r="Q31" s="6"/>
      <c r="R31" s="28"/>
      <c r="S31" s="16">
        <f t="shared" si="2"/>
        <v>0</v>
      </c>
      <c r="T31" s="3"/>
      <c r="U31" s="4"/>
      <c r="V31" s="5"/>
      <c r="W31" s="6"/>
      <c r="X31" s="28" t="s">
        <v>6</v>
      </c>
      <c r="Y31" s="16">
        <f t="shared" si="3"/>
        <v>0</v>
      </c>
      <c r="Z31" s="3"/>
      <c r="AA31" s="4"/>
      <c r="AB31" s="5">
        <v>0.57291666666666663</v>
      </c>
      <c r="AC31" s="6">
        <v>0.91666666666666696</v>
      </c>
      <c r="AD31" s="29"/>
      <c r="AE31" s="22">
        <f t="shared" si="4"/>
        <v>0.34375000000000033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0</v>
      </c>
    </row>
    <row r="32" spans="1:38" ht="16.5" thickTop="1" thickBot="1" x14ac:dyDescent="0.3">
      <c r="A32" s="108">
        <f t="shared" si="7"/>
        <v>41756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/>
      <c r="K32" s="6"/>
      <c r="L32" s="28"/>
      <c r="M32" s="16">
        <f t="shared" si="1"/>
        <v>0</v>
      </c>
      <c r="N32" s="3"/>
      <c r="O32" s="4"/>
      <c r="P32" s="5"/>
      <c r="Q32" s="6"/>
      <c r="R32" s="28"/>
      <c r="S32" s="16">
        <f t="shared" si="2"/>
        <v>0</v>
      </c>
      <c r="T32" s="3"/>
      <c r="U32" s="4"/>
      <c r="V32" s="5"/>
      <c r="W32" s="6"/>
      <c r="X32" s="28"/>
      <c r="Y32" s="16">
        <f t="shared" si="3"/>
        <v>0</v>
      </c>
      <c r="Z32" s="3"/>
      <c r="AA32" s="4"/>
      <c r="AB32" s="5">
        <v>0.57291666666666663</v>
      </c>
      <c r="AC32" s="6">
        <v>0.91666666666666696</v>
      </c>
      <c r="AD32" s="29"/>
      <c r="AE32" s="22">
        <f t="shared" si="4"/>
        <v>0.34375000000000033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0</v>
      </c>
    </row>
    <row r="33" spans="1:38" ht="16.5" thickTop="1" thickBot="1" x14ac:dyDescent="0.3">
      <c r="A33" s="108">
        <f t="shared" si="7"/>
        <v>41757</v>
      </c>
      <c r="B33" s="31"/>
      <c r="C33" s="73"/>
      <c r="D33" s="74"/>
      <c r="E33" s="75"/>
      <c r="F33" s="107"/>
      <c r="G33" s="16">
        <f t="shared" si="0"/>
        <v>0</v>
      </c>
      <c r="H33" s="3"/>
      <c r="I33" s="4"/>
      <c r="J33" s="5"/>
      <c r="K33" s="6"/>
      <c r="L33" s="28" t="s">
        <v>8</v>
      </c>
      <c r="M33" s="16">
        <f t="shared" si="1"/>
        <v>0</v>
      </c>
      <c r="N33" s="3">
        <v>0.29166666666666669</v>
      </c>
      <c r="O33" s="4">
        <v>0.58333333333333304</v>
      </c>
      <c r="P33" s="5">
        <v>0.70833333333333304</v>
      </c>
      <c r="Q33" s="6">
        <v>0.83333333333333304</v>
      </c>
      <c r="R33" s="28"/>
      <c r="S33" s="16">
        <f t="shared" si="2"/>
        <v>0.41666666666666635</v>
      </c>
      <c r="T33" s="3"/>
      <c r="U33" s="4"/>
      <c r="V33" s="5">
        <v>0.57291666666666663</v>
      </c>
      <c r="W33" s="6">
        <v>0.91666666666666696</v>
      </c>
      <c r="X33" s="28"/>
      <c r="Y33" s="16">
        <f t="shared" si="3"/>
        <v>0.34375000000000033</v>
      </c>
      <c r="Z33" s="3"/>
      <c r="AA33" s="4"/>
      <c r="AB33" s="5"/>
      <c r="AC33" s="6"/>
      <c r="AD33" s="29"/>
      <c r="AE33" s="22">
        <f t="shared" si="4"/>
        <v>0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1</v>
      </c>
    </row>
    <row r="34" spans="1:38" ht="16.5" thickTop="1" thickBot="1" x14ac:dyDescent="0.3">
      <c r="A34" s="108">
        <f t="shared" si="7"/>
        <v>41758</v>
      </c>
      <c r="B34" s="31"/>
      <c r="C34" s="73"/>
      <c r="D34" s="74"/>
      <c r="E34" s="75"/>
      <c r="F34" s="107"/>
      <c r="G34" s="16">
        <f t="shared" si="0"/>
        <v>0</v>
      </c>
      <c r="H34" s="3"/>
      <c r="I34" s="4"/>
      <c r="J34" s="5"/>
      <c r="K34" s="6"/>
      <c r="L34" s="28" t="s">
        <v>8</v>
      </c>
      <c r="M34" s="16">
        <f t="shared" si="1"/>
        <v>0</v>
      </c>
      <c r="N34" s="3"/>
      <c r="O34" s="4"/>
      <c r="P34" s="5">
        <v>0.57291666666666663</v>
      </c>
      <c r="Q34" s="6">
        <v>0.91666666666666696</v>
      </c>
      <c r="R34" s="28"/>
      <c r="S34" s="16">
        <f t="shared" si="2"/>
        <v>0.34375000000000033</v>
      </c>
      <c r="T34" s="3">
        <v>0.41666666666666702</v>
      </c>
      <c r="U34" s="4">
        <v>0.58333333333333304</v>
      </c>
      <c r="V34" s="5">
        <v>0.58333333333333304</v>
      </c>
      <c r="W34" s="6">
        <v>0.83333333333333304</v>
      </c>
      <c r="X34" s="28"/>
      <c r="Y34" s="16">
        <f t="shared" si="3"/>
        <v>0.41666666666666602</v>
      </c>
      <c r="Z34" s="3"/>
      <c r="AA34" s="4"/>
      <c r="AB34" s="5"/>
      <c r="AC34" s="6"/>
      <c r="AD34" s="29"/>
      <c r="AE34" s="22">
        <f t="shared" si="4"/>
        <v>0</v>
      </c>
      <c r="AF34" s="3">
        <v>0.29166666666666669</v>
      </c>
      <c r="AG34" s="4">
        <v>0.58333333333333304</v>
      </c>
      <c r="AH34" s="5">
        <v>0.58333333333333304</v>
      </c>
      <c r="AI34" s="6">
        <v>0.70833333333333337</v>
      </c>
      <c r="AJ34" s="30"/>
      <c r="AK34" s="2">
        <f t="shared" si="5"/>
        <v>0.41666666666666669</v>
      </c>
      <c r="AL34">
        <f t="shared" si="6"/>
        <v>1</v>
      </c>
    </row>
    <row r="35" spans="1:38" ht="16.5" thickTop="1" thickBot="1" x14ac:dyDescent="0.3">
      <c r="A35" s="108">
        <f t="shared" si="7"/>
        <v>41759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 t="s">
        <v>8</v>
      </c>
      <c r="M35" s="16">
        <f t="shared" si="1"/>
        <v>0</v>
      </c>
      <c r="N35" s="3"/>
      <c r="O35" s="4"/>
      <c r="P35" s="5">
        <v>0.54166666666666696</v>
      </c>
      <c r="Q35" s="6">
        <v>0.83333333333333304</v>
      </c>
      <c r="R35" s="28"/>
      <c r="S35" s="16">
        <f t="shared" si="2"/>
        <v>0.29166666666666607</v>
      </c>
      <c r="T35" s="3">
        <v>0.29166666666666669</v>
      </c>
      <c r="U35" s="4">
        <v>0.5</v>
      </c>
      <c r="V35" s="5"/>
      <c r="W35" s="6"/>
      <c r="X35" s="28"/>
      <c r="Y35" s="16">
        <f t="shared" si="3"/>
        <v>0.20833333333333331</v>
      </c>
      <c r="Z35" s="3"/>
      <c r="AA35" s="4"/>
      <c r="AB35" s="5"/>
      <c r="AC35" s="6"/>
      <c r="AD35" s="29"/>
      <c r="AE35" s="22">
        <f t="shared" si="4"/>
        <v>0</v>
      </c>
      <c r="AF35" s="3"/>
      <c r="AG35" s="4"/>
      <c r="AH35" s="5">
        <v>0.5</v>
      </c>
      <c r="AI35" s="6">
        <v>0.91666666666666696</v>
      </c>
      <c r="AJ35" s="30"/>
      <c r="AK35" s="2">
        <f t="shared" si="5"/>
        <v>0.41666666666666696</v>
      </c>
      <c r="AL35">
        <f t="shared" si="6"/>
        <v>1</v>
      </c>
    </row>
    <row r="36" spans="1:38" ht="16.5" thickTop="1" thickBot="1" x14ac:dyDescent="0.3">
      <c r="A36" s="108"/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/>
      <c r="AC36" s="11"/>
      <c r="AD36" s="29"/>
      <c r="AE36" s="22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 x14ac:dyDescent="0.25">
      <c r="A37" s="12"/>
      <c r="B37" s="169">
        <f>SUM(G6:G36)</f>
        <v>0</v>
      </c>
      <c r="C37" s="170"/>
      <c r="D37" s="170"/>
      <c r="E37" s="170"/>
      <c r="F37" s="170"/>
      <c r="G37" s="171"/>
      <c r="H37" s="170">
        <f>SUM(M6:M36)</f>
        <v>5.7500000000000009</v>
      </c>
      <c r="I37" s="170"/>
      <c r="J37" s="170"/>
      <c r="K37" s="170"/>
      <c r="L37" s="170"/>
      <c r="M37" s="171"/>
      <c r="N37" s="169">
        <f>SUM(S6:S36)</f>
        <v>6.6041666666666652</v>
      </c>
      <c r="O37" s="170"/>
      <c r="P37" s="170"/>
      <c r="Q37" s="170"/>
      <c r="R37" s="170"/>
      <c r="S37" s="171"/>
      <c r="T37" s="170">
        <f>SUM(Y6:Y36)</f>
        <v>3.6145833333333335</v>
      </c>
      <c r="U37" s="170"/>
      <c r="V37" s="170"/>
      <c r="W37" s="170"/>
      <c r="X37" s="170"/>
      <c r="Y37" s="170"/>
      <c r="Z37" s="169">
        <f>SUM(AE6:AE36)</f>
        <v>4.822916666666667</v>
      </c>
      <c r="AA37" s="170"/>
      <c r="AB37" s="170"/>
      <c r="AC37" s="170"/>
      <c r="AD37" s="170"/>
      <c r="AE37" s="171"/>
      <c r="AF37" s="169">
        <f>SUM(AK6:AK36)</f>
        <v>5.0833333333333339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 t="e">
        <f ca="1">SUMPRODUCT((COUNTIF(fériés,ROW(INDIRECT($A$6&amp;":"&amp;$A$36)))),G$6:G36)</f>
        <v>#VALUE!</v>
      </c>
      <c r="H39" s="101"/>
      <c r="I39" s="102"/>
      <c r="J39" s="102"/>
      <c r="K39" s="102"/>
      <c r="L39" s="103"/>
      <c r="M39" s="105" t="e">
        <f ca="1">SUMPRODUCT((COUNTIF(fériés,ROW(INDIRECT($A$6&amp;":"&amp;$A$36)))),M$6:M36)</f>
        <v>#VALUE!</v>
      </c>
      <c r="N39" s="101"/>
      <c r="O39" s="102"/>
      <c r="P39" s="102"/>
      <c r="Q39" s="102"/>
      <c r="R39" s="103"/>
      <c r="S39" s="105" t="e">
        <f ca="1">SUMPRODUCT((COUNTIF(fériés,ROW(INDIRECT($A$6&amp;":"&amp;$A$36)))),S$6:S36)</f>
        <v>#VALUE!</v>
      </c>
      <c r="T39" s="101"/>
      <c r="U39" s="102"/>
      <c r="V39" s="102"/>
      <c r="W39" s="102"/>
      <c r="X39" s="103"/>
      <c r="Y39" s="105" t="e">
        <f ca="1">SUMPRODUCT((COUNTIF(fériés,ROW(INDIRECT($A$6&amp;":"&amp;$A$36)))),Y$6:Y36)</f>
        <v>#VALUE!</v>
      </c>
      <c r="Z39" s="101"/>
      <c r="AA39" s="102"/>
      <c r="AB39" s="102"/>
      <c r="AC39" s="102"/>
      <c r="AD39" s="103"/>
      <c r="AE39" s="105" t="e">
        <f ca="1">SUMPRODUCT((COUNTIF(fériés,ROW(INDIRECT($A$6&amp;":"&amp;$A$36)))),AE$6:AE36)</f>
        <v>#VALUE!</v>
      </c>
      <c r="AF39" s="101"/>
      <c r="AG39" s="102"/>
      <c r="AH39" s="102"/>
      <c r="AI39" s="102"/>
      <c r="AJ39" s="103"/>
      <c r="AK39" s="105" t="e">
        <f ca="1">SUMPRODUCT((COUNTIF(fériés,ROW(INDIRECT($A$6&amp;":"&amp;$A$36)))),AK$6:AK36)</f>
        <v>#VALUE!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D44:E44"/>
    <mergeCell ref="H44:I44"/>
    <mergeCell ref="J44:K44"/>
    <mergeCell ref="N44:O44"/>
    <mergeCell ref="P44:Q44"/>
    <mergeCell ref="T44:U44"/>
    <mergeCell ref="V44:W44"/>
    <mergeCell ref="Z44:AA44"/>
    <mergeCell ref="AB44:AC44"/>
    <mergeCell ref="AF44:AG44"/>
    <mergeCell ref="AH44:AI44"/>
  </mergeCells>
  <conditionalFormatting sqref="H6:K36">
    <cfRule type="expression" dxfId="397" priority="22">
      <formula>$L6="MODIF"</formula>
    </cfRule>
    <cfRule type="expression" dxfId="396" priority="25">
      <formula>$L6="AUTRE"</formula>
    </cfRule>
    <cfRule type="expression" dxfId="395" priority="30">
      <formula>$L6="RC"</formula>
    </cfRule>
    <cfRule type="expression" dxfId="394" priority="31">
      <formula>$L6="AM"</formula>
    </cfRule>
    <cfRule type="expression" dxfId="393" priority="32">
      <formula>$L6="CA"</formula>
    </cfRule>
  </conditionalFormatting>
  <conditionalFormatting sqref="T6:X36">
    <cfRule type="expression" dxfId="392" priority="21">
      <formula>$X6="MODIF"</formula>
    </cfRule>
    <cfRule type="expression" dxfId="391" priority="24">
      <formula>$X6="AUTRE"</formula>
    </cfRule>
    <cfRule type="expression" dxfId="390" priority="27">
      <formula>$X6="RC"</formula>
    </cfRule>
    <cfRule type="expression" dxfId="389" priority="28">
      <formula>$X6="AM"</formula>
    </cfRule>
    <cfRule type="expression" dxfId="388" priority="29">
      <formula>$X6="CA"</formula>
    </cfRule>
  </conditionalFormatting>
  <conditionalFormatting sqref="N29:Q33">
    <cfRule type="expression" dxfId="387" priority="16">
      <formula>$R6="MODIF"</formula>
    </cfRule>
    <cfRule type="expression" dxfId="386" priority="17">
      <formula>$R6="AUTRE"</formula>
    </cfRule>
    <cfRule type="expression" dxfId="385" priority="18">
      <formula>$R6="RC"</formula>
    </cfRule>
    <cfRule type="expression" dxfId="384" priority="19">
      <formula>$F29="AM"</formula>
    </cfRule>
    <cfRule type="expression" dxfId="383" priority="20">
      <formula>$F29="CA"</formula>
    </cfRule>
  </conditionalFormatting>
  <conditionalFormatting sqref="AJ6:AJ36">
    <cfRule type="expression" dxfId="382" priority="14">
      <formula>$AJ6="MODIF"</formula>
    </cfRule>
    <cfRule type="expression" dxfId="381" priority="15">
      <formula>$AJ6="RC"</formula>
    </cfRule>
  </conditionalFormatting>
  <conditionalFormatting sqref="Z6:AD36">
    <cfRule type="expression" dxfId="380" priority="9">
      <formula>$AD6="MODIF"</formula>
    </cfRule>
    <cfRule type="expression" dxfId="379" priority="10">
      <formula>$AD6="RC"</formula>
    </cfRule>
    <cfRule type="expression" dxfId="378" priority="11">
      <formula>$AD6="AM"</formula>
    </cfRule>
    <cfRule type="expression" dxfId="377" priority="12">
      <formula>$AD6="CA"</formula>
    </cfRule>
    <cfRule type="expression" dxfId="376" priority="13">
      <formula>$AD6="AUTRE"</formula>
    </cfRule>
  </conditionalFormatting>
  <conditionalFormatting sqref="AF6:AJ36">
    <cfRule type="expression" dxfId="375" priority="5">
      <formula>$AJ6="RC"</formula>
    </cfRule>
    <cfRule type="expression" dxfId="374" priority="6">
      <formula>$AJ6="AM"</formula>
    </cfRule>
    <cfRule type="expression" dxfId="373" priority="7">
      <formula>$AJ6="CA"</formula>
    </cfRule>
    <cfRule type="expression" dxfId="372" priority="8">
      <formula>$AJ6="AUTRE"</formula>
    </cfRule>
  </conditionalFormatting>
  <conditionalFormatting sqref="B6:B36 N6:R36 AF6:AJ36 Z6:AD36 T6:X36 H6:L36">
    <cfRule type="cellIs" dxfId="371" priority="3" operator="equal">
      <formula>0.916666666666667</formula>
    </cfRule>
    <cfRule type="cellIs" dxfId="370" priority="4" operator="equal">
      <formula>0.291666666666667</formula>
    </cfRule>
  </conditionalFormatting>
  <conditionalFormatting sqref="A6:A36">
    <cfRule type="cellIs" dxfId="369" priority="2" operator="lessThan">
      <formula>TODAY()</formula>
    </cfRule>
  </conditionalFormatting>
  <conditionalFormatting sqref="B6:F36">
    <cfRule type="expression" dxfId="368" priority="23">
      <formula>$F6="MODIF"</formula>
    </cfRule>
    <cfRule type="expression" dxfId="367" priority="26">
      <formula>$F6="AUTRE"</formula>
    </cfRule>
    <cfRule type="expression" dxfId="366" priority="33">
      <formula>$F6="RC"</formula>
    </cfRule>
    <cfRule type="expression" dxfId="365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{28464FCC-1CC9-4A42-B451-88FE739FECC9}</x14:id>
        </ext>
      </extLst>
    </cfRule>
  </conditionalFormatting>
  <conditionalFormatting sqref="A6:AK36">
    <cfRule type="expression" dxfId="364" priority="35">
      <formula>OR(COUNTIF(fériés,$A6)&gt;0,WEEKDAY($A6,2)&gt;5)</formula>
    </cfRule>
  </conditionalFormatting>
  <dataValidations count="6">
    <dataValidation type="list" allowBlank="1" showInputMessage="1" showErrorMessage="1" sqref="X6:X36 AJ6:AJ36 AD6:AD36 F6:F36 R6:R36 L6:L36">
      <formula1>"CA,AM,RC,MODIF,AUTRE"</formula1>
    </dataValidation>
    <dataValidation type="list" allowBlank="1" showInputMessage="1" showErrorMessage="1" sqref="E6:E36 K6:K35 Q6:Q35 W6:W35 AC6:AC35 AI6:AI35">
      <formula1>fin2_</formula1>
    </dataValidation>
    <dataValidation type="list" allowBlank="1" showInputMessage="1" showErrorMessage="1" sqref="D6:D36 J6:J35 P6:P35 V6:V35 AB6:AB35 AH6:AH35">
      <formula1>deb2_</formula1>
    </dataValidation>
    <dataValidation type="list" allowBlank="1" showInputMessage="1" showErrorMessage="1" sqref="C6:C36 I6:I35 O6:O35 U6:U35 AA6:AA35 AG6:AG35">
      <formula1>fin1_</formula1>
    </dataValidation>
    <dataValidation type="list" allowBlank="1" showInputMessage="1" showErrorMessage="1" sqref="B6:B36 H6:H35 N6:N35 T6:T35 Z6:Z35 AF6:AF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611" r:id="rId3" name="CommandButton1">
          <controlPr defaultSize="0" autoLine="0" r:id="rId4">
            <anchor moveWithCells="1">
              <from>
                <xdr:col>3</xdr:col>
                <xdr:colOff>66675</xdr:colOff>
                <xdr:row>0</xdr:row>
                <xdr:rowOff>0</xdr:rowOff>
              </from>
              <to>
                <xdr:col>6</xdr:col>
                <xdr:colOff>314325</xdr:colOff>
                <xdr:row>1</xdr:row>
                <xdr:rowOff>190500</xdr:rowOff>
              </to>
            </anchor>
          </controlPr>
        </control>
      </mc:Choice>
      <mc:Fallback>
        <control shapeId="12611" r:id="rId3" name="CommandButton1"/>
      </mc:Fallback>
    </mc:AlternateContent>
    <mc:AlternateContent xmlns:mc="http://schemas.openxmlformats.org/markup-compatibility/2006">
      <mc:Choice Requires="x14">
        <control shapeId="12609" r:id="rId5" name="Button 321">
          <controlPr defaultSize="0" print="0" autoFill="0" autoPict="0" macro="[0]!Macro1">
            <anchor moveWithCells="1" sizeWithCells="1">
              <from>
                <xdr:col>1</xdr:col>
                <xdr:colOff>9525</xdr:colOff>
                <xdr:row>0</xdr:row>
                <xdr:rowOff>9525</xdr:rowOff>
              </from>
              <to>
                <xdr:col>3</xdr:col>
                <xdr:colOff>9525</xdr:colOff>
                <xdr:row>1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8464FCC-1CC9-4A42-B451-88FE739FECC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L48"/>
  <sheetViews>
    <sheetView workbookViewId="0">
      <selection activeCell="AC36" sqref="AC36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48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41760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>
        <v>0.29166666666666669</v>
      </c>
      <c r="O6" s="17">
        <v>0.60416666666666663</v>
      </c>
      <c r="P6" s="25"/>
      <c r="Q6" s="26"/>
      <c r="R6" s="28"/>
      <c r="S6" s="16">
        <f>Q6-P6+O6-N6</f>
        <v>0.31249999999999994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>
        <v>0.57291666666666663</v>
      </c>
      <c r="AC6" s="26">
        <v>0.91666666666666696</v>
      </c>
      <c r="AD6" s="29"/>
      <c r="AE6" s="27">
        <f>AC6-AB6+AA6-Z6</f>
        <v>0.34375000000000033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 x14ac:dyDescent="0.3">
      <c r="A7" s="108">
        <f>A6+1</f>
        <v>41761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/>
      <c r="K7" s="6"/>
      <c r="L7" s="28" t="s">
        <v>8</v>
      </c>
      <c r="M7" s="16">
        <f t="shared" ref="M7:M36" si="1">K7-J7+I7-H7</f>
        <v>0</v>
      </c>
      <c r="N7" s="3">
        <v>0.29166666666666669</v>
      </c>
      <c r="O7" s="4">
        <v>0.5</v>
      </c>
      <c r="P7" s="5"/>
      <c r="Q7" s="6"/>
      <c r="R7" s="28"/>
      <c r="S7" s="16">
        <f t="shared" ref="S7:S36" si="2">Q7-P7+O7-N7</f>
        <v>0.20833333333333331</v>
      </c>
      <c r="T7" s="3"/>
      <c r="U7" s="4"/>
      <c r="V7" s="5"/>
      <c r="W7" s="6"/>
      <c r="X7" s="28"/>
      <c r="Y7" s="16">
        <f t="shared" ref="Y7:Y36" si="3">W7-V7+U7-T7</f>
        <v>0</v>
      </c>
      <c r="Z7" s="3">
        <v>0.41666666666666702</v>
      </c>
      <c r="AA7" s="4">
        <v>0.58333333333333304</v>
      </c>
      <c r="AB7" s="5">
        <v>0.58333333333333304</v>
      </c>
      <c r="AC7" s="6">
        <v>0.83333333333333304</v>
      </c>
      <c r="AD7" s="29"/>
      <c r="AE7" s="22">
        <f t="shared" ref="AE7:AE36" si="4">AC7-AB7+AA7-Z7</f>
        <v>0.41666666666666602</v>
      </c>
      <c r="AF7" s="3"/>
      <c r="AG7" s="4"/>
      <c r="AH7" s="5">
        <v>0.5</v>
      </c>
      <c r="AI7" s="6">
        <v>0.91666666666666696</v>
      </c>
      <c r="AJ7" s="30"/>
      <c r="AK7" s="2">
        <f t="shared" ref="AK7:AK36" si="5">AI7-AH7+AG7-AF7</f>
        <v>0.41666666666666696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41762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/>
      <c r="K8" s="6"/>
      <c r="L8" s="28"/>
      <c r="M8" s="16">
        <f t="shared" si="1"/>
        <v>0</v>
      </c>
      <c r="N8" s="3"/>
      <c r="O8" s="4"/>
      <c r="P8" s="5"/>
      <c r="Q8" s="6"/>
      <c r="R8" s="28"/>
      <c r="S8" s="16">
        <f t="shared" si="2"/>
        <v>0</v>
      </c>
      <c r="T8" s="3"/>
      <c r="U8" s="4"/>
      <c r="V8" s="5">
        <v>0.57291666666666663</v>
      </c>
      <c r="W8" s="6">
        <v>0.91666666666666696</v>
      </c>
      <c r="X8" s="28"/>
      <c r="Y8" s="16">
        <f t="shared" si="3"/>
        <v>0.34375000000000033</v>
      </c>
      <c r="Z8" s="3">
        <v>0.29166666666666669</v>
      </c>
      <c r="AA8" s="4">
        <v>0.58333333333333304</v>
      </c>
      <c r="AB8" s="5"/>
      <c r="AC8" s="6"/>
      <c r="AD8" s="29"/>
      <c r="AE8" s="22">
        <f t="shared" si="4"/>
        <v>0.29166666666666635</v>
      </c>
      <c r="AF8" s="3"/>
      <c r="AG8" s="4"/>
      <c r="AH8" s="5"/>
      <c r="AI8" s="6"/>
      <c r="AJ8" s="30"/>
      <c r="AK8" s="2">
        <f t="shared" si="5"/>
        <v>0</v>
      </c>
      <c r="AL8">
        <f t="shared" si="6"/>
        <v>1</v>
      </c>
    </row>
    <row r="9" spans="1:38" ht="16.5" thickTop="1" thickBot="1" x14ac:dyDescent="0.3">
      <c r="A9" s="108">
        <f t="shared" si="7"/>
        <v>41763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/>
      <c r="K9" s="6"/>
      <c r="L9" s="28"/>
      <c r="M9" s="16">
        <f t="shared" si="1"/>
        <v>0</v>
      </c>
      <c r="N9" s="3"/>
      <c r="O9" s="4"/>
      <c r="P9" s="5"/>
      <c r="Q9" s="6"/>
      <c r="R9" s="28"/>
      <c r="S9" s="16">
        <f t="shared" si="2"/>
        <v>0</v>
      </c>
      <c r="T9" s="3"/>
      <c r="U9" s="4"/>
      <c r="V9" s="5">
        <v>0.57291666666666663</v>
      </c>
      <c r="W9" s="6">
        <v>0.91666666666666696</v>
      </c>
      <c r="X9" s="28"/>
      <c r="Y9" s="16">
        <f t="shared" si="3"/>
        <v>0.34375000000000033</v>
      </c>
      <c r="Z9" s="3">
        <v>0.29166666666666669</v>
      </c>
      <c r="AA9" s="4">
        <v>0.58333333333333304</v>
      </c>
      <c r="AB9" s="5"/>
      <c r="AC9" s="6"/>
      <c r="AD9" s="29"/>
      <c r="AE9" s="22">
        <f t="shared" si="4"/>
        <v>0.29166666666666635</v>
      </c>
      <c r="AF9" s="3"/>
      <c r="AG9" s="4"/>
      <c r="AH9" s="5"/>
      <c r="AI9" s="6"/>
      <c r="AJ9" s="30"/>
      <c r="AK9" s="2">
        <f t="shared" si="5"/>
        <v>0</v>
      </c>
      <c r="AL9">
        <f t="shared" si="6"/>
        <v>1</v>
      </c>
    </row>
    <row r="10" spans="1:38" ht="16.5" thickTop="1" thickBot="1" x14ac:dyDescent="0.3">
      <c r="A10" s="108">
        <f t="shared" si="7"/>
        <v>41764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0.58333333333333304</v>
      </c>
      <c r="J10" s="5">
        <v>0.70833333333333304</v>
      </c>
      <c r="K10" s="6">
        <v>0.83333333333333304</v>
      </c>
      <c r="L10" s="28"/>
      <c r="M10" s="16">
        <f t="shared" si="1"/>
        <v>0.41666666666666635</v>
      </c>
      <c r="N10" s="3"/>
      <c r="O10" s="4"/>
      <c r="P10" s="5">
        <v>0.57291666666666663</v>
      </c>
      <c r="Q10" s="6">
        <v>0.91666666666666696</v>
      </c>
      <c r="R10" s="28"/>
      <c r="S10" s="16">
        <f t="shared" si="2"/>
        <v>0.34375000000000033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/>
      <c r="AC10" s="6"/>
      <c r="AD10" s="29"/>
      <c r="AE10" s="22">
        <f t="shared" si="4"/>
        <v>0</v>
      </c>
      <c r="AF10" s="3"/>
      <c r="AG10" s="4"/>
      <c r="AH10" s="5"/>
      <c r="AI10" s="6"/>
      <c r="AJ10" s="30" t="s">
        <v>8</v>
      </c>
      <c r="AK10" s="2">
        <f t="shared" si="5"/>
        <v>0</v>
      </c>
      <c r="AL10">
        <f t="shared" si="6"/>
        <v>1</v>
      </c>
    </row>
    <row r="11" spans="1:38" ht="16.5" thickTop="1" thickBot="1" x14ac:dyDescent="0.3">
      <c r="A11" s="108">
        <f t="shared" si="7"/>
        <v>41765</v>
      </c>
      <c r="B11" s="31"/>
      <c r="C11" s="73"/>
      <c r="D11" s="74"/>
      <c r="E11" s="75"/>
      <c r="F11" s="107"/>
      <c r="G11" s="16">
        <f t="shared" si="0"/>
        <v>0</v>
      </c>
      <c r="H11" s="3"/>
      <c r="I11" s="4"/>
      <c r="J11" s="5">
        <v>0.57291666666666663</v>
      </c>
      <c r="K11" s="6">
        <v>0.91666666666666696</v>
      </c>
      <c r="L11" s="28"/>
      <c r="M11" s="16">
        <f t="shared" si="1"/>
        <v>0.34375000000000033</v>
      </c>
      <c r="N11" s="3">
        <v>0.41666666666666702</v>
      </c>
      <c r="O11" s="4">
        <v>0.58333333333333304</v>
      </c>
      <c r="P11" s="5">
        <v>0.58333333333333304</v>
      </c>
      <c r="Q11" s="6">
        <v>0.83333333333333304</v>
      </c>
      <c r="R11" s="28"/>
      <c r="S11" s="16">
        <f t="shared" si="2"/>
        <v>0.41666666666666602</v>
      </c>
      <c r="T11" s="3"/>
      <c r="U11" s="4"/>
      <c r="V11" s="5"/>
      <c r="W11" s="6"/>
      <c r="X11" s="28"/>
      <c r="Y11" s="16">
        <f t="shared" si="3"/>
        <v>0</v>
      </c>
      <c r="Z11" s="3">
        <v>0.29166666666666669</v>
      </c>
      <c r="AA11" s="4">
        <v>0.58333333333333304</v>
      </c>
      <c r="AB11" s="5">
        <v>0.58333333333333304</v>
      </c>
      <c r="AC11" s="6">
        <v>0.70833333333333337</v>
      </c>
      <c r="AD11" s="29"/>
      <c r="AE11" s="22">
        <f t="shared" si="4"/>
        <v>0.41666666666666669</v>
      </c>
      <c r="AF11" s="3"/>
      <c r="AG11" s="4"/>
      <c r="AH11" s="5"/>
      <c r="AI11" s="6"/>
      <c r="AJ11" s="30" t="s">
        <v>8</v>
      </c>
      <c r="AK11" s="2">
        <f t="shared" si="5"/>
        <v>0</v>
      </c>
      <c r="AL11">
        <f t="shared" si="6"/>
        <v>1</v>
      </c>
    </row>
    <row r="12" spans="1:38" ht="16.5" thickTop="1" thickBot="1" x14ac:dyDescent="0.3">
      <c r="A12" s="108">
        <f t="shared" si="7"/>
        <v>41766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>
        <v>0.54166666666666696</v>
      </c>
      <c r="K12" s="6">
        <v>0.83333333333333304</v>
      </c>
      <c r="L12" s="28"/>
      <c r="M12" s="16">
        <f t="shared" si="1"/>
        <v>0.29166666666666607</v>
      </c>
      <c r="N12" s="3">
        <v>0.29166666666666669</v>
      </c>
      <c r="O12" s="4">
        <v>0.5</v>
      </c>
      <c r="P12" s="5"/>
      <c r="Q12" s="6"/>
      <c r="R12" s="28"/>
      <c r="S12" s="16">
        <f t="shared" si="2"/>
        <v>0.20833333333333331</v>
      </c>
      <c r="T12" s="3"/>
      <c r="U12" s="4"/>
      <c r="V12" s="5"/>
      <c r="W12" s="6"/>
      <c r="X12" s="28"/>
      <c r="Y12" s="16">
        <f t="shared" si="3"/>
        <v>0</v>
      </c>
      <c r="Z12" s="3"/>
      <c r="AA12" s="4"/>
      <c r="AB12" s="5">
        <v>0.5</v>
      </c>
      <c r="AC12" s="6">
        <v>0.91666666666666696</v>
      </c>
      <c r="AD12" s="29"/>
      <c r="AE12" s="22">
        <f t="shared" si="4"/>
        <v>0.41666666666666696</v>
      </c>
      <c r="AF12" s="3"/>
      <c r="AG12" s="4"/>
      <c r="AH12" s="5"/>
      <c r="AI12" s="6"/>
      <c r="AJ12" s="30" t="s">
        <v>8</v>
      </c>
      <c r="AK12" s="2">
        <f t="shared" si="5"/>
        <v>0</v>
      </c>
      <c r="AL12">
        <f t="shared" si="6"/>
        <v>1</v>
      </c>
    </row>
    <row r="13" spans="1:38" ht="16.5" thickTop="1" thickBot="1" x14ac:dyDescent="0.3">
      <c r="A13" s="108">
        <f t="shared" si="7"/>
        <v>41767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/>
      <c r="K13" s="6"/>
      <c r="L13" s="28" t="s">
        <v>8</v>
      </c>
      <c r="M13" s="16">
        <f t="shared" si="1"/>
        <v>0</v>
      </c>
      <c r="N13" s="3">
        <v>0.29166666666666669</v>
      </c>
      <c r="O13" s="4">
        <v>0.58333333333333304</v>
      </c>
      <c r="P13" s="5"/>
      <c r="Q13" s="6"/>
      <c r="R13" s="28"/>
      <c r="S13" s="16">
        <f t="shared" si="2"/>
        <v>0.29166666666666635</v>
      </c>
      <c r="T13" s="3"/>
      <c r="U13" s="4"/>
      <c r="V13" s="5">
        <v>0.57291666666666663</v>
      </c>
      <c r="W13" s="6">
        <v>0.91666666666666696</v>
      </c>
      <c r="X13" s="28"/>
      <c r="Y13" s="16">
        <f t="shared" si="3"/>
        <v>0.34375000000000033</v>
      </c>
      <c r="Z13" s="3"/>
      <c r="AA13" s="4"/>
      <c r="AB13" s="5"/>
      <c r="AC13" s="6"/>
      <c r="AD13" s="29"/>
      <c r="AE13" s="22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 x14ac:dyDescent="0.3">
      <c r="A14" s="108">
        <f t="shared" si="7"/>
        <v>41768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</v>
      </c>
      <c r="J14" s="5"/>
      <c r="K14" s="6"/>
      <c r="L14" s="28"/>
      <c r="M14" s="16">
        <f t="shared" si="1"/>
        <v>0.20833333333333331</v>
      </c>
      <c r="N14" s="3"/>
      <c r="O14" s="4"/>
      <c r="P14" s="5"/>
      <c r="Q14" s="6"/>
      <c r="R14" s="28"/>
      <c r="S14" s="16">
        <f t="shared" si="2"/>
        <v>0</v>
      </c>
      <c r="T14" s="3">
        <v>0.41666666666666702</v>
      </c>
      <c r="U14" s="4">
        <v>0.58333333333333304</v>
      </c>
      <c r="V14" s="5">
        <v>0.58333333333333304</v>
      </c>
      <c r="W14" s="6">
        <v>0.83333333333333304</v>
      </c>
      <c r="X14" s="28"/>
      <c r="Y14" s="16">
        <f t="shared" si="3"/>
        <v>0.41666666666666602</v>
      </c>
      <c r="Z14" s="3"/>
      <c r="AA14" s="4"/>
      <c r="AB14" s="5">
        <v>0.5</v>
      </c>
      <c r="AC14" s="6">
        <v>0.91666666666666696</v>
      </c>
      <c r="AD14" s="29"/>
      <c r="AE14" s="22">
        <f t="shared" si="4"/>
        <v>0.41666666666666696</v>
      </c>
      <c r="AF14" s="3"/>
      <c r="AG14" s="4"/>
      <c r="AH14" s="5"/>
      <c r="AI14" s="6"/>
      <c r="AJ14" s="30" t="s">
        <v>8</v>
      </c>
      <c r="AK14" s="2">
        <f t="shared" si="5"/>
        <v>0</v>
      </c>
      <c r="AL14">
        <f t="shared" si="6"/>
        <v>1</v>
      </c>
    </row>
    <row r="15" spans="1:38" ht="16.5" thickTop="1" thickBot="1" x14ac:dyDescent="0.3">
      <c r="A15" s="108">
        <f t="shared" si="7"/>
        <v>41769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/>
      <c r="K15" s="6"/>
      <c r="L15" s="28"/>
      <c r="M15" s="16">
        <f t="shared" si="1"/>
        <v>0</v>
      </c>
      <c r="N15" s="3"/>
      <c r="O15" s="4"/>
      <c r="P15" s="5">
        <v>0.57291666666666663</v>
      </c>
      <c r="Q15" s="6">
        <v>0.91666666666666696</v>
      </c>
      <c r="R15" s="28"/>
      <c r="S15" s="16">
        <f t="shared" si="2"/>
        <v>0.34375000000000033</v>
      </c>
      <c r="T15" s="3">
        <v>0.29166666666666669</v>
      </c>
      <c r="U15" s="4">
        <v>0.58333333333333304</v>
      </c>
      <c r="V15" s="5"/>
      <c r="W15" s="6"/>
      <c r="X15" s="28"/>
      <c r="Y15" s="16">
        <f t="shared" si="3"/>
        <v>0.29166666666666635</v>
      </c>
      <c r="Z15" s="3"/>
      <c r="AA15" s="4"/>
      <c r="AB15" s="5"/>
      <c r="AC15" s="6"/>
      <c r="AD15" s="29"/>
      <c r="AE15" s="22">
        <f t="shared" si="4"/>
        <v>0</v>
      </c>
      <c r="AF15" s="3"/>
      <c r="AG15" s="4"/>
      <c r="AH15" s="5"/>
      <c r="AI15" s="6"/>
      <c r="AJ15" s="30"/>
      <c r="AK15" s="2">
        <f t="shared" si="5"/>
        <v>0</v>
      </c>
      <c r="AL15">
        <f t="shared" si="6"/>
        <v>1</v>
      </c>
    </row>
    <row r="16" spans="1:38" ht="16.5" thickTop="1" thickBot="1" x14ac:dyDescent="0.3">
      <c r="A16" s="108">
        <f t="shared" si="7"/>
        <v>41770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/>
      <c r="K16" s="6"/>
      <c r="L16" s="28"/>
      <c r="M16" s="16">
        <f t="shared" si="1"/>
        <v>0</v>
      </c>
      <c r="N16" s="3"/>
      <c r="O16" s="4"/>
      <c r="P16" s="5">
        <v>0.57291666666666663</v>
      </c>
      <c r="Q16" s="6">
        <v>0.91666666666666696</v>
      </c>
      <c r="R16" s="28"/>
      <c r="S16" s="16">
        <f t="shared" si="2"/>
        <v>0.34375000000000033</v>
      </c>
      <c r="T16" s="3">
        <v>0.29166666666666669</v>
      </c>
      <c r="U16" s="4">
        <v>0.58333333333333304</v>
      </c>
      <c r="V16" s="5"/>
      <c r="W16" s="6"/>
      <c r="X16" s="28"/>
      <c r="Y16" s="16">
        <f t="shared" si="3"/>
        <v>0.29166666666666635</v>
      </c>
      <c r="Z16" s="3"/>
      <c r="AA16" s="4"/>
      <c r="AB16" s="5"/>
      <c r="AC16" s="6"/>
      <c r="AD16" s="29"/>
      <c r="AE16" s="22">
        <f t="shared" si="4"/>
        <v>0</v>
      </c>
      <c r="AF16" s="3"/>
      <c r="AG16" s="4"/>
      <c r="AH16" s="5"/>
      <c r="AI16" s="6"/>
      <c r="AJ16" s="30"/>
      <c r="AK16" s="2">
        <f t="shared" si="5"/>
        <v>0</v>
      </c>
      <c r="AL16">
        <f t="shared" si="6"/>
        <v>1</v>
      </c>
    </row>
    <row r="17" spans="1:38" ht="16.5" thickTop="1" thickBot="1" x14ac:dyDescent="0.3">
      <c r="A17" s="108">
        <f t="shared" si="7"/>
        <v>41771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>
        <v>0.57291666666666663</v>
      </c>
      <c r="K17" s="6">
        <v>0.91666666666666696</v>
      </c>
      <c r="L17" s="28"/>
      <c r="M17" s="16">
        <f t="shared" si="1"/>
        <v>0.34375000000000033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/>
      <c r="W17" s="6"/>
      <c r="X17" s="28"/>
      <c r="Y17" s="16">
        <f t="shared" si="3"/>
        <v>0</v>
      </c>
      <c r="Z17" s="3"/>
      <c r="AA17" s="4"/>
      <c r="AB17" s="5"/>
      <c r="AC17" s="6"/>
      <c r="AD17" s="29" t="s">
        <v>8</v>
      </c>
      <c r="AE17" s="22">
        <f t="shared" si="4"/>
        <v>0</v>
      </c>
      <c r="AF17" s="3">
        <v>0.29166666666666669</v>
      </c>
      <c r="AG17" s="4">
        <v>0.58333333333333304</v>
      </c>
      <c r="AH17" s="5">
        <v>0.70833333333333304</v>
      </c>
      <c r="AI17" s="6">
        <v>0.83333333333333304</v>
      </c>
      <c r="AJ17" s="30"/>
      <c r="AK17" s="2">
        <f t="shared" si="5"/>
        <v>0.41666666666666635</v>
      </c>
      <c r="AL17">
        <f t="shared" si="6"/>
        <v>1</v>
      </c>
    </row>
    <row r="18" spans="1:38" ht="16.5" thickTop="1" thickBot="1" x14ac:dyDescent="0.3">
      <c r="A18" s="108">
        <f t="shared" si="7"/>
        <v>41772</v>
      </c>
      <c r="B18" s="31"/>
      <c r="C18" s="73"/>
      <c r="D18" s="74"/>
      <c r="E18" s="75"/>
      <c r="F18" s="107"/>
      <c r="G18" s="16">
        <f t="shared" si="0"/>
        <v>0</v>
      </c>
      <c r="H18" s="3">
        <v>0.41666666666666702</v>
      </c>
      <c r="I18" s="4">
        <v>0.58333333333333304</v>
      </c>
      <c r="J18" s="5">
        <v>0.58333333333333304</v>
      </c>
      <c r="K18" s="6">
        <v>0.83333333333333304</v>
      </c>
      <c r="L18" s="28"/>
      <c r="M18" s="16">
        <f t="shared" si="1"/>
        <v>0.41666666666666602</v>
      </c>
      <c r="N18" s="3"/>
      <c r="O18" s="4"/>
      <c r="P18" s="5"/>
      <c r="Q18" s="6"/>
      <c r="R18" s="28"/>
      <c r="S18" s="16">
        <f t="shared" si="2"/>
        <v>0</v>
      </c>
      <c r="T18" s="3">
        <v>0.29166666666666669</v>
      </c>
      <c r="U18" s="4">
        <v>0.58333333333333304</v>
      </c>
      <c r="V18" s="5">
        <v>0.58333333333333304</v>
      </c>
      <c r="W18" s="6">
        <v>0.70833333333333337</v>
      </c>
      <c r="X18" s="28"/>
      <c r="Y18" s="16">
        <f t="shared" si="3"/>
        <v>0.41666666666666669</v>
      </c>
      <c r="Z18" s="3"/>
      <c r="AA18" s="4"/>
      <c r="AB18" s="5"/>
      <c r="AC18" s="6"/>
      <c r="AD18" s="29" t="s">
        <v>8</v>
      </c>
      <c r="AE18" s="22">
        <f t="shared" si="4"/>
        <v>0</v>
      </c>
      <c r="AF18" s="3"/>
      <c r="AG18" s="4"/>
      <c r="AH18" s="5">
        <v>0.57291666666666663</v>
      </c>
      <c r="AI18" s="6">
        <v>0.91666666666666696</v>
      </c>
      <c r="AJ18" s="30"/>
      <c r="AK18" s="2">
        <f t="shared" si="5"/>
        <v>0.34375000000000033</v>
      </c>
      <c r="AL18">
        <f t="shared" si="6"/>
        <v>1</v>
      </c>
    </row>
    <row r="19" spans="1:38" ht="16.5" thickTop="1" thickBot="1" x14ac:dyDescent="0.3">
      <c r="A19" s="108">
        <f t="shared" si="7"/>
        <v>41773</v>
      </c>
      <c r="B19" s="31"/>
      <c r="C19" s="73"/>
      <c r="D19" s="74"/>
      <c r="E19" s="75"/>
      <c r="F19" s="107"/>
      <c r="G19" s="16">
        <f t="shared" si="0"/>
        <v>0</v>
      </c>
      <c r="H19" s="3">
        <v>0.29166666666666669</v>
      </c>
      <c r="I19" s="4">
        <v>0.5</v>
      </c>
      <c r="J19" s="5"/>
      <c r="K19" s="6"/>
      <c r="L19" s="28"/>
      <c r="M19" s="16">
        <f t="shared" si="1"/>
        <v>0.20833333333333331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>
        <v>0.5</v>
      </c>
      <c r="W19" s="6">
        <v>0.91666666666666696</v>
      </c>
      <c r="X19" s="28"/>
      <c r="Y19" s="16">
        <f t="shared" si="3"/>
        <v>0.41666666666666696</v>
      </c>
      <c r="Z19" s="3"/>
      <c r="AA19" s="4"/>
      <c r="AB19" s="5"/>
      <c r="AC19" s="6"/>
      <c r="AD19" s="29" t="s">
        <v>8</v>
      </c>
      <c r="AE19" s="22">
        <f t="shared" si="4"/>
        <v>0</v>
      </c>
      <c r="AF19" s="3"/>
      <c r="AG19" s="4"/>
      <c r="AH19" s="5">
        <v>0.54166666666666696</v>
      </c>
      <c r="AI19" s="6">
        <v>0.83333333333333304</v>
      </c>
      <c r="AJ19" s="30"/>
      <c r="AK19" s="2">
        <f t="shared" si="5"/>
        <v>0.29166666666666607</v>
      </c>
      <c r="AL19">
        <f t="shared" si="6"/>
        <v>1</v>
      </c>
    </row>
    <row r="20" spans="1:38" ht="16.5" thickTop="1" thickBot="1" x14ac:dyDescent="0.3">
      <c r="A20" s="108">
        <f t="shared" si="7"/>
        <v>41774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/>
      <c r="O20" s="4"/>
      <c r="P20" s="5">
        <v>0.57291666666666663</v>
      </c>
      <c r="Q20" s="6">
        <v>0.91666666666666696</v>
      </c>
      <c r="R20" s="28"/>
      <c r="S20" s="16">
        <f t="shared" si="2"/>
        <v>0.34375000000000033</v>
      </c>
      <c r="T20" s="3">
        <v>0.48958333333333331</v>
      </c>
      <c r="U20" s="4">
        <v>0.58333333333333304</v>
      </c>
      <c r="V20" s="5">
        <v>0.58333333333333304</v>
      </c>
      <c r="W20" s="6">
        <v>0.83333333333333304</v>
      </c>
      <c r="X20" s="28"/>
      <c r="Y20" s="16">
        <f t="shared" si="3"/>
        <v>0.34374999999999972</v>
      </c>
      <c r="Z20" s="3"/>
      <c r="AA20" s="4"/>
      <c r="AB20" s="5"/>
      <c r="AC20" s="6"/>
      <c r="AD20" s="29" t="s">
        <v>8</v>
      </c>
      <c r="AE20" s="22">
        <f t="shared" si="4"/>
        <v>0</v>
      </c>
      <c r="AF20" s="3">
        <v>0.29166666666666669</v>
      </c>
      <c r="AG20" s="4">
        <v>0.60416666666666663</v>
      </c>
      <c r="AH20" s="5"/>
      <c r="AI20" s="6"/>
      <c r="AJ20" s="30"/>
      <c r="AK20" s="2">
        <f t="shared" si="5"/>
        <v>0.31249999999999994</v>
      </c>
      <c r="AL20">
        <f t="shared" si="6"/>
        <v>1</v>
      </c>
    </row>
    <row r="21" spans="1:38" ht="16.5" thickTop="1" thickBot="1" x14ac:dyDescent="0.3">
      <c r="A21" s="108">
        <f t="shared" si="7"/>
        <v>41775</v>
      </c>
      <c r="B21" s="31"/>
      <c r="C21" s="73"/>
      <c r="D21" s="74"/>
      <c r="E21" s="75"/>
      <c r="F21" s="107"/>
      <c r="G21" s="16">
        <f t="shared" si="0"/>
        <v>0</v>
      </c>
      <c r="H21" s="3"/>
      <c r="I21" s="4"/>
      <c r="J21" s="5"/>
      <c r="K21" s="6"/>
      <c r="L21" s="28"/>
      <c r="M21" s="16">
        <f t="shared" si="1"/>
        <v>0</v>
      </c>
      <c r="N21" s="3">
        <v>0.41666666666666702</v>
      </c>
      <c r="O21" s="4">
        <v>0.58333333333333304</v>
      </c>
      <c r="P21" s="5">
        <v>0.58333333333333304</v>
      </c>
      <c r="Q21" s="6">
        <v>0.83333333333333304</v>
      </c>
      <c r="R21" s="28"/>
      <c r="S21" s="16">
        <f t="shared" si="2"/>
        <v>0.41666666666666602</v>
      </c>
      <c r="T21" s="3"/>
      <c r="U21" s="4"/>
      <c r="V21" s="5">
        <v>0.5</v>
      </c>
      <c r="W21" s="6">
        <v>0.83333333333333304</v>
      </c>
      <c r="X21" s="28"/>
      <c r="Y21" s="16">
        <f t="shared" si="3"/>
        <v>0.33333333333333304</v>
      </c>
      <c r="Z21" s="3"/>
      <c r="AA21" s="4"/>
      <c r="AB21" s="5"/>
      <c r="AC21" s="6"/>
      <c r="AD21" s="29" t="s">
        <v>8</v>
      </c>
      <c r="AE21" s="22">
        <f t="shared" si="4"/>
        <v>0</v>
      </c>
      <c r="AF21" s="3">
        <v>0.29166666666666669</v>
      </c>
      <c r="AG21" s="4">
        <v>0.5</v>
      </c>
      <c r="AH21" s="5"/>
      <c r="AI21" s="6"/>
      <c r="AJ21" s="30"/>
      <c r="AK21" s="2">
        <f t="shared" si="5"/>
        <v>0.20833333333333331</v>
      </c>
      <c r="AL21">
        <f t="shared" si="6"/>
        <v>1</v>
      </c>
    </row>
    <row r="22" spans="1:38" ht="16.5" thickTop="1" thickBot="1" x14ac:dyDescent="0.3">
      <c r="A22" s="108">
        <f t="shared" si="7"/>
        <v>41776</v>
      </c>
      <c r="B22" s="31"/>
      <c r="C22" s="73"/>
      <c r="D22" s="74"/>
      <c r="E22" s="75"/>
      <c r="F22" s="107"/>
      <c r="G22" s="16">
        <f t="shared" si="0"/>
        <v>0</v>
      </c>
      <c r="H22" s="3"/>
      <c r="I22" s="4"/>
      <c r="J22" s="5">
        <v>0.57291666666666663</v>
      </c>
      <c r="K22" s="6">
        <v>0.91666666666666696</v>
      </c>
      <c r="L22" s="28"/>
      <c r="M22" s="16">
        <f t="shared" si="1"/>
        <v>0.34375000000000033</v>
      </c>
      <c r="N22" s="3">
        <v>0.29166666666666669</v>
      </c>
      <c r="O22" s="4">
        <v>0.58333333333333304</v>
      </c>
      <c r="P22" s="5"/>
      <c r="Q22" s="6"/>
      <c r="R22" s="28"/>
      <c r="S22" s="16">
        <f t="shared" si="2"/>
        <v>0.29166666666666635</v>
      </c>
      <c r="T22" s="3"/>
      <c r="U22" s="4"/>
      <c r="V22" s="5"/>
      <c r="W22" s="6"/>
      <c r="X22" s="28"/>
      <c r="Y22" s="16">
        <f t="shared" si="3"/>
        <v>0</v>
      </c>
      <c r="Z22" s="3"/>
      <c r="AA22" s="4"/>
      <c r="AB22" s="5"/>
      <c r="AC22" s="6"/>
      <c r="AD22" s="29"/>
      <c r="AE22" s="22">
        <f t="shared" si="4"/>
        <v>0</v>
      </c>
      <c r="AF22" s="3"/>
      <c r="AG22" s="4"/>
      <c r="AH22" s="5"/>
      <c r="AI22" s="6"/>
      <c r="AJ22" s="30"/>
      <c r="AK22" s="2">
        <f t="shared" si="5"/>
        <v>0</v>
      </c>
      <c r="AL22">
        <f t="shared" si="6"/>
        <v>1</v>
      </c>
    </row>
    <row r="23" spans="1:38" ht="16.5" thickTop="1" thickBot="1" x14ac:dyDescent="0.3">
      <c r="A23" s="108">
        <f t="shared" si="7"/>
        <v>41777</v>
      </c>
      <c r="B23" s="31"/>
      <c r="C23" s="73"/>
      <c r="D23" s="74"/>
      <c r="E23" s="75"/>
      <c r="F23" s="107"/>
      <c r="G23" s="16">
        <f t="shared" si="0"/>
        <v>0</v>
      </c>
      <c r="H23" s="3"/>
      <c r="I23" s="4"/>
      <c r="J23" s="5">
        <v>0.57291666666666663</v>
      </c>
      <c r="K23" s="6">
        <v>0.91666666666666696</v>
      </c>
      <c r="L23" s="28"/>
      <c r="M23" s="16">
        <f t="shared" si="1"/>
        <v>0.34375000000000033</v>
      </c>
      <c r="N23" s="3">
        <v>0.29166666666666669</v>
      </c>
      <c r="O23" s="4">
        <v>0.58333333333333304</v>
      </c>
      <c r="P23" s="5"/>
      <c r="Q23" s="6"/>
      <c r="R23" s="28"/>
      <c r="S23" s="16">
        <f t="shared" si="2"/>
        <v>0.29166666666666635</v>
      </c>
      <c r="T23" s="3"/>
      <c r="U23" s="4"/>
      <c r="V23" s="5"/>
      <c r="W23" s="6"/>
      <c r="X23" s="28"/>
      <c r="Y23" s="16">
        <f t="shared" si="3"/>
        <v>0</v>
      </c>
      <c r="Z23" s="3"/>
      <c r="AA23" s="4"/>
      <c r="AB23" s="5"/>
      <c r="AC23" s="6"/>
      <c r="AD23" s="29"/>
      <c r="AE23" s="22">
        <f t="shared" si="4"/>
        <v>0</v>
      </c>
      <c r="AF23" s="3"/>
      <c r="AG23" s="4"/>
      <c r="AH23" s="5"/>
      <c r="AI23" s="6"/>
      <c r="AJ23" s="30"/>
      <c r="AK23" s="2">
        <f t="shared" si="5"/>
        <v>0</v>
      </c>
      <c r="AL23">
        <f t="shared" si="6"/>
        <v>1</v>
      </c>
    </row>
    <row r="24" spans="1:38" ht="16.5" thickTop="1" thickBot="1" x14ac:dyDescent="0.3">
      <c r="A24" s="108">
        <f t="shared" si="7"/>
        <v>41778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>
        <v>0.58333333333333304</v>
      </c>
      <c r="W24" s="6">
        <v>0.79166666666666696</v>
      </c>
      <c r="X24" s="28"/>
      <c r="Y24" s="16">
        <f t="shared" si="3"/>
        <v>0.20833333333333393</v>
      </c>
      <c r="Z24" s="3">
        <v>0.29166666666666669</v>
      </c>
      <c r="AA24" s="4">
        <v>0.58333333333333304</v>
      </c>
      <c r="AB24" s="5"/>
      <c r="AC24" s="6"/>
      <c r="AD24" s="29"/>
      <c r="AE24" s="22">
        <f t="shared" si="4"/>
        <v>0.29166666666666635</v>
      </c>
      <c r="AF24" s="3"/>
      <c r="AG24" s="4"/>
      <c r="AH24" s="5">
        <v>0.57291666666666663</v>
      </c>
      <c r="AI24" s="6">
        <v>0.91666666666666696</v>
      </c>
      <c r="AJ24" s="30"/>
      <c r="AK24" s="2">
        <f t="shared" si="5"/>
        <v>0.34375000000000033</v>
      </c>
      <c r="AL24">
        <f t="shared" si="6"/>
        <v>1</v>
      </c>
    </row>
    <row r="25" spans="1:38" ht="16.5" thickTop="1" thickBot="1" x14ac:dyDescent="0.3">
      <c r="A25" s="108">
        <f t="shared" si="7"/>
        <v>41779</v>
      </c>
      <c r="B25" s="31"/>
      <c r="C25" s="73"/>
      <c r="D25" s="74"/>
      <c r="E25" s="75"/>
      <c r="F25" s="107"/>
      <c r="G25" s="16">
        <f t="shared" si="0"/>
        <v>0</v>
      </c>
      <c r="H25" s="3"/>
      <c r="I25" s="4"/>
      <c r="J25" s="5"/>
      <c r="K25" s="6"/>
      <c r="L25" s="28"/>
      <c r="M25" s="16">
        <f t="shared" si="1"/>
        <v>0</v>
      </c>
      <c r="N25" s="3">
        <v>0.29166666666666669</v>
      </c>
      <c r="O25" s="4">
        <v>0.58333333333333304</v>
      </c>
      <c r="P25" s="5">
        <v>0.58333333333333304</v>
      </c>
      <c r="Q25" s="6">
        <v>0.70833333333333337</v>
      </c>
      <c r="R25" s="28"/>
      <c r="S25" s="16">
        <f t="shared" si="2"/>
        <v>0.41666666666666669</v>
      </c>
      <c r="T25" s="3">
        <v>0.41666666666666702</v>
      </c>
      <c r="U25" s="4">
        <v>0.58333333333333304</v>
      </c>
      <c r="V25" s="5">
        <v>0.58333333333333304</v>
      </c>
      <c r="W25" s="6">
        <v>0.79166666666666696</v>
      </c>
      <c r="X25" s="28"/>
      <c r="Y25" s="16">
        <f t="shared" si="3"/>
        <v>0.37499999999999994</v>
      </c>
      <c r="Z25" s="3"/>
      <c r="AA25" s="4"/>
      <c r="AB25" s="5">
        <v>0.57291666666666663</v>
      </c>
      <c r="AC25" s="6">
        <v>0.91666666666666696</v>
      </c>
      <c r="AD25" s="29"/>
      <c r="AE25" s="22">
        <f t="shared" si="4"/>
        <v>0.34375000000000033</v>
      </c>
      <c r="AF25" s="3">
        <v>0.41666666666666702</v>
      </c>
      <c r="AG25" s="4">
        <v>0.58333333333333304</v>
      </c>
      <c r="AH25" s="5">
        <v>0.58333333333333304</v>
      </c>
      <c r="AI25" s="6">
        <v>0.83333333333333304</v>
      </c>
      <c r="AJ25" s="30"/>
      <c r="AK25" s="2">
        <f t="shared" si="5"/>
        <v>0.41666666666666602</v>
      </c>
      <c r="AL25">
        <f t="shared" si="6"/>
        <v>1</v>
      </c>
    </row>
    <row r="26" spans="1:38" ht="16.5" thickTop="1" thickBot="1" x14ac:dyDescent="0.3">
      <c r="A26" s="108">
        <f t="shared" si="7"/>
        <v>41780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/>
      <c r="K26" s="6"/>
      <c r="L26" s="28"/>
      <c r="M26" s="16">
        <f t="shared" si="1"/>
        <v>0</v>
      </c>
      <c r="N26" s="3"/>
      <c r="O26" s="4"/>
      <c r="P26" s="5">
        <v>0.5</v>
      </c>
      <c r="Q26" s="6">
        <v>0.91666666666666696</v>
      </c>
      <c r="R26" s="28"/>
      <c r="S26" s="16">
        <f t="shared" si="2"/>
        <v>0.41666666666666696</v>
      </c>
      <c r="T26" s="3">
        <v>0.45833333333333398</v>
      </c>
      <c r="U26" s="4">
        <v>0.58333333333333304</v>
      </c>
      <c r="V26" s="5">
        <v>0.58333333333333304</v>
      </c>
      <c r="W26" s="6">
        <v>0.83333333333333304</v>
      </c>
      <c r="X26" s="28"/>
      <c r="Y26" s="16">
        <f t="shared" si="3"/>
        <v>0.37499999999999906</v>
      </c>
      <c r="Z26" s="3"/>
      <c r="AA26" s="4"/>
      <c r="AB26" s="5">
        <v>0.54166666666666696</v>
      </c>
      <c r="AC26" s="6">
        <v>0.83333333333333304</v>
      </c>
      <c r="AD26" s="29"/>
      <c r="AE26" s="22">
        <f t="shared" si="4"/>
        <v>0.29166666666666607</v>
      </c>
      <c r="AF26" s="3">
        <v>0.29166666666666669</v>
      </c>
      <c r="AG26" s="4">
        <v>0.5</v>
      </c>
      <c r="AH26" s="5"/>
      <c r="AI26" s="6"/>
      <c r="AJ26" s="30"/>
      <c r="AK26" s="2">
        <f t="shared" si="5"/>
        <v>0.20833333333333331</v>
      </c>
      <c r="AL26">
        <f t="shared" si="6"/>
        <v>1</v>
      </c>
    </row>
    <row r="27" spans="1:38" ht="16.5" thickTop="1" thickBot="1" x14ac:dyDescent="0.3">
      <c r="A27" s="108">
        <f t="shared" si="7"/>
        <v>41781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>
        <v>0.57291666666666663</v>
      </c>
      <c r="K27" s="6">
        <v>0.91666666666666696</v>
      </c>
      <c r="L27" s="28"/>
      <c r="M27" s="16">
        <f t="shared" si="1"/>
        <v>0.34375000000000033</v>
      </c>
      <c r="N27" s="3">
        <v>0.48958333333333331</v>
      </c>
      <c r="O27" s="4">
        <v>0.58333333333333304</v>
      </c>
      <c r="P27" s="5">
        <v>0.58333333333333304</v>
      </c>
      <c r="Q27" s="6">
        <v>0.83333333333333304</v>
      </c>
      <c r="R27" s="28"/>
      <c r="S27" s="16">
        <f t="shared" si="2"/>
        <v>0.34374999999999972</v>
      </c>
      <c r="T27" s="3">
        <v>0.45833333333333398</v>
      </c>
      <c r="U27" s="4">
        <v>0.58333333333333304</v>
      </c>
      <c r="V27" s="5">
        <v>0.58333333333333304</v>
      </c>
      <c r="W27" s="6">
        <v>0.83333333333333304</v>
      </c>
      <c r="X27" s="28"/>
      <c r="Y27" s="16">
        <f t="shared" si="3"/>
        <v>0.37499999999999906</v>
      </c>
      <c r="Z27" s="3">
        <v>0.29166666666666669</v>
      </c>
      <c r="AA27" s="4">
        <v>0.60416666666666663</v>
      </c>
      <c r="AB27" s="5"/>
      <c r="AC27" s="6"/>
      <c r="AD27" s="29"/>
      <c r="AE27" s="22">
        <f t="shared" si="4"/>
        <v>0.31249999999999994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 x14ac:dyDescent="0.3">
      <c r="A28" s="108">
        <f t="shared" si="7"/>
        <v>41782</v>
      </c>
      <c r="B28" s="31"/>
      <c r="C28" s="73"/>
      <c r="D28" s="74"/>
      <c r="E28" s="75"/>
      <c r="F28" s="107"/>
      <c r="G28" s="16">
        <f t="shared" si="0"/>
        <v>0</v>
      </c>
      <c r="H28" s="3">
        <v>0.41666666666666702</v>
      </c>
      <c r="I28" s="4">
        <v>0.58333333333333304</v>
      </c>
      <c r="J28" s="5">
        <v>0.58333333333333304</v>
      </c>
      <c r="K28" s="6">
        <v>0.83333333333333304</v>
      </c>
      <c r="L28" s="28"/>
      <c r="M28" s="16">
        <f t="shared" si="1"/>
        <v>0.41666666666666602</v>
      </c>
      <c r="N28" s="3"/>
      <c r="O28" s="4"/>
      <c r="P28" s="5">
        <v>0.5</v>
      </c>
      <c r="Q28" s="6">
        <v>0.83333333333333304</v>
      </c>
      <c r="R28" s="28"/>
      <c r="S28" s="16">
        <f t="shared" si="2"/>
        <v>0.33333333333333304</v>
      </c>
      <c r="T28" s="3">
        <v>0.375</v>
      </c>
      <c r="U28" s="4">
        <v>0.58333333333333304</v>
      </c>
      <c r="V28" s="5"/>
      <c r="W28" s="6"/>
      <c r="X28" s="28"/>
      <c r="Y28" s="16">
        <f t="shared" si="3"/>
        <v>0.20833333333333304</v>
      </c>
      <c r="Z28" s="3">
        <v>0.29166666666666669</v>
      </c>
      <c r="AA28" s="4">
        <v>0.5</v>
      </c>
      <c r="AB28" s="5"/>
      <c r="AC28" s="6"/>
      <c r="AD28" s="29"/>
      <c r="AE28" s="22">
        <f t="shared" si="4"/>
        <v>0.20833333333333331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 x14ac:dyDescent="0.3">
      <c r="A29" s="108">
        <f t="shared" si="7"/>
        <v>41783</v>
      </c>
      <c r="B29" s="31"/>
      <c r="C29" s="73"/>
      <c r="D29" s="74"/>
      <c r="E29" s="75"/>
      <c r="F29" s="107"/>
      <c r="G29" s="16">
        <f t="shared" si="0"/>
        <v>0</v>
      </c>
      <c r="H29" s="3">
        <v>0.29166666666666669</v>
      </c>
      <c r="I29" s="4">
        <v>0.58333333333333304</v>
      </c>
      <c r="J29" s="5"/>
      <c r="K29" s="6"/>
      <c r="L29" s="28"/>
      <c r="M29" s="16">
        <f t="shared" si="1"/>
        <v>0.29166666666666635</v>
      </c>
      <c r="N29" s="3"/>
      <c r="O29" s="4"/>
      <c r="P29" s="5"/>
      <c r="Q29" s="6"/>
      <c r="R29" s="28"/>
      <c r="S29" s="16">
        <f t="shared" si="2"/>
        <v>0</v>
      </c>
      <c r="T29" s="3"/>
      <c r="U29" s="4"/>
      <c r="V29" s="5"/>
      <c r="W29" s="6"/>
      <c r="X29" s="28"/>
      <c r="Y29" s="16">
        <f t="shared" si="3"/>
        <v>0</v>
      </c>
      <c r="Z29" s="3"/>
      <c r="AA29" s="4"/>
      <c r="AB29" s="5"/>
      <c r="AC29" s="6"/>
      <c r="AD29" s="29"/>
      <c r="AE29" s="22">
        <f t="shared" si="4"/>
        <v>0</v>
      </c>
      <c r="AF29" s="3"/>
      <c r="AG29" s="4"/>
      <c r="AH29" s="5">
        <v>0.57291666666666663</v>
      </c>
      <c r="AI29" s="6">
        <v>0.91666666666666696</v>
      </c>
      <c r="AJ29" s="30"/>
      <c r="AK29" s="2">
        <f t="shared" si="5"/>
        <v>0.34375000000000033</v>
      </c>
      <c r="AL29">
        <f t="shared" si="6"/>
        <v>1</v>
      </c>
    </row>
    <row r="30" spans="1:38" ht="16.5" thickTop="1" thickBot="1" x14ac:dyDescent="0.3">
      <c r="A30" s="108">
        <f t="shared" si="7"/>
        <v>41784</v>
      </c>
      <c r="B30" s="31"/>
      <c r="C30" s="73"/>
      <c r="D30" s="74"/>
      <c r="E30" s="75"/>
      <c r="F30" s="107"/>
      <c r="G30" s="16">
        <f t="shared" si="0"/>
        <v>0</v>
      </c>
      <c r="H30" s="3">
        <v>0.29166666666666669</v>
      </c>
      <c r="I30" s="4">
        <v>0.58333333333333304</v>
      </c>
      <c r="J30" s="5"/>
      <c r="K30" s="6"/>
      <c r="L30" s="28"/>
      <c r="M30" s="16">
        <f t="shared" si="1"/>
        <v>0.29166666666666635</v>
      </c>
      <c r="N30" s="3"/>
      <c r="O30" s="4"/>
      <c r="P30" s="5"/>
      <c r="Q30" s="6"/>
      <c r="R30" s="28"/>
      <c r="S30" s="16">
        <f t="shared" si="2"/>
        <v>0</v>
      </c>
      <c r="T30" s="3"/>
      <c r="U30" s="4"/>
      <c r="V30" s="5"/>
      <c r="W30" s="6"/>
      <c r="X30" s="28"/>
      <c r="Y30" s="16">
        <f t="shared" si="3"/>
        <v>0</v>
      </c>
      <c r="Z30" s="3"/>
      <c r="AA30" s="4"/>
      <c r="AB30" s="5"/>
      <c r="AC30" s="6"/>
      <c r="AD30" s="29"/>
      <c r="AE30" s="22">
        <f t="shared" si="4"/>
        <v>0</v>
      </c>
      <c r="AF30" s="3"/>
      <c r="AG30" s="4"/>
      <c r="AH30" s="5">
        <v>0.57291666666666663</v>
      </c>
      <c r="AI30" s="6">
        <v>0.91666666666666696</v>
      </c>
      <c r="AJ30" s="30"/>
      <c r="AK30" s="2">
        <f t="shared" si="5"/>
        <v>0.34375000000000033</v>
      </c>
      <c r="AL30">
        <f t="shared" si="6"/>
        <v>1</v>
      </c>
    </row>
    <row r="31" spans="1:38" ht="16.5" thickTop="1" thickBot="1" x14ac:dyDescent="0.3">
      <c r="A31" s="108">
        <f t="shared" si="7"/>
        <v>41785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/>
      <c r="K31" s="6"/>
      <c r="L31" s="28"/>
      <c r="M31" s="16">
        <f t="shared" si="1"/>
        <v>0</v>
      </c>
      <c r="N31" s="3"/>
      <c r="O31" s="4"/>
      <c r="P31" s="5">
        <v>0.58333333333333304</v>
      </c>
      <c r="Q31" s="6">
        <v>0.83333333333333304</v>
      </c>
      <c r="R31" s="28"/>
      <c r="S31" s="16">
        <f t="shared" si="2"/>
        <v>0.25</v>
      </c>
      <c r="T31" s="3">
        <v>0.29166666666666669</v>
      </c>
      <c r="U31" s="4">
        <v>0.58333333333333304</v>
      </c>
      <c r="V31" s="5">
        <v>0.70833333333333304</v>
      </c>
      <c r="W31" s="6">
        <v>0.83333333333333304</v>
      </c>
      <c r="X31" s="28"/>
      <c r="Y31" s="16">
        <f t="shared" si="3"/>
        <v>0.41666666666666635</v>
      </c>
      <c r="Z31" s="3"/>
      <c r="AA31" s="4"/>
      <c r="AB31" s="5">
        <v>0.57291666666666663</v>
      </c>
      <c r="AC31" s="6">
        <v>0.91666666666666696</v>
      </c>
      <c r="AD31" s="29"/>
      <c r="AE31" s="22">
        <f t="shared" si="4"/>
        <v>0.34375000000000033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1</v>
      </c>
    </row>
    <row r="32" spans="1:38" ht="16.5" thickTop="1" thickBot="1" x14ac:dyDescent="0.3">
      <c r="A32" s="108">
        <f t="shared" si="7"/>
        <v>41786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0.58333333333333304</v>
      </c>
      <c r="K32" s="6">
        <v>0.70833333333333337</v>
      </c>
      <c r="L32" s="28" t="s">
        <v>58</v>
      </c>
      <c r="M32" s="16">
        <f t="shared" si="1"/>
        <v>0.12500000000000033</v>
      </c>
      <c r="N32" s="3">
        <v>0.29166666666666669</v>
      </c>
      <c r="O32" s="4">
        <v>0.58333333333333304</v>
      </c>
      <c r="P32" s="5">
        <v>0.58333333333333304</v>
      </c>
      <c r="Q32" s="6">
        <v>0.70833333333333337</v>
      </c>
      <c r="R32" s="28"/>
      <c r="S32" s="16">
        <f t="shared" si="2"/>
        <v>0.41666666666666669</v>
      </c>
      <c r="T32" s="3"/>
      <c r="U32" s="4"/>
      <c r="V32" s="5">
        <v>0.57291666666666663</v>
      </c>
      <c r="W32" s="6">
        <v>0.91666666666666696</v>
      </c>
      <c r="X32" s="28"/>
      <c r="Y32" s="16">
        <f t="shared" si="3"/>
        <v>0.34375000000000033</v>
      </c>
      <c r="Z32" s="3">
        <v>0.41666666666666702</v>
      </c>
      <c r="AA32" s="4">
        <v>0.58333333333333304</v>
      </c>
      <c r="AB32" s="5">
        <v>0.58333333333333304</v>
      </c>
      <c r="AC32" s="6">
        <v>0.83333333333333304</v>
      </c>
      <c r="AD32" s="29"/>
      <c r="AE32" s="22">
        <f t="shared" si="4"/>
        <v>0.41666666666666602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1</v>
      </c>
    </row>
    <row r="33" spans="1:38" ht="16.5" thickTop="1" thickBot="1" x14ac:dyDescent="0.3">
      <c r="A33" s="108">
        <f t="shared" si="7"/>
        <v>41787</v>
      </c>
      <c r="B33" s="31"/>
      <c r="C33" s="73"/>
      <c r="D33" s="74"/>
      <c r="E33" s="75"/>
      <c r="F33" s="107"/>
      <c r="G33" s="16">
        <f t="shared" si="0"/>
        <v>0</v>
      </c>
      <c r="H33" s="3"/>
      <c r="I33" s="4"/>
      <c r="J33" s="5"/>
      <c r="K33" s="6"/>
      <c r="L33" s="28" t="s">
        <v>57</v>
      </c>
      <c r="M33" s="16">
        <f t="shared" si="1"/>
        <v>0</v>
      </c>
      <c r="N33" s="3"/>
      <c r="O33" s="4"/>
      <c r="P33" s="5">
        <v>0.5</v>
      </c>
      <c r="Q33" s="6">
        <v>0.91666666666666696</v>
      </c>
      <c r="R33" s="28"/>
      <c r="S33" s="16">
        <f t="shared" si="2"/>
        <v>0.41666666666666696</v>
      </c>
      <c r="T33" s="3"/>
      <c r="U33" s="4"/>
      <c r="V33" s="5">
        <v>0.54166666666666696</v>
      </c>
      <c r="W33" s="6">
        <v>0.83333333333333304</v>
      </c>
      <c r="X33" s="28"/>
      <c r="Y33" s="16">
        <f t="shared" si="3"/>
        <v>0.29166666666666607</v>
      </c>
      <c r="Z33" s="3">
        <v>0.29166666666666669</v>
      </c>
      <c r="AA33" s="4">
        <v>0.5</v>
      </c>
      <c r="AB33" s="5"/>
      <c r="AC33" s="6"/>
      <c r="AD33" s="29"/>
      <c r="AE33" s="22">
        <f t="shared" si="4"/>
        <v>0.20833333333333331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1</v>
      </c>
    </row>
    <row r="34" spans="1:38" ht="16.5" thickTop="1" thickBot="1" x14ac:dyDescent="0.3">
      <c r="A34" s="108">
        <f t="shared" si="7"/>
        <v>41788</v>
      </c>
      <c r="B34" s="31"/>
      <c r="C34" s="73"/>
      <c r="D34" s="74"/>
      <c r="E34" s="75"/>
      <c r="F34" s="107"/>
      <c r="G34" s="16">
        <f t="shared" si="0"/>
        <v>0</v>
      </c>
      <c r="H34" s="3"/>
      <c r="I34" s="4"/>
      <c r="J34" s="5"/>
      <c r="K34" s="6"/>
      <c r="L34" s="28"/>
      <c r="M34" s="16">
        <f t="shared" si="1"/>
        <v>0</v>
      </c>
      <c r="N34" s="3"/>
      <c r="O34" s="4"/>
      <c r="P34" s="5"/>
      <c r="Q34" s="6"/>
      <c r="R34" s="28"/>
      <c r="S34" s="16">
        <f t="shared" si="2"/>
        <v>0</v>
      </c>
      <c r="T34" s="3">
        <v>0.29166666666666669</v>
      </c>
      <c r="U34" s="4">
        <v>0.58333333333333304</v>
      </c>
      <c r="V34" s="5"/>
      <c r="W34" s="6"/>
      <c r="X34" s="28"/>
      <c r="Y34" s="16">
        <f t="shared" si="3"/>
        <v>0.29166666666666635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>
        <v>0.57291666666666663</v>
      </c>
      <c r="AI34" s="6">
        <v>0.91666666666666696</v>
      </c>
      <c r="AJ34" s="30"/>
      <c r="AK34" s="2">
        <f t="shared" si="5"/>
        <v>0.34375000000000033</v>
      </c>
      <c r="AL34">
        <f t="shared" si="6"/>
        <v>1</v>
      </c>
    </row>
    <row r="35" spans="1:38" ht="16.5" thickTop="1" thickBot="1" x14ac:dyDescent="0.3">
      <c r="A35" s="108">
        <f t="shared" si="7"/>
        <v>41789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 t="s">
        <v>8</v>
      </c>
      <c r="M35" s="16">
        <f t="shared" si="1"/>
        <v>0</v>
      </c>
      <c r="N35" s="3"/>
      <c r="O35" s="4"/>
      <c r="P35" s="5">
        <v>0.5</v>
      </c>
      <c r="Q35" s="6">
        <v>0.91666666666666696</v>
      </c>
      <c r="R35" s="28"/>
      <c r="S35" s="16">
        <f t="shared" si="2"/>
        <v>0.41666666666666696</v>
      </c>
      <c r="T35" s="3">
        <v>0.29166666666666669</v>
      </c>
      <c r="U35" s="4">
        <v>0.5</v>
      </c>
      <c r="V35" s="5"/>
      <c r="W35" s="6"/>
      <c r="X35" s="28"/>
      <c r="Y35" s="16">
        <f t="shared" si="3"/>
        <v>0.20833333333333331</v>
      </c>
      <c r="Z35" s="3"/>
      <c r="AA35" s="4"/>
      <c r="AB35" s="5"/>
      <c r="AC35" s="6"/>
      <c r="AD35" s="29"/>
      <c r="AE35" s="22">
        <f t="shared" si="4"/>
        <v>0</v>
      </c>
      <c r="AF35" s="3">
        <v>0.41666666666666702</v>
      </c>
      <c r="AG35" s="4">
        <v>0.58333333333333304</v>
      </c>
      <c r="AH35" s="5">
        <v>0.58333333333333304</v>
      </c>
      <c r="AI35" s="6">
        <v>0.83333333333333304</v>
      </c>
      <c r="AJ35" s="30"/>
      <c r="AK35" s="2">
        <f t="shared" si="5"/>
        <v>0.41666666666666602</v>
      </c>
      <c r="AL35">
        <f t="shared" si="6"/>
        <v>1</v>
      </c>
    </row>
    <row r="36" spans="1:38" ht="16.5" thickTop="1" thickBot="1" x14ac:dyDescent="0.3">
      <c r="A36" s="108">
        <f t="shared" si="7"/>
        <v>41790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>
        <v>0.57291666666666663</v>
      </c>
      <c r="AC36" s="11">
        <v>0.91666666666666696</v>
      </c>
      <c r="AD36" s="29"/>
      <c r="AE36" s="22">
        <f t="shared" si="4"/>
        <v>0.34375000000000033</v>
      </c>
      <c r="AF36" s="8">
        <v>0.29166666666666669</v>
      </c>
      <c r="AG36" s="9">
        <v>0.58333333333333304</v>
      </c>
      <c r="AH36" s="10"/>
      <c r="AI36" s="11"/>
      <c r="AJ36" s="30"/>
      <c r="AK36" s="7">
        <f t="shared" si="5"/>
        <v>0.29166666666666635</v>
      </c>
      <c r="AL36">
        <f t="shared" si="6"/>
        <v>1</v>
      </c>
    </row>
    <row r="37" spans="1:38" ht="15.75" customHeight="1" thickTop="1" x14ac:dyDescent="0.25">
      <c r="A37" s="12"/>
      <c r="B37" s="169">
        <f>SUM(G6:G36)</f>
        <v>0</v>
      </c>
      <c r="C37" s="170"/>
      <c r="D37" s="170"/>
      <c r="E37" s="170"/>
      <c r="F37" s="170"/>
      <c r="G37" s="171"/>
      <c r="H37" s="170">
        <f>SUM(M6:M36)</f>
        <v>4.3854166666666661</v>
      </c>
      <c r="I37" s="170"/>
      <c r="J37" s="170"/>
      <c r="K37" s="170"/>
      <c r="L37" s="170"/>
      <c r="M37" s="171"/>
      <c r="N37" s="169">
        <f>SUM(S6:S36)</f>
        <v>6.822916666666667</v>
      </c>
      <c r="O37" s="170"/>
      <c r="P37" s="170"/>
      <c r="Q37" s="170"/>
      <c r="R37" s="170"/>
      <c r="S37" s="171"/>
      <c r="T37" s="170">
        <f>SUM(Y6:Y36)</f>
        <v>6.6354166666666616</v>
      </c>
      <c r="U37" s="170"/>
      <c r="V37" s="170"/>
      <c r="W37" s="170"/>
      <c r="X37" s="170"/>
      <c r="Y37" s="170"/>
      <c r="Z37" s="169">
        <f>SUM(AE6:AE36)</f>
        <v>5.3541666666666652</v>
      </c>
      <c r="AA37" s="170"/>
      <c r="AB37" s="170"/>
      <c r="AC37" s="170"/>
      <c r="AD37" s="170"/>
      <c r="AE37" s="171"/>
      <c r="AF37" s="169">
        <f>SUM(AK6:AK36)</f>
        <v>4.6979166666666661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0.6041666666666663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0.63541666666666674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0.34375000000000033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0.34375000000000033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1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H44:I44"/>
    <mergeCell ref="N44:O44"/>
    <mergeCell ref="T44:U44"/>
    <mergeCell ref="Z44:AA44"/>
    <mergeCell ref="AF44:AG44"/>
    <mergeCell ref="D44:E44"/>
    <mergeCell ref="J44:K44"/>
    <mergeCell ref="P44:Q44"/>
    <mergeCell ref="V44:W44"/>
    <mergeCell ref="AB44:AC44"/>
    <mergeCell ref="AH44:AI44"/>
  </mergeCells>
  <conditionalFormatting sqref="H6:K36">
    <cfRule type="expression" dxfId="241" priority="32">
      <formula>$L6="CA"</formula>
    </cfRule>
  </conditionalFormatting>
  <conditionalFormatting sqref="T6:W36">
    <cfRule type="expression" dxfId="240" priority="27">
      <formula>$X6="RC"</formula>
    </cfRule>
    <cfRule type="expression" dxfId="239" priority="28">
      <formula>$X6="AM"</formula>
    </cfRule>
    <cfRule type="expression" dxfId="238" priority="29">
      <formula>$X6="CA"</formula>
    </cfRule>
  </conditionalFormatting>
  <conditionalFormatting sqref="T6:X36">
    <cfRule type="expression" dxfId="237" priority="21">
      <formula>$X6="MODIF"</formula>
    </cfRule>
    <cfRule type="expression" dxfId="236" priority="24">
      <formula>$X6="AUTRE"</formula>
    </cfRule>
  </conditionalFormatting>
  <conditionalFormatting sqref="N29:Q33">
    <cfRule type="expression" dxfId="235" priority="16">
      <formula>$R6="MODIF"</formula>
    </cfRule>
    <cfRule type="expression" dxfId="234" priority="17">
      <formula>$R6="AUTRE"</formula>
    </cfRule>
    <cfRule type="expression" dxfId="233" priority="18">
      <formula>$R6="RC"</formula>
    </cfRule>
    <cfRule type="expression" dxfId="232" priority="19">
      <formula>$F29="AM"</formula>
    </cfRule>
    <cfRule type="expression" dxfId="231" priority="20">
      <formula>$F29="CA"</formula>
    </cfRule>
  </conditionalFormatting>
  <conditionalFormatting sqref="AJ6:AJ36">
    <cfRule type="expression" dxfId="230" priority="14">
      <formula>$AJ6="MODIF"</formula>
    </cfRule>
    <cfRule type="expression" dxfId="229" priority="15">
      <formula>$AJ6="RC"</formula>
    </cfRule>
  </conditionalFormatting>
  <conditionalFormatting sqref="Z6:AD36">
    <cfRule type="expression" dxfId="228" priority="9">
      <formula>$AD6="MODIF"</formula>
    </cfRule>
    <cfRule type="expression" dxfId="227" priority="10">
      <formula>$AD6="RC"</formula>
    </cfRule>
    <cfRule type="expression" dxfId="226" priority="11">
      <formula>$AD6="AM"</formula>
    </cfRule>
    <cfRule type="expression" dxfId="225" priority="12">
      <formula>$AD6="CA"</formula>
    </cfRule>
    <cfRule type="expression" dxfId="224" priority="13">
      <formula>$AD6="AUTRE"</formula>
    </cfRule>
  </conditionalFormatting>
  <conditionalFormatting sqref="AF6:AJ36">
    <cfRule type="expression" dxfId="223" priority="5">
      <formula>$AJ6="RC"</formula>
    </cfRule>
    <cfRule type="expression" dxfId="222" priority="6">
      <formula>$AJ6="AM"</formula>
    </cfRule>
    <cfRule type="expression" dxfId="221" priority="7">
      <formula>$AJ6="CA"</formula>
    </cfRule>
    <cfRule type="expression" dxfId="220" priority="8">
      <formula>$AJ6="AUTRE"</formula>
    </cfRule>
  </conditionalFormatting>
  <conditionalFormatting sqref="B6:B36 H6:L36 N6:R36 AF6:AJ36 T6:X36 Z6:AD36">
    <cfRule type="cellIs" dxfId="219" priority="3" operator="equal">
      <formula>0.916666666666667</formula>
    </cfRule>
    <cfRule type="cellIs" dxfId="218" priority="4" operator="equal">
      <formula>0.291666666666667</formula>
    </cfRule>
  </conditionalFormatting>
  <conditionalFormatting sqref="A6:A36">
    <cfRule type="cellIs" dxfId="217" priority="2" operator="lessThan">
      <formula>TODAY()</formula>
    </cfRule>
  </conditionalFormatting>
  <conditionalFormatting sqref="B6:F36">
    <cfRule type="expression" dxfId="216" priority="23">
      <formula>$F6="MODIF"</formula>
    </cfRule>
    <cfRule type="expression" dxfId="215" priority="26">
      <formula>$F6="AUTRE"</formula>
    </cfRule>
    <cfRule type="expression" dxfId="214" priority="33">
      <formula>$F6="RC"</formula>
    </cfRule>
    <cfRule type="expression" dxfId="213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{14CBBA63-9971-4DFA-8CC7-013A7E321176}</x14:id>
        </ext>
      </extLst>
    </cfRule>
  </conditionalFormatting>
  <conditionalFormatting sqref="A6:AK36">
    <cfRule type="expression" dxfId="212" priority="35">
      <formula>OR(COUNTIF(fériés,$A6)&gt;0,WEEKDAY($A6,2)&gt;5)</formula>
    </cfRule>
  </conditionalFormatting>
  <conditionalFormatting sqref="H6:L36">
    <cfRule type="expression" dxfId="211" priority="22">
      <formula>$L6="MODIF"</formula>
    </cfRule>
    <cfRule type="expression" dxfId="210" priority="25">
      <formula>$L6="AUTRE"</formula>
    </cfRule>
    <cfRule type="expression" dxfId="209" priority="30">
      <formula>$L6="RC"</formula>
    </cfRule>
    <cfRule type="expression" dxfId="208" priority="31">
      <formula>$L6="AM"</formula>
    </cfRule>
  </conditionalFormatting>
  <dataValidations count="6">
    <dataValidation type="list" allowBlank="1" showInputMessage="1" showErrorMessage="1" sqref="L6:L36 F6:F36 X6:X36 AJ6:AJ36 R6:R36 AD6:AD36">
      <formula1>"CA,AM,RC,MODIF,AUTRE"</formula1>
    </dataValidation>
    <dataValidation type="list" allowBlank="1" showInputMessage="1" showErrorMessage="1" sqref="AI6:AI36 K6:K36 Q6:Q36 E6:E36 AC6:AC36 W6:W36">
      <formula1>fin2_</formula1>
    </dataValidation>
    <dataValidation type="list" allowBlank="1" showInputMessage="1" showErrorMessage="1" sqref="AH6:AH36 J6:J36 P6:P36 D6:D36 AB6:AB36 V6:V36">
      <formula1>deb2_</formula1>
    </dataValidation>
    <dataValidation type="list" allowBlank="1" showInputMessage="1" showErrorMessage="1" sqref="AG6:AG36 I6:I36 O6:O36 C6:C36 AA6:AA36 U6:U36">
      <formula1>fin1_</formula1>
    </dataValidation>
    <dataValidation type="list" allowBlank="1" showInputMessage="1" showErrorMessage="1" sqref="N6:N36 H6:H36 AF6:AF36 Z6:Z36 B6:B36 T6:T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3645" r:id="rId3" name="CommandButton1">
          <controlPr defaultSize="0" autoLine="0" r:id="rId4">
            <anchor moveWithCells="1">
              <from>
                <xdr:col>3</xdr:col>
                <xdr:colOff>171450</xdr:colOff>
                <xdr:row>0</xdr:row>
                <xdr:rowOff>0</xdr:rowOff>
              </from>
              <to>
                <xdr:col>7</xdr:col>
                <xdr:colOff>38100</xdr:colOff>
                <xdr:row>1</xdr:row>
                <xdr:rowOff>171450</xdr:rowOff>
              </to>
            </anchor>
          </controlPr>
        </control>
      </mc:Choice>
      <mc:Fallback>
        <control shapeId="13645" r:id="rId3" name="CommandButton1"/>
      </mc:Fallback>
    </mc:AlternateContent>
    <mc:AlternateContent xmlns:mc="http://schemas.openxmlformats.org/markup-compatibility/2006">
      <mc:Choice Requires="x14">
        <control shapeId="13643" r:id="rId5" name="Button 331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28575</xdr:rowOff>
              </from>
              <to>
                <xdr:col>3</xdr:col>
                <xdr:colOff>123825</xdr:colOff>
                <xdr:row>1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4CBBA63-9971-4DFA-8CC7-013A7E32117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L48"/>
  <sheetViews>
    <sheetView showZeros="0" topLeftCell="A7" workbookViewId="0">
      <selection activeCell="G41" sqref="G41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11.25" customHeight="1" x14ac:dyDescent="0.25">
      <c r="A1" s="168"/>
      <c r="B1" s="166" t="s">
        <v>49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30" customHeight="1" x14ac:dyDescent="0.25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4.5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41791</v>
      </c>
      <c r="B6" s="31"/>
      <c r="C6" s="70"/>
      <c r="D6" s="71"/>
      <c r="E6" s="72"/>
      <c r="F6" s="106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/>
      <c r="Q6" s="26"/>
      <c r="R6" s="28"/>
      <c r="S6" s="16">
        <f>Q6-P6+O6-N6</f>
        <v>0</v>
      </c>
      <c r="T6" s="24"/>
      <c r="U6" s="17"/>
      <c r="V6" s="25"/>
      <c r="W6" s="26"/>
      <c r="X6" s="28"/>
      <c r="Y6" s="16">
        <f>W6-V6+U6-T6</f>
        <v>0</v>
      </c>
      <c r="Z6" s="24"/>
      <c r="AA6" s="17"/>
      <c r="AB6" s="25">
        <v>0.57291666666666663</v>
      </c>
      <c r="AC6" s="26">
        <v>0.91666666666666663</v>
      </c>
      <c r="AD6" s="29"/>
      <c r="AE6" s="27">
        <f>AC6-AB6+AA6-Z6</f>
        <v>0.34375</v>
      </c>
      <c r="AF6" s="3">
        <v>0.29166666666666669</v>
      </c>
      <c r="AG6" s="4">
        <v>0.58333333333333337</v>
      </c>
      <c r="AH6" s="5"/>
      <c r="AI6" s="6"/>
      <c r="AJ6" s="30"/>
      <c r="AK6" s="1">
        <f>AI6-AH6+AG6-AF6</f>
        <v>0.29166666666666669</v>
      </c>
      <c r="AL6">
        <f>COUNTIF(B6:AK6,"07:00")</f>
        <v>2</v>
      </c>
    </row>
    <row r="7" spans="1:38" ht="16.5" thickTop="1" thickBot="1" x14ac:dyDescent="0.3">
      <c r="A7" s="108">
        <f>A6+1</f>
        <v>41792</v>
      </c>
      <c r="B7" s="31"/>
      <c r="C7" s="73"/>
      <c r="D7" s="74"/>
      <c r="E7" s="75"/>
      <c r="F7" s="107"/>
      <c r="G7" s="16">
        <f t="shared" ref="G7:G36" si="0">E7-D7+C7-B7</f>
        <v>0</v>
      </c>
      <c r="H7" s="3">
        <v>0.29166666666666669</v>
      </c>
      <c r="I7" s="4">
        <v>0.58333333333333337</v>
      </c>
      <c r="J7" s="5">
        <v>0.70833333333333337</v>
      </c>
      <c r="K7" s="6">
        <v>0.83333333333333337</v>
      </c>
      <c r="L7" s="28" t="s">
        <v>57</v>
      </c>
      <c r="M7" s="16">
        <f t="shared" ref="M7:M36" si="1">K7-J7+I7-H7</f>
        <v>0.41666666666666669</v>
      </c>
      <c r="N7" s="3"/>
      <c r="O7" s="4"/>
      <c r="P7" s="5"/>
      <c r="Q7" s="6"/>
      <c r="R7" s="28" t="s">
        <v>8</v>
      </c>
      <c r="S7" s="16">
        <f t="shared" ref="S7:S36" si="2">Q7-P7+O7-N7</f>
        <v>0</v>
      </c>
      <c r="T7" s="3"/>
      <c r="U7" s="4"/>
      <c r="V7" s="5">
        <v>0.57291666666666663</v>
      </c>
      <c r="W7" s="6">
        <v>0.91666666666666663</v>
      </c>
      <c r="X7" s="28"/>
      <c r="Y7" s="16">
        <f t="shared" ref="Y7:Y36" si="3">W7-V7+U7-T7</f>
        <v>0.34375</v>
      </c>
      <c r="Z7" s="3"/>
      <c r="AA7" s="4"/>
      <c r="AB7" s="5"/>
      <c r="AC7" s="6"/>
      <c r="AD7" s="29"/>
      <c r="AE7" s="22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41793</v>
      </c>
      <c r="B8" s="31"/>
      <c r="C8" s="73"/>
      <c r="D8" s="74"/>
      <c r="E8" s="75"/>
      <c r="F8" s="107"/>
      <c r="G8" s="16">
        <f t="shared" si="0"/>
        <v>0</v>
      </c>
      <c r="H8" s="3"/>
      <c r="I8" s="4"/>
      <c r="J8" s="5">
        <v>0.57291666666666663</v>
      </c>
      <c r="K8" s="6">
        <v>0.91666666666666663</v>
      </c>
      <c r="L8" s="28" t="s">
        <v>57</v>
      </c>
      <c r="M8" s="16">
        <f t="shared" si="1"/>
        <v>0.34375</v>
      </c>
      <c r="N8" s="3"/>
      <c r="O8" s="4"/>
      <c r="P8" s="5"/>
      <c r="Q8" s="6"/>
      <c r="R8" s="28" t="s">
        <v>8</v>
      </c>
      <c r="S8" s="16">
        <f t="shared" si="2"/>
        <v>0</v>
      </c>
      <c r="T8" s="3">
        <v>0.41666666666666669</v>
      </c>
      <c r="U8" s="4">
        <v>0.58333333333333337</v>
      </c>
      <c r="V8" s="5">
        <v>0.58333333333333337</v>
      </c>
      <c r="W8" s="6">
        <v>0.83333333333333337</v>
      </c>
      <c r="X8" s="28"/>
      <c r="Y8" s="16">
        <f t="shared" si="3"/>
        <v>0.41666666666666669</v>
      </c>
      <c r="Z8" s="3"/>
      <c r="AA8" s="4"/>
      <c r="AB8" s="5"/>
      <c r="AC8" s="6"/>
      <c r="AD8" s="29"/>
      <c r="AE8" s="22">
        <f t="shared" si="4"/>
        <v>0</v>
      </c>
      <c r="AF8" s="3">
        <v>0.29166666666666669</v>
      </c>
      <c r="AG8" s="4">
        <v>0.58333333333333337</v>
      </c>
      <c r="AH8" s="5">
        <v>0.58333333333333337</v>
      </c>
      <c r="AI8" s="6">
        <v>0.70833333333333337</v>
      </c>
      <c r="AJ8" s="30"/>
      <c r="AK8" s="2">
        <f t="shared" si="5"/>
        <v>0.41666666666666669</v>
      </c>
      <c r="AL8">
        <f t="shared" si="6"/>
        <v>1</v>
      </c>
    </row>
    <row r="9" spans="1:38" ht="16.5" thickTop="1" thickBot="1" x14ac:dyDescent="0.3">
      <c r="A9" s="108">
        <f t="shared" si="7"/>
        <v>41794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>
        <v>0.54166666666666663</v>
      </c>
      <c r="K9" s="6">
        <v>0.83333333333333337</v>
      </c>
      <c r="L9" s="28" t="s">
        <v>57</v>
      </c>
      <c r="M9" s="16">
        <f t="shared" si="1"/>
        <v>0.29166666666666674</v>
      </c>
      <c r="N9" s="3"/>
      <c r="O9" s="4"/>
      <c r="P9" s="5"/>
      <c r="Q9" s="6"/>
      <c r="R9" s="28" t="s">
        <v>8</v>
      </c>
      <c r="S9" s="16">
        <f t="shared" si="2"/>
        <v>0</v>
      </c>
      <c r="T9" s="3">
        <v>0.29166666666666669</v>
      </c>
      <c r="U9" s="4">
        <v>0.5</v>
      </c>
      <c r="V9" s="5"/>
      <c r="W9" s="6"/>
      <c r="X9" s="28"/>
      <c r="Y9" s="16">
        <f t="shared" si="3"/>
        <v>0.20833333333333331</v>
      </c>
      <c r="Z9" s="3"/>
      <c r="AA9" s="4"/>
      <c r="AB9" s="5"/>
      <c r="AC9" s="6"/>
      <c r="AD9" s="29"/>
      <c r="AE9" s="22">
        <f t="shared" si="4"/>
        <v>0</v>
      </c>
      <c r="AF9" s="3"/>
      <c r="AG9" s="4"/>
      <c r="AH9" s="5">
        <v>0.57291666666666663</v>
      </c>
      <c r="AI9" s="6">
        <v>0.91666666666666663</v>
      </c>
      <c r="AJ9" s="30"/>
      <c r="AK9" s="2">
        <f t="shared" si="5"/>
        <v>0.34375</v>
      </c>
      <c r="AL9">
        <f t="shared" si="6"/>
        <v>2</v>
      </c>
    </row>
    <row r="10" spans="1:38" ht="16.5" thickTop="1" thickBot="1" x14ac:dyDescent="0.3">
      <c r="A10" s="108">
        <f t="shared" si="7"/>
        <v>41795</v>
      </c>
      <c r="B10" s="31"/>
      <c r="C10" s="73"/>
      <c r="D10" s="74"/>
      <c r="E10" s="75"/>
      <c r="F10" s="107"/>
      <c r="G10" s="16">
        <f t="shared" si="0"/>
        <v>0</v>
      </c>
      <c r="H10" s="3">
        <v>0.29166666666666669</v>
      </c>
      <c r="I10" s="4">
        <v>0.60416666666666663</v>
      </c>
      <c r="J10" s="5"/>
      <c r="K10" s="6"/>
      <c r="L10" s="28" t="s">
        <v>57</v>
      </c>
      <c r="M10" s="16">
        <f t="shared" si="1"/>
        <v>0.31249999999999994</v>
      </c>
      <c r="N10" s="3"/>
      <c r="O10" s="4"/>
      <c r="P10" s="5"/>
      <c r="Q10" s="6"/>
      <c r="R10" s="28" t="s">
        <v>8</v>
      </c>
      <c r="S10" s="16">
        <f t="shared" si="2"/>
        <v>0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>
        <v>0.57291666666666663</v>
      </c>
      <c r="AC10" s="6">
        <v>0.91666666666666663</v>
      </c>
      <c r="AD10" s="29"/>
      <c r="AE10" s="22">
        <f t="shared" si="4"/>
        <v>0.34375</v>
      </c>
      <c r="AF10" s="3">
        <v>0.41666666666666669</v>
      </c>
      <c r="AG10" s="4">
        <v>0.58333333333333337</v>
      </c>
      <c r="AH10" s="5">
        <v>0.58333333333333337</v>
      </c>
      <c r="AI10" s="6">
        <v>0.83333333333333337</v>
      </c>
      <c r="AJ10" s="30"/>
      <c r="AK10" s="2">
        <f t="shared" si="5"/>
        <v>0.41666666666666669</v>
      </c>
      <c r="AL10">
        <f t="shared" si="6"/>
        <v>1</v>
      </c>
    </row>
    <row r="11" spans="1:38" ht="16.5" thickTop="1" thickBot="1" x14ac:dyDescent="0.3">
      <c r="A11" s="108">
        <f t="shared" si="7"/>
        <v>41796</v>
      </c>
      <c r="B11" s="31"/>
      <c r="C11" s="73"/>
      <c r="D11" s="74"/>
      <c r="E11" s="75"/>
      <c r="F11" s="107"/>
      <c r="G11" s="16">
        <f t="shared" si="0"/>
        <v>0</v>
      </c>
      <c r="H11" s="3">
        <v>0.29166666666666669</v>
      </c>
      <c r="I11" s="4">
        <v>0.5</v>
      </c>
      <c r="J11" s="5"/>
      <c r="K11" s="6"/>
      <c r="L11" s="28" t="s">
        <v>57</v>
      </c>
      <c r="M11" s="16">
        <f t="shared" si="1"/>
        <v>0.20833333333333331</v>
      </c>
      <c r="N11" s="3"/>
      <c r="O11" s="4"/>
      <c r="P11" s="5"/>
      <c r="Q11" s="6"/>
      <c r="R11" s="28" t="s">
        <v>8</v>
      </c>
      <c r="S11" s="16">
        <f t="shared" si="2"/>
        <v>0</v>
      </c>
      <c r="T11" s="3"/>
      <c r="U11" s="4"/>
      <c r="V11" s="5"/>
      <c r="W11" s="6"/>
      <c r="X11" s="28"/>
      <c r="Y11" s="16">
        <f t="shared" si="3"/>
        <v>0</v>
      </c>
      <c r="Z11" s="3">
        <v>0.41666666666666669</v>
      </c>
      <c r="AA11" s="4">
        <v>0.58333333333333337</v>
      </c>
      <c r="AB11" s="5">
        <v>0.58333333333333337</v>
      </c>
      <c r="AC11" s="6">
        <v>0.83333333333333337</v>
      </c>
      <c r="AD11" s="29"/>
      <c r="AE11" s="22">
        <f t="shared" si="4"/>
        <v>0.41666666666666669</v>
      </c>
      <c r="AF11" s="3"/>
      <c r="AG11" s="4"/>
      <c r="AH11" s="5">
        <v>0.5</v>
      </c>
      <c r="AI11" s="6">
        <v>0.91666666666666663</v>
      </c>
      <c r="AJ11" s="30"/>
      <c r="AK11" s="2">
        <f t="shared" si="5"/>
        <v>0.41666666666666663</v>
      </c>
      <c r="AL11">
        <f t="shared" si="6"/>
        <v>1</v>
      </c>
    </row>
    <row r="12" spans="1:38" ht="16.5" thickTop="1" thickBot="1" x14ac:dyDescent="0.3">
      <c r="A12" s="108">
        <f t="shared" si="7"/>
        <v>41797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/>
      <c r="K12" s="6"/>
      <c r="L12" s="28"/>
      <c r="M12" s="16">
        <f t="shared" si="1"/>
        <v>0</v>
      </c>
      <c r="N12" s="3"/>
      <c r="O12" s="4"/>
      <c r="P12" s="5"/>
      <c r="Q12" s="6"/>
      <c r="R12" s="28"/>
      <c r="S12" s="16">
        <f t="shared" si="2"/>
        <v>0</v>
      </c>
      <c r="T12" s="3"/>
      <c r="U12" s="4"/>
      <c r="V12" s="5">
        <v>0.57291666666666663</v>
      </c>
      <c r="W12" s="6">
        <v>0.91666666666666663</v>
      </c>
      <c r="X12" s="28"/>
      <c r="Y12" s="16">
        <f t="shared" si="3"/>
        <v>0.34375</v>
      </c>
      <c r="Z12" s="3">
        <v>0.29166666666666669</v>
      </c>
      <c r="AA12" s="4">
        <v>0.58333333333333337</v>
      </c>
      <c r="AB12" s="5"/>
      <c r="AC12" s="6"/>
      <c r="AD12" s="29"/>
      <c r="AE12" s="22">
        <f t="shared" si="4"/>
        <v>0.29166666666666669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2</v>
      </c>
    </row>
    <row r="13" spans="1:38" ht="16.5" thickTop="1" thickBot="1" x14ac:dyDescent="0.3">
      <c r="A13" s="108">
        <f t="shared" si="7"/>
        <v>41798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/>
      <c r="K13" s="6"/>
      <c r="L13" s="28"/>
      <c r="M13" s="16">
        <f t="shared" si="1"/>
        <v>0</v>
      </c>
      <c r="N13" s="3"/>
      <c r="O13" s="4"/>
      <c r="P13" s="5"/>
      <c r="Q13" s="6"/>
      <c r="R13" s="28"/>
      <c r="S13" s="16">
        <f t="shared" si="2"/>
        <v>0</v>
      </c>
      <c r="T13" s="3"/>
      <c r="U13" s="4"/>
      <c r="V13" s="5">
        <v>0.57291666666666663</v>
      </c>
      <c r="W13" s="6">
        <v>0.91666666666666663</v>
      </c>
      <c r="X13" s="28"/>
      <c r="Y13" s="16">
        <f t="shared" si="3"/>
        <v>0.34375</v>
      </c>
      <c r="Z13" s="3">
        <v>0.29166666666666669</v>
      </c>
      <c r="AA13" s="4">
        <v>0.58333333333333337</v>
      </c>
      <c r="AB13" s="5"/>
      <c r="AC13" s="6"/>
      <c r="AD13" s="29"/>
      <c r="AE13" s="22">
        <f t="shared" si="4"/>
        <v>0.29166666666666669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2</v>
      </c>
    </row>
    <row r="14" spans="1:38" ht="16.5" thickTop="1" thickBot="1" x14ac:dyDescent="0.3">
      <c r="A14" s="108">
        <f t="shared" si="7"/>
        <v>41799</v>
      </c>
      <c r="B14" s="31"/>
      <c r="C14" s="73"/>
      <c r="D14" s="74"/>
      <c r="E14" s="75"/>
      <c r="F14" s="107"/>
      <c r="G14" s="16">
        <f t="shared" si="0"/>
        <v>0</v>
      </c>
      <c r="H14" s="3"/>
      <c r="I14" s="4"/>
      <c r="J14" s="5">
        <v>0.57291666666666663</v>
      </c>
      <c r="K14" s="6">
        <v>0.91666666666666663</v>
      </c>
      <c r="L14" s="28"/>
      <c r="M14" s="16">
        <f t="shared" si="1"/>
        <v>0.34375</v>
      </c>
      <c r="N14" s="3">
        <v>0.29166666666666669</v>
      </c>
      <c r="O14" s="4">
        <v>0.58333333333333337</v>
      </c>
      <c r="P14" s="5"/>
      <c r="Q14" s="6"/>
      <c r="R14" s="28"/>
      <c r="S14" s="16">
        <f t="shared" si="2"/>
        <v>0.29166666666666669</v>
      </c>
      <c r="T14" s="3"/>
      <c r="U14" s="4"/>
      <c r="V14" s="5"/>
      <c r="W14" s="6"/>
      <c r="X14" s="28"/>
      <c r="Y14" s="16">
        <f t="shared" si="3"/>
        <v>0</v>
      </c>
      <c r="Z14" s="3"/>
      <c r="AA14" s="4"/>
      <c r="AB14" s="5"/>
      <c r="AC14" s="6"/>
      <c r="AD14" s="29"/>
      <c r="AE14" s="22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2</v>
      </c>
    </row>
    <row r="15" spans="1:38" ht="16.5" thickTop="1" thickBot="1" x14ac:dyDescent="0.3">
      <c r="A15" s="108">
        <f t="shared" si="7"/>
        <v>41800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>
        <v>0.57291666666666663</v>
      </c>
      <c r="K15" s="6">
        <v>0.91666666666666663</v>
      </c>
      <c r="L15" s="28"/>
      <c r="M15" s="16">
        <f t="shared" si="1"/>
        <v>0.34375</v>
      </c>
      <c r="N15" s="3">
        <v>0.41666666666666669</v>
      </c>
      <c r="O15" s="4">
        <v>0.58333333333333337</v>
      </c>
      <c r="P15" s="5">
        <v>0.58333333333333337</v>
      </c>
      <c r="Q15" s="6">
        <v>0.83333333333333337</v>
      </c>
      <c r="R15" s="28"/>
      <c r="S15" s="16">
        <f t="shared" si="2"/>
        <v>0.41666666666666669</v>
      </c>
      <c r="T15" s="3"/>
      <c r="U15" s="4"/>
      <c r="V15" s="5"/>
      <c r="W15" s="6"/>
      <c r="X15" s="28"/>
      <c r="Y15" s="16">
        <f t="shared" si="3"/>
        <v>0</v>
      </c>
      <c r="Z15" s="3">
        <v>0.29166666666666669</v>
      </c>
      <c r="AA15" s="4">
        <v>0.58333333333333337</v>
      </c>
      <c r="AB15" s="5">
        <v>0.58333333333333337</v>
      </c>
      <c r="AC15" s="6">
        <v>0.70833333333333337</v>
      </c>
      <c r="AD15" s="29"/>
      <c r="AE15" s="22">
        <f t="shared" si="4"/>
        <v>0.41666666666666669</v>
      </c>
      <c r="AF15" s="3"/>
      <c r="AG15" s="4"/>
      <c r="AH15" s="5"/>
      <c r="AI15" s="6"/>
      <c r="AJ15" s="30" t="s">
        <v>8</v>
      </c>
      <c r="AK15" s="2">
        <f t="shared" si="5"/>
        <v>0</v>
      </c>
      <c r="AL15">
        <f t="shared" si="6"/>
        <v>1</v>
      </c>
    </row>
    <row r="16" spans="1:38" ht="16.5" thickTop="1" thickBot="1" x14ac:dyDescent="0.3">
      <c r="A16" s="108">
        <f t="shared" si="7"/>
        <v>41801</v>
      </c>
      <c r="B16" s="31"/>
      <c r="C16" s="73"/>
      <c r="D16" s="74"/>
      <c r="E16" s="75"/>
      <c r="F16" s="107"/>
      <c r="G16" s="16">
        <f t="shared" si="0"/>
        <v>0</v>
      </c>
      <c r="H16" s="3"/>
      <c r="I16" s="4"/>
      <c r="J16" s="5">
        <v>0.54166666666666663</v>
      </c>
      <c r="K16" s="6">
        <v>0.83333333333333337</v>
      </c>
      <c r="L16" s="28"/>
      <c r="M16" s="16">
        <f t="shared" si="1"/>
        <v>0.29166666666666674</v>
      </c>
      <c r="N16" s="3">
        <v>0.29166666666666669</v>
      </c>
      <c r="O16" s="4">
        <v>0.5</v>
      </c>
      <c r="P16" s="5"/>
      <c r="Q16" s="6"/>
      <c r="R16" s="28"/>
      <c r="S16" s="16">
        <f t="shared" si="2"/>
        <v>0.20833333333333331</v>
      </c>
      <c r="T16" s="3"/>
      <c r="U16" s="4"/>
      <c r="V16" s="5"/>
      <c r="W16" s="6"/>
      <c r="X16" s="28"/>
      <c r="Y16" s="16">
        <f t="shared" si="3"/>
        <v>0</v>
      </c>
      <c r="Z16" s="3"/>
      <c r="AA16" s="4"/>
      <c r="AB16" s="5">
        <v>0.5</v>
      </c>
      <c r="AC16" s="6">
        <v>0.91666666666666663</v>
      </c>
      <c r="AD16" s="29"/>
      <c r="AE16" s="22">
        <f t="shared" si="4"/>
        <v>0.41666666666666663</v>
      </c>
      <c r="AF16" s="3"/>
      <c r="AG16" s="4"/>
      <c r="AH16" s="5"/>
      <c r="AI16" s="6"/>
      <c r="AJ16" s="30" t="s">
        <v>8</v>
      </c>
      <c r="AK16" s="2">
        <f t="shared" si="5"/>
        <v>0</v>
      </c>
      <c r="AL16">
        <f t="shared" si="6"/>
        <v>2</v>
      </c>
    </row>
    <row r="17" spans="1:38" ht="16.5" thickTop="1" thickBot="1" x14ac:dyDescent="0.3">
      <c r="A17" s="108">
        <f t="shared" si="7"/>
        <v>41802</v>
      </c>
      <c r="B17" s="31"/>
      <c r="C17" s="73"/>
      <c r="D17" s="74"/>
      <c r="E17" s="75"/>
      <c r="F17" s="107"/>
      <c r="G17" s="16">
        <f t="shared" si="0"/>
        <v>0</v>
      </c>
      <c r="H17" s="3">
        <v>0.29166666666666669</v>
      </c>
      <c r="I17" s="4">
        <v>0.60416666666666663</v>
      </c>
      <c r="J17" s="5"/>
      <c r="K17" s="6"/>
      <c r="L17" s="28"/>
      <c r="M17" s="16">
        <f t="shared" si="1"/>
        <v>0.31249999999999994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>
        <v>0.57291666666666663</v>
      </c>
      <c r="W17" s="6">
        <v>0.91666666666666663</v>
      </c>
      <c r="X17" s="28"/>
      <c r="Y17" s="16">
        <f t="shared" si="3"/>
        <v>0.34375</v>
      </c>
      <c r="Z17" s="3">
        <v>0.48958333333333331</v>
      </c>
      <c r="AA17" s="4">
        <v>0.58333333333333337</v>
      </c>
      <c r="AB17" s="5">
        <v>0.58333333333333337</v>
      </c>
      <c r="AC17" s="6">
        <v>0.83333333333333337</v>
      </c>
      <c r="AD17" s="29"/>
      <c r="AE17" s="22">
        <f t="shared" si="4"/>
        <v>0.34375000000000006</v>
      </c>
      <c r="AF17" s="3"/>
      <c r="AG17" s="4"/>
      <c r="AH17" s="5"/>
      <c r="AI17" s="6"/>
      <c r="AJ17" s="30" t="s">
        <v>8</v>
      </c>
      <c r="AK17" s="2">
        <f t="shared" si="5"/>
        <v>0</v>
      </c>
      <c r="AL17">
        <f t="shared" si="6"/>
        <v>1</v>
      </c>
    </row>
    <row r="18" spans="1:38" ht="16.5" thickTop="1" thickBot="1" x14ac:dyDescent="0.3">
      <c r="A18" s="108">
        <f t="shared" si="7"/>
        <v>41803</v>
      </c>
      <c r="B18" s="31"/>
      <c r="C18" s="73"/>
      <c r="D18" s="74"/>
      <c r="E18" s="75"/>
      <c r="F18" s="107"/>
      <c r="G18" s="16">
        <f t="shared" si="0"/>
        <v>0</v>
      </c>
      <c r="H18" s="3">
        <v>0.29166666666666669</v>
      </c>
      <c r="I18" s="4">
        <v>0.5</v>
      </c>
      <c r="J18" s="5"/>
      <c r="K18" s="6"/>
      <c r="L18" s="28"/>
      <c r="M18" s="16">
        <f t="shared" si="1"/>
        <v>0.20833333333333331</v>
      </c>
      <c r="N18" s="3"/>
      <c r="O18" s="4"/>
      <c r="P18" s="5"/>
      <c r="Q18" s="6"/>
      <c r="R18" s="28"/>
      <c r="S18" s="16">
        <f t="shared" si="2"/>
        <v>0</v>
      </c>
      <c r="T18" s="3">
        <v>0.41666666666666669</v>
      </c>
      <c r="U18" s="4">
        <v>0.58333333333333337</v>
      </c>
      <c r="V18" s="5">
        <v>0.58333333333333337</v>
      </c>
      <c r="W18" s="6">
        <v>0.83333333333333337</v>
      </c>
      <c r="X18" s="28"/>
      <c r="Y18" s="16">
        <f t="shared" si="3"/>
        <v>0.41666666666666669</v>
      </c>
      <c r="Z18" s="3"/>
      <c r="AA18" s="4"/>
      <c r="AB18" s="5">
        <v>0.5</v>
      </c>
      <c r="AC18" s="6">
        <v>0.91666666666666663</v>
      </c>
      <c r="AD18" s="29"/>
      <c r="AE18" s="22">
        <f t="shared" si="4"/>
        <v>0.41666666666666663</v>
      </c>
      <c r="AF18" s="3"/>
      <c r="AG18" s="4"/>
      <c r="AH18" s="5"/>
      <c r="AI18" s="6"/>
      <c r="AJ18" s="30" t="s">
        <v>8</v>
      </c>
      <c r="AK18" s="2">
        <f t="shared" si="5"/>
        <v>0</v>
      </c>
      <c r="AL18">
        <f t="shared" si="6"/>
        <v>1</v>
      </c>
    </row>
    <row r="19" spans="1:38" ht="16.5" thickTop="1" thickBot="1" x14ac:dyDescent="0.3">
      <c r="A19" s="108">
        <f t="shared" si="7"/>
        <v>41804</v>
      </c>
      <c r="B19" s="31"/>
      <c r="C19" s="73"/>
      <c r="D19" s="74"/>
      <c r="E19" s="75"/>
      <c r="F19" s="107"/>
      <c r="G19" s="16">
        <f t="shared" si="0"/>
        <v>0</v>
      </c>
      <c r="H19" s="3"/>
      <c r="I19" s="4"/>
      <c r="J19" s="5"/>
      <c r="K19" s="6"/>
      <c r="L19" s="28"/>
      <c r="M19" s="16">
        <f t="shared" si="1"/>
        <v>0</v>
      </c>
      <c r="N19" s="3"/>
      <c r="O19" s="4"/>
      <c r="P19" s="5">
        <v>0.57291666666666663</v>
      </c>
      <c r="Q19" s="6">
        <v>0.91666666666666663</v>
      </c>
      <c r="R19" s="28"/>
      <c r="S19" s="16">
        <f t="shared" si="2"/>
        <v>0.34375</v>
      </c>
      <c r="T19" s="3">
        <v>0.29166666666666669</v>
      </c>
      <c r="U19" s="4">
        <v>0.58333333333333337</v>
      </c>
      <c r="V19" s="5"/>
      <c r="W19" s="6"/>
      <c r="X19" s="28"/>
      <c r="Y19" s="16">
        <f t="shared" si="3"/>
        <v>0.29166666666666669</v>
      </c>
      <c r="Z19" s="3"/>
      <c r="AA19" s="4"/>
      <c r="AB19" s="5"/>
      <c r="AC19" s="6"/>
      <c r="AD19" s="29"/>
      <c r="AE19" s="22">
        <f t="shared" si="4"/>
        <v>0</v>
      </c>
      <c r="AF19" s="3"/>
      <c r="AG19" s="4"/>
      <c r="AH19" s="5"/>
      <c r="AI19" s="6"/>
      <c r="AJ19" s="30"/>
      <c r="AK19" s="2">
        <f t="shared" si="5"/>
        <v>0</v>
      </c>
      <c r="AL19">
        <f t="shared" si="6"/>
        <v>2</v>
      </c>
    </row>
    <row r="20" spans="1:38" ht="16.5" thickTop="1" thickBot="1" x14ac:dyDescent="0.3">
      <c r="A20" s="108">
        <f t="shared" si="7"/>
        <v>41805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/>
      <c r="K20" s="6"/>
      <c r="L20" s="28"/>
      <c r="M20" s="16">
        <f t="shared" si="1"/>
        <v>0</v>
      </c>
      <c r="N20" s="3"/>
      <c r="O20" s="4"/>
      <c r="P20" s="5">
        <v>0.57291666666666663</v>
      </c>
      <c r="Q20" s="6">
        <v>0.91666666666666663</v>
      </c>
      <c r="R20" s="28"/>
      <c r="S20" s="16">
        <f t="shared" si="2"/>
        <v>0.34375</v>
      </c>
      <c r="T20" s="3">
        <v>0.29166666666666669</v>
      </c>
      <c r="U20" s="4">
        <v>0.58333333333333337</v>
      </c>
      <c r="V20" s="5"/>
      <c r="W20" s="6"/>
      <c r="X20" s="28"/>
      <c r="Y20" s="16">
        <f t="shared" si="3"/>
        <v>0.29166666666666669</v>
      </c>
      <c r="Z20" s="3"/>
      <c r="AA20" s="4"/>
      <c r="AB20" s="5"/>
      <c r="AC20" s="6"/>
      <c r="AD20" s="29"/>
      <c r="AE20" s="22">
        <f t="shared" si="4"/>
        <v>0</v>
      </c>
      <c r="AF20" s="3"/>
      <c r="AG20" s="4"/>
      <c r="AH20" s="5"/>
      <c r="AI20" s="6"/>
      <c r="AJ20" s="30"/>
      <c r="AK20" s="2">
        <f t="shared" si="5"/>
        <v>0</v>
      </c>
      <c r="AL20">
        <f t="shared" si="6"/>
        <v>2</v>
      </c>
    </row>
    <row r="21" spans="1:38" ht="16.5" thickTop="1" thickBot="1" x14ac:dyDescent="0.3">
      <c r="A21" s="108">
        <f t="shared" si="7"/>
        <v>41806</v>
      </c>
      <c r="B21" s="31">
        <v>0.29166666666666669</v>
      </c>
      <c r="C21" s="73">
        <v>0.58333333333333337</v>
      </c>
      <c r="D21" s="74">
        <v>0.70833333333333337</v>
      </c>
      <c r="E21" s="75">
        <v>0.83333333333333337</v>
      </c>
      <c r="F21" s="107"/>
      <c r="G21" s="16">
        <f t="shared" si="0"/>
        <v>0.41666666666666669</v>
      </c>
      <c r="H21" s="3"/>
      <c r="I21" s="4"/>
      <c r="J21" s="5">
        <v>0.57291666666666663</v>
      </c>
      <c r="K21" s="6">
        <v>0.91666666666666663</v>
      </c>
      <c r="L21" s="28"/>
      <c r="M21" s="16">
        <f t="shared" si="1"/>
        <v>0.34375</v>
      </c>
      <c r="N21" s="3"/>
      <c r="O21" s="4"/>
      <c r="P21" s="5"/>
      <c r="Q21" s="6"/>
      <c r="R21" s="28"/>
      <c r="S21" s="16">
        <f t="shared" si="2"/>
        <v>0</v>
      </c>
      <c r="T21" s="3">
        <v>0.375</v>
      </c>
      <c r="U21" s="4">
        <v>0.58333333333333304</v>
      </c>
      <c r="V21" s="5">
        <v>0.58333333333333304</v>
      </c>
      <c r="W21" s="6">
        <v>0.6875</v>
      </c>
      <c r="X21" s="28" t="s">
        <v>58</v>
      </c>
      <c r="Y21" s="16">
        <f t="shared" si="3"/>
        <v>0.3125</v>
      </c>
      <c r="Z21" s="3"/>
      <c r="AA21" s="4"/>
      <c r="AB21" s="5"/>
      <c r="AC21" s="6"/>
      <c r="AD21" s="29" t="s">
        <v>57</v>
      </c>
      <c r="AE21" s="22">
        <f t="shared" si="4"/>
        <v>0</v>
      </c>
      <c r="AF21" s="3">
        <v>0.375</v>
      </c>
      <c r="AG21" s="4">
        <v>0.70833333333333337</v>
      </c>
      <c r="AH21" s="5"/>
      <c r="AI21" s="6"/>
      <c r="AJ21" s="30"/>
      <c r="AK21" s="2">
        <f t="shared" si="5"/>
        <v>0.33333333333333337</v>
      </c>
      <c r="AL21">
        <f t="shared" si="6"/>
        <v>1</v>
      </c>
    </row>
    <row r="22" spans="1:38" ht="16.5" thickTop="1" thickBot="1" x14ac:dyDescent="0.3">
      <c r="A22" s="108">
        <f t="shared" si="7"/>
        <v>41807</v>
      </c>
      <c r="B22" s="31"/>
      <c r="C22" s="73"/>
      <c r="D22" s="74">
        <v>0.57291666666666663</v>
      </c>
      <c r="E22" s="75">
        <v>0.91666666666666663</v>
      </c>
      <c r="F22" s="107"/>
      <c r="G22" s="16">
        <f t="shared" si="0"/>
        <v>0.34375</v>
      </c>
      <c r="H22" s="3">
        <v>0.41666666666666669</v>
      </c>
      <c r="I22" s="4">
        <v>0.58333333333333337</v>
      </c>
      <c r="J22" s="5">
        <v>0.58333333333333337</v>
      </c>
      <c r="K22" s="6">
        <v>0.83333333333333337</v>
      </c>
      <c r="L22" s="28"/>
      <c r="M22" s="16">
        <f t="shared" si="1"/>
        <v>0.41666666666666669</v>
      </c>
      <c r="N22" s="3"/>
      <c r="O22" s="4"/>
      <c r="P22" s="5"/>
      <c r="Q22" s="6"/>
      <c r="R22" s="28"/>
      <c r="S22" s="16">
        <f t="shared" si="2"/>
        <v>0</v>
      </c>
      <c r="T22" s="3">
        <v>0.375</v>
      </c>
      <c r="U22" s="4">
        <v>0.58333333333333304</v>
      </c>
      <c r="V22" s="5">
        <v>0.58333333333333304</v>
      </c>
      <c r="W22" s="6">
        <v>0.6875</v>
      </c>
      <c r="X22" s="28" t="s">
        <v>58</v>
      </c>
      <c r="Y22" s="16">
        <f t="shared" si="3"/>
        <v>0.3125</v>
      </c>
      <c r="Z22" s="3">
        <v>0.29166666666666669</v>
      </c>
      <c r="AA22" s="4">
        <v>0.58333333333333337</v>
      </c>
      <c r="AB22" s="5">
        <v>0.58333333333333337</v>
      </c>
      <c r="AC22" s="6">
        <v>0.70833333333333337</v>
      </c>
      <c r="AD22" s="29" t="s">
        <v>57</v>
      </c>
      <c r="AE22" s="22">
        <f t="shared" si="4"/>
        <v>0.41666666666666669</v>
      </c>
      <c r="AF22" s="3">
        <v>0.375</v>
      </c>
      <c r="AG22" s="4">
        <v>0.70833333333333337</v>
      </c>
      <c r="AH22" s="5"/>
      <c r="AI22" s="6"/>
      <c r="AJ22" s="30"/>
      <c r="AK22" s="2">
        <f t="shared" si="5"/>
        <v>0.33333333333333337</v>
      </c>
      <c r="AL22">
        <f t="shared" si="6"/>
        <v>1</v>
      </c>
    </row>
    <row r="23" spans="1:38" ht="16.5" thickTop="1" thickBot="1" x14ac:dyDescent="0.3">
      <c r="A23" s="108">
        <f t="shared" si="7"/>
        <v>41808</v>
      </c>
      <c r="B23" s="31"/>
      <c r="C23" s="73"/>
      <c r="D23" s="74">
        <v>0.54166666666666663</v>
      </c>
      <c r="E23" s="75">
        <v>0.83333333333333337</v>
      </c>
      <c r="F23" s="107"/>
      <c r="G23" s="16">
        <f t="shared" si="0"/>
        <v>0.29166666666666674</v>
      </c>
      <c r="H23" s="3">
        <v>0.29166666666666669</v>
      </c>
      <c r="I23" s="4">
        <v>0.5</v>
      </c>
      <c r="J23" s="5"/>
      <c r="K23" s="6"/>
      <c r="L23" s="28"/>
      <c r="M23" s="16">
        <f t="shared" si="1"/>
        <v>0.20833333333333331</v>
      </c>
      <c r="N23" s="3"/>
      <c r="O23" s="4"/>
      <c r="P23" s="5"/>
      <c r="Q23" s="6"/>
      <c r="R23" s="28"/>
      <c r="S23" s="16">
        <f t="shared" si="2"/>
        <v>0</v>
      </c>
      <c r="T23" s="3">
        <v>0.375</v>
      </c>
      <c r="U23" s="4">
        <v>0.58333333333333304</v>
      </c>
      <c r="V23" s="5">
        <v>0.58333333333333304</v>
      </c>
      <c r="W23" s="6">
        <v>0.6875</v>
      </c>
      <c r="X23" s="28" t="s">
        <v>58</v>
      </c>
      <c r="Y23" s="16">
        <f t="shared" si="3"/>
        <v>0.3125</v>
      </c>
      <c r="Z23" s="3"/>
      <c r="AA23" s="4"/>
      <c r="AB23" s="5">
        <v>0.5</v>
      </c>
      <c r="AC23" s="6">
        <v>0.91666666666666663</v>
      </c>
      <c r="AD23" s="29" t="s">
        <v>57</v>
      </c>
      <c r="AE23" s="22">
        <f t="shared" si="4"/>
        <v>0.41666666666666663</v>
      </c>
      <c r="AF23" s="3">
        <v>0.375</v>
      </c>
      <c r="AG23" s="4">
        <v>0.70833333333333337</v>
      </c>
      <c r="AH23" s="5"/>
      <c r="AI23" s="6"/>
      <c r="AJ23" s="30"/>
      <c r="AK23" s="2">
        <f t="shared" si="5"/>
        <v>0.33333333333333337</v>
      </c>
      <c r="AL23">
        <f t="shared" si="6"/>
        <v>2</v>
      </c>
    </row>
    <row r="24" spans="1:38" ht="16.5" thickTop="1" thickBot="1" x14ac:dyDescent="0.3">
      <c r="A24" s="108">
        <f t="shared" si="7"/>
        <v>41809</v>
      </c>
      <c r="B24" s="31">
        <v>0.29166666666666669</v>
      </c>
      <c r="C24" s="73">
        <v>0.60416666666666663</v>
      </c>
      <c r="D24" s="74"/>
      <c r="E24" s="75"/>
      <c r="F24" s="107"/>
      <c r="G24" s="16">
        <f t="shared" si="0"/>
        <v>0.31249999999999994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/>
      <c r="Q24" s="6"/>
      <c r="R24" s="28"/>
      <c r="S24" s="16">
        <f t="shared" si="2"/>
        <v>0</v>
      </c>
      <c r="T24" s="3">
        <v>0.375</v>
      </c>
      <c r="U24" s="4">
        <v>0.58333333333333304</v>
      </c>
      <c r="V24" s="5">
        <v>0.58333333333333304</v>
      </c>
      <c r="W24" s="6">
        <v>0.6875</v>
      </c>
      <c r="X24" s="28" t="s">
        <v>58</v>
      </c>
      <c r="Y24" s="16">
        <f t="shared" si="3"/>
        <v>0.3125</v>
      </c>
      <c r="Z24" s="3">
        <v>0.48958333333333331</v>
      </c>
      <c r="AA24" s="4">
        <v>0.58333333333333337</v>
      </c>
      <c r="AB24" s="5">
        <v>0.58333333333333337</v>
      </c>
      <c r="AC24" s="6">
        <v>0.83333333333333337</v>
      </c>
      <c r="AD24" s="29" t="s">
        <v>57</v>
      </c>
      <c r="AE24" s="22">
        <f t="shared" si="4"/>
        <v>0.34375000000000006</v>
      </c>
      <c r="AF24" s="3"/>
      <c r="AG24" s="4"/>
      <c r="AH24" s="5">
        <v>0.57291666666666663</v>
      </c>
      <c r="AI24" s="6">
        <v>0.91666666666666663</v>
      </c>
      <c r="AJ24" s="30"/>
      <c r="AK24" s="2">
        <f t="shared" si="5"/>
        <v>0.34375</v>
      </c>
      <c r="AL24">
        <f t="shared" si="6"/>
        <v>1</v>
      </c>
    </row>
    <row r="25" spans="1:38" ht="16.5" thickTop="1" thickBot="1" x14ac:dyDescent="0.3">
      <c r="A25" s="108">
        <f t="shared" si="7"/>
        <v>41810</v>
      </c>
      <c r="B25" s="31">
        <v>0.29166666666666669</v>
      </c>
      <c r="C25" s="73">
        <v>0.5</v>
      </c>
      <c r="D25" s="74"/>
      <c r="E25" s="75"/>
      <c r="F25" s="107"/>
      <c r="G25" s="16">
        <f t="shared" si="0"/>
        <v>0.20833333333333331</v>
      </c>
      <c r="H25" s="3"/>
      <c r="I25" s="4"/>
      <c r="J25" s="5"/>
      <c r="K25" s="6"/>
      <c r="L25" s="28"/>
      <c r="M25" s="16">
        <f t="shared" si="1"/>
        <v>0</v>
      </c>
      <c r="N25" s="3">
        <v>0.41666666666666669</v>
      </c>
      <c r="O25" s="4">
        <v>0.58333333333333337</v>
      </c>
      <c r="P25" s="5">
        <v>0.58333333333333337</v>
      </c>
      <c r="Q25" s="6">
        <v>0.83333333333333337</v>
      </c>
      <c r="R25" s="28"/>
      <c r="S25" s="16">
        <f t="shared" si="2"/>
        <v>0.41666666666666669</v>
      </c>
      <c r="T25" s="3">
        <v>0.375</v>
      </c>
      <c r="U25" s="4">
        <v>0.58333333333333304</v>
      </c>
      <c r="V25" s="5">
        <v>0.58333333333333304</v>
      </c>
      <c r="W25" s="6">
        <v>0.6875</v>
      </c>
      <c r="X25" s="28" t="s">
        <v>58</v>
      </c>
      <c r="Y25" s="16">
        <f t="shared" si="3"/>
        <v>0.3125</v>
      </c>
      <c r="Z25" s="3"/>
      <c r="AA25" s="4"/>
      <c r="AB25" s="5">
        <v>0.5</v>
      </c>
      <c r="AC25" s="6">
        <v>0.91666666666666663</v>
      </c>
      <c r="AD25" s="29" t="s">
        <v>57</v>
      </c>
      <c r="AE25" s="22">
        <f t="shared" si="4"/>
        <v>0.41666666666666663</v>
      </c>
      <c r="AF25" s="3">
        <v>0.375</v>
      </c>
      <c r="AG25" s="4">
        <v>0.58333333333333337</v>
      </c>
      <c r="AH25" s="5"/>
      <c r="AI25" s="6"/>
      <c r="AJ25" s="30"/>
      <c r="AK25" s="2">
        <f t="shared" si="5"/>
        <v>0.20833333333333337</v>
      </c>
      <c r="AL25">
        <f t="shared" si="6"/>
        <v>1</v>
      </c>
    </row>
    <row r="26" spans="1:38" ht="16.5" thickTop="1" thickBot="1" x14ac:dyDescent="0.3">
      <c r="A26" s="108">
        <f t="shared" si="7"/>
        <v>41811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>
        <v>0.57291666666666663</v>
      </c>
      <c r="K26" s="6">
        <v>0.91666666666666663</v>
      </c>
      <c r="L26" s="28"/>
      <c r="M26" s="16">
        <f t="shared" si="1"/>
        <v>0.34375</v>
      </c>
      <c r="N26" s="3">
        <v>0.29166666666666669</v>
      </c>
      <c r="O26" s="4">
        <v>0.58333333333333337</v>
      </c>
      <c r="P26" s="5"/>
      <c r="Q26" s="6"/>
      <c r="R26" s="28"/>
      <c r="S26" s="16">
        <f t="shared" si="2"/>
        <v>0.29166666666666669</v>
      </c>
      <c r="T26" s="3"/>
      <c r="U26" s="4"/>
      <c r="V26" s="5"/>
      <c r="W26" s="6"/>
      <c r="X26" s="28"/>
      <c r="Y26" s="16">
        <f t="shared" si="3"/>
        <v>0</v>
      </c>
      <c r="Z26" s="3"/>
      <c r="AA26" s="4"/>
      <c r="AB26" s="5"/>
      <c r="AC26" s="6"/>
      <c r="AD26" s="29"/>
      <c r="AE26" s="22">
        <f t="shared" si="4"/>
        <v>0</v>
      </c>
      <c r="AF26" s="3"/>
      <c r="AG26" s="4"/>
      <c r="AH26" s="5"/>
      <c r="AI26" s="6"/>
      <c r="AJ26" s="30"/>
      <c r="AK26" s="2">
        <f t="shared" si="5"/>
        <v>0</v>
      </c>
      <c r="AL26">
        <f t="shared" si="6"/>
        <v>2</v>
      </c>
    </row>
    <row r="27" spans="1:38" ht="16.5" thickTop="1" thickBot="1" x14ac:dyDescent="0.3">
      <c r="A27" s="108">
        <f t="shared" si="7"/>
        <v>41812</v>
      </c>
      <c r="B27" s="31"/>
      <c r="C27" s="73"/>
      <c r="D27" s="74"/>
      <c r="E27" s="75"/>
      <c r="F27" s="107"/>
      <c r="G27" s="16">
        <f t="shared" si="0"/>
        <v>0</v>
      </c>
      <c r="H27" s="3"/>
      <c r="I27" s="4"/>
      <c r="J27" s="5">
        <v>0.57291666666666663</v>
      </c>
      <c r="K27" s="6">
        <v>0.91666666666666663</v>
      </c>
      <c r="L27" s="28"/>
      <c r="M27" s="16">
        <f t="shared" si="1"/>
        <v>0.34375</v>
      </c>
      <c r="N27" s="3">
        <v>0.29166666666666669</v>
      </c>
      <c r="O27" s="4">
        <v>0.58333333333333337</v>
      </c>
      <c r="P27" s="5"/>
      <c r="Q27" s="6"/>
      <c r="R27" s="28"/>
      <c r="S27" s="16">
        <f t="shared" si="2"/>
        <v>0.29166666666666669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/>
      <c r="AC27" s="6"/>
      <c r="AD27" s="29"/>
      <c r="AE27" s="22">
        <f t="shared" si="4"/>
        <v>0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2</v>
      </c>
    </row>
    <row r="28" spans="1:38" ht="16.5" thickTop="1" thickBot="1" x14ac:dyDescent="0.3">
      <c r="A28" s="108">
        <f t="shared" si="7"/>
        <v>41813</v>
      </c>
      <c r="B28" s="31"/>
      <c r="C28" s="73"/>
      <c r="D28" s="74">
        <v>0.57291666666666663</v>
      </c>
      <c r="E28" s="75">
        <v>0.91666666666666663</v>
      </c>
      <c r="F28" s="107"/>
      <c r="G28" s="16">
        <f t="shared" si="0"/>
        <v>0.34375</v>
      </c>
      <c r="H28" s="3"/>
      <c r="I28" s="4"/>
      <c r="J28" s="5"/>
      <c r="K28" s="6"/>
      <c r="L28" s="28"/>
      <c r="M28" s="16">
        <f t="shared" si="1"/>
        <v>0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0.58333333333333337</v>
      </c>
      <c r="W28" s="6">
        <v>0.79166666666666663</v>
      </c>
      <c r="X28" s="28"/>
      <c r="Y28" s="16">
        <f t="shared" si="3"/>
        <v>0.20833333333333326</v>
      </c>
      <c r="Z28" s="3">
        <v>0.29166666666666669</v>
      </c>
      <c r="AA28" s="4">
        <v>0.58333333333333337</v>
      </c>
      <c r="AB28" s="5">
        <v>0.70833333333333337</v>
      </c>
      <c r="AC28" s="6">
        <v>0.83333333333333337</v>
      </c>
      <c r="AD28" s="29"/>
      <c r="AE28" s="22">
        <f t="shared" si="4"/>
        <v>0.41666666666666669</v>
      </c>
      <c r="AF28" s="3">
        <v>0.375</v>
      </c>
      <c r="AG28" s="4">
        <v>0.70833333333333337</v>
      </c>
      <c r="AH28" s="5"/>
      <c r="AI28" s="6"/>
      <c r="AJ28" s="30"/>
      <c r="AK28" s="2">
        <f t="shared" si="5"/>
        <v>0.33333333333333337</v>
      </c>
      <c r="AL28">
        <f t="shared" si="6"/>
        <v>1</v>
      </c>
    </row>
    <row r="29" spans="1:38" ht="16.5" thickTop="1" thickBot="1" x14ac:dyDescent="0.3">
      <c r="A29" s="108">
        <f t="shared" si="7"/>
        <v>41814</v>
      </c>
      <c r="B29" s="31"/>
      <c r="C29" s="73"/>
      <c r="D29" s="74"/>
      <c r="E29" s="75"/>
      <c r="F29" s="107"/>
      <c r="G29" s="16">
        <f t="shared" si="0"/>
        <v>0</v>
      </c>
      <c r="H29" s="3"/>
      <c r="I29" s="4"/>
      <c r="J29" s="5"/>
      <c r="K29" s="6"/>
      <c r="L29" s="28"/>
      <c r="M29" s="16">
        <f t="shared" si="1"/>
        <v>0</v>
      </c>
      <c r="N29" s="3"/>
      <c r="O29" s="4"/>
      <c r="P29" s="5"/>
      <c r="Q29" s="6"/>
      <c r="R29" s="28"/>
      <c r="S29" s="16">
        <f t="shared" si="2"/>
        <v>0</v>
      </c>
      <c r="T29" s="3">
        <v>0.41666666666666669</v>
      </c>
      <c r="U29" s="4">
        <v>0.58333333333333337</v>
      </c>
      <c r="V29" s="5">
        <v>0.58333333333333337</v>
      </c>
      <c r="W29" s="6">
        <v>0.79166666666666663</v>
      </c>
      <c r="X29" s="28"/>
      <c r="Y29" s="16">
        <f t="shared" si="3"/>
        <v>0.37499999999999994</v>
      </c>
      <c r="Z29" s="3"/>
      <c r="AA29" s="4"/>
      <c r="AB29" s="5">
        <v>0.57291666666666663</v>
      </c>
      <c r="AC29" s="6">
        <v>0.91666666666666663</v>
      </c>
      <c r="AD29" s="29"/>
      <c r="AE29" s="22">
        <f t="shared" si="4"/>
        <v>0.34375</v>
      </c>
      <c r="AF29" s="3">
        <v>0.29166666666666669</v>
      </c>
      <c r="AG29" s="4">
        <v>0.70833333333333337</v>
      </c>
      <c r="AH29" s="5"/>
      <c r="AI29" s="6"/>
      <c r="AJ29" s="30"/>
      <c r="AK29" s="2">
        <f t="shared" si="5"/>
        <v>0.41666666666666669</v>
      </c>
      <c r="AL29">
        <f t="shared" si="6"/>
        <v>1</v>
      </c>
    </row>
    <row r="30" spans="1:38" ht="16.5" thickTop="1" thickBot="1" x14ac:dyDescent="0.3">
      <c r="A30" s="108">
        <f t="shared" si="7"/>
        <v>41815</v>
      </c>
      <c r="B30" s="31">
        <v>0.29166666666666669</v>
      </c>
      <c r="C30" s="73">
        <v>0.5</v>
      </c>
      <c r="D30" s="74"/>
      <c r="E30" s="75"/>
      <c r="F30" s="107"/>
      <c r="G30" s="16">
        <f t="shared" si="0"/>
        <v>0.20833333333333331</v>
      </c>
      <c r="H30" s="3"/>
      <c r="I30" s="4"/>
      <c r="J30" s="5"/>
      <c r="K30" s="6"/>
      <c r="L30" s="28"/>
      <c r="M30" s="16">
        <f t="shared" si="1"/>
        <v>0</v>
      </c>
      <c r="N30" s="3"/>
      <c r="O30" s="4"/>
      <c r="P30" s="5">
        <v>0.5</v>
      </c>
      <c r="Q30" s="6">
        <v>0.91666666666666663</v>
      </c>
      <c r="R30" s="28"/>
      <c r="S30" s="16">
        <f t="shared" si="2"/>
        <v>0.41666666666666663</v>
      </c>
      <c r="T30" s="3">
        <v>0.45833333333333331</v>
      </c>
      <c r="U30" s="4">
        <v>0.58333333333333337</v>
      </c>
      <c r="V30" s="5">
        <v>0.58333333333333337</v>
      </c>
      <c r="W30" s="6">
        <v>0.83333333333333337</v>
      </c>
      <c r="X30" s="28"/>
      <c r="Y30" s="16">
        <f t="shared" si="3"/>
        <v>0.37500000000000006</v>
      </c>
      <c r="Z30" s="3"/>
      <c r="AA30" s="4"/>
      <c r="AB30" s="5">
        <v>0.54166666666666663</v>
      </c>
      <c r="AC30" s="6">
        <v>0.83333333333333337</v>
      </c>
      <c r="AD30" s="29"/>
      <c r="AE30" s="22">
        <f t="shared" si="4"/>
        <v>0.29166666666666674</v>
      </c>
      <c r="AF30" s="3">
        <v>0.375</v>
      </c>
      <c r="AG30" s="4">
        <v>0.66666666666666663</v>
      </c>
      <c r="AH30" s="5"/>
      <c r="AI30" s="6"/>
      <c r="AJ30" s="30"/>
      <c r="AK30" s="2">
        <f t="shared" si="5"/>
        <v>0.29166666666666663</v>
      </c>
      <c r="AL30">
        <f t="shared" si="6"/>
        <v>3</v>
      </c>
    </row>
    <row r="31" spans="1:38" ht="16.5" thickTop="1" thickBot="1" x14ac:dyDescent="0.3">
      <c r="A31" s="108">
        <f t="shared" si="7"/>
        <v>41816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0.57291666666666663</v>
      </c>
      <c r="K31" s="6">
        <v>0.91666666666666663</v>
      </c>
      <c r="L31" s="28"/>
      <c r="M31" s="16">
        <f t="shared" si="1"/>
        <v>0.34375</v>
      </c>
      <c r="N31" s="3">
        <v>0.48958333333333331</v>
      </c>
      <c r="O31" s="4">
        <v>0.58333333333333337</v>
      </c>
      <c r="P31" s="5">
        <v>0.58333333333333337</v>
      </c>
      <c r="Q31" s="6">
        <v>0.83333333333333337</v>
      </c>
      <c r="R31" s="28"/>
      <c r="S31" s="16">
        <f t="shared" si="2"/>
        <v>0.34375000000000006</v>
      </c>
      <c r="T31" s="3">
        <v>0.45833333333333331</v>
      </c>
      <c r="U31" s="4">
        <v>0.58333333333333337</v>
      </c>
      <c r="V31" s="5">
        <v>0.58333333333333337</v>
      </c>
      <c r="W31" s="6">
        <v>0.83333333333333337</v>
      </c>
      <c r="X31" s="28"/>
      <c r="Y31" s="16">
        <f t="shared" si="3"/>
        <v>0.37500000000000006</v>
      </c>
      <c r="Z31" s="3">
        <v>0.29166666666666669</v>
      </c>
      <c r="AA31" s="4">
        <v>0.60416666666666663</v>
      </c>
      <c r="AB31" s="5"/>
      <c r="AC31" s="6"/>
      <c r="AD31" s="29"/>
      <c r="AE31" s="22">
        <f t="shared" si="4"/>
        <v>0.31249999999999994</v>
      </c>
      <c r="AF31" s="3">
        <v>0.375</v>
      </c>
      <c r="AG31" s="4">
        <v>0.66666666666666663</v>
      </c>
      <c r="AH31" s="5"/>
      <c r="AI31" s="6"/>
      <c r="AJ31" s="30"/>
      <c r="AK31" s="2">
        <f t="shared" si="5"/>
        <v>0.29166666666666663</v>
      </c>
      <c r="AL31">
        <f t="shared" si="6"/>
        <v>2</v>
      </c>
    </row>
    <row r="32" spans="1:38" ht="16.5" thickTop="1" thickBot="1" x14ac:dyDescent="0.3">
      <c r="A32" s="108">
        <f t="shared" si="7"/>
        <v>41817</v>
      </c>
      <c r="B32" s="31"/>
      <c r="C32" s="73"/>
      <c r="D32" s="74"/>
      <c r="E32" s="75"/>
      <c r="F32" s="107"/>
      <c r="G32" s="16">
        <f t="shared" si="0"/>
        <v>0</v>
      </c>
      <c r="H32" s="3">
        <v>0.41666666666666669</v>
      </c>
      <c r="I32" s="4">
        <v>0.58333333333333337</v>
      </c>
      <c r="J32" s="5">
        <v>0.58333333333333337</v>
      </c>
      <c r="K32" s="6">
        <v>0.83333333333333337</v>
      </c>
      <c r="L32" s="28"/>
      <c r="M32" s="16">
        <f t="shared" si="1"/>
        <v>0.41666666666666669</v>
      </c>
      <c r="N32" s="3"/>
      <c r="O32" s="4"/>
      <c r="P32" s="5">
        <v>0.5</v>
      </c>
      <c r="Q32" s="6">
        <v>0.91666666666666663</v>
      </c>
      <c r="R32" s="28"/>
      <c r="S32" s="16">
        <f t="shared" si="2"/>
        <v>0.41666666666666663</v>
      </c>
      <c r="T32" s="3">
        <v>0.375</v>
      </c>
      <c r="U32" s="4">
        <v>0.58333333333333337</v>
      </c>
      <c r="V32" s="5"/>
      <c r="W32" s="6"/>
      <c r="X32" s="28"/>
      <c r="Y32" s="16">
        <f t="shared" si="3"/>
        <v>0.20833333333333337</v>
      </c>
      <c r="Z32" s="3">
        <v>0.29166666666666669</v>
      </c>
      <c r="AA32" s="4">
        <v>0.5</v>
      </c>
      <c r="AB32" s="5"/>
      <c r="AC32" s="6"/>
      <c r="AD32" s="29"/>
      <c r="AE32" s="22">
        <f t="shared" si="4"/>
        <v>0.20833333333333331</v>
      </c>
      <c r="AF32" s="3">
        <v>0.375</v>
      </c>
      <c r="AG32" s="4">
        <v>0.58333333333333337</v>
      </c>
      <c r="AH32" s="5"/>
      <c r="AI32" s="6"/>
      <c r="AJ32" s="30"/>
      <c r="AK32" s="2">
        <f t="shared" si="5"/>
        <v>0.20833333333333337</v>
      </c>
      <c r="AL32">
        <f t="shared" si="6"/>
        <v>1</v>
      </c>
    </row>
    <row r="33" spans="1:38" ht="16.5" thickTop="1" thickBot="1" x14ac:dyDescent="0.3">
      <c r="A33" s="108">
        <f t="shared" si="7"/>
        <v>41818</v>
      </c>
      <c r="B33" s="31"/>
      <c r="C33" s="73"/>
      <c r="D33" s="74">
        <v>0.57291666666666663</v>
      </c>
      <c r="E33" s="75">
        <v>0.91666666666666663</v>
      </c>
      <c r="F33" s="107"/>
      <c r="G33" s="16">
        <f t="shared" si="0"/>
        <v>0.34375</v>
      </c>
      <c r="H33" s="3">
        <v>0.29166666666666669</v>
      </c>
      <c r="I33" s="4">
        <v>0.58333333333333337</v>
      </c>
      <c r="J33" s="5"/>
      <c r="K33" s="6"/>
      <c r="L33" s="28"/>
      <c r="M33" s="16">
        <f t="shared" si="1"/>
        <v>0.29166666666666669</v>
      </c>
      <c r="N33" s="3"/>
      <c r="O33" s="4"/>
      <c r="P33" s="5"/>
      <c r="Q33" s="6"/>
      <c r="R33" s="28"/>
      <c r="S33" s="16">
        <f t="shared" si="2"/>
        <v>0</v>
      </c>
      <c r="T33" s="3"/>
      <c r="U33" s="4"/>
      <c r="V33" s="5"/>
      <c r="W33" s="6"/>
      <c r="X33" s="28"/>
      <c r="Y33" s="16">
        <f t="shared" si="3"/>
        <v>0</v>
      </c>
      <c r="Z33" s="3"/>
      <c r="AA33" s="4"/>
      <c r="AB33" s="5"/>
      <c r="AC33" s="6"/>
      <c r="AD33" s="29"/>
      <c r="AE33" s="22">
        <f t="shared" si="4"/>
        <v>0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2</v>
      </c>
    </row>
    <row r="34" spans="1:38" ht="16.5" thickTop="1" thickBot="1" x14ac:dyDescent="0.3">
      <c r="A34" s="108">
        <f t="shared" si="7"/>
        <v>41819</v>
      </c>
      <c r="B34" s="31"/>
      <c r="C34" s="73"/>
      <c r="D34" s="74">
        <v>0.57291666666666663</v>
      </c>
      <c r="E34" s="75">
        <v>0.91666666666666663</v>
      </c>
      <c r="F34" s="107"/>
      <c r="G34" s="16">
        <f t="shared" si="0"/>
        <v>0.34375</v>
      </c>
      <c r="H34" s="3">
        <v>0.29166666666666669</v>
      </c>
      <c r="I34" s="4">
        <v>0.58333333333333337</v>
      </c>
      <c r="J34" s="5"/>
      <c r="K34" s="6"/>
      <c r="L34" s="28"/>
      <c r="M34" s="16">
        <f t="shared" si="1"/>
        <v>0.29166666666666669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/>
      <c r="W34" s="6"/>
      <c r="X34" s="28"/>
      <c r="Y34" s="16">
        <f t="shared" si="3"/>
        <v>0</v>
      </c>
      <c r="Z34" s="3"/>
      <c r="AA34" s="4"/>
      <c r="AB34" s="5"/>
      <c r="AC34" s="6"/>
      <c r="AD34" s="29"/>
      <c r="AE34" s="22">
        <f t="shared" si="4"/>
        <v>0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2</v>
      </c>
    </row>
    <row r="35" spans="1:38" ht="16.5" thickTop="1" thickBot="1" x14ac:dyDescent="0.3">
      <c r="A35" s="108">
        <f t="shared" si="7"/>
        <v>41820</v>
      </c>
      <c r="B35" s="31"/>
      <c r="C35" s="73"/>
      <c r="D35" s="74"/>
      <c r="E35" s="75"/>
      <c r="F35" s="107"/>
      <c r="G35" s="16">
        <f t="shared" si="0"/>
        <v>0</v>
      </c>
      <c r="H35" s="3"/>
      <c r="I35" s="4"/>
      <c r="J35" s="5"/>
      <c r="K35" s="6"/>
      <c r="L35" s="28"/>
      <c r="M35" s="16">
        <f t="shared" si="1"/>
        <v>0</v>
      </c>
      <c r="N35" s="3"/>
      <c r="O35" s="4"/>
      <c r="P35" s="5"/>
      <c r="Q35" s="6"/>
      <c r="R35" s="28"/>
      <c r="S35" s="16">
        <f t="shared" si="2"/>
        <v>0</v>
      </c>
      <c r="T35" s="3">
        <v>0.29166666666666669</v>
      </c>
      <c r="U35" s="4">
        <v>0.58333333333333337</v>
      </c>
      <c r="V35" s="5">
        <v>0.70833333333333337</v>
      </c>
      <c r="W35" s="6">
        <v>0.83333333333333337</v>
      </c>
      <c r="X35" s="28"/>
      <c r="Y35" s="16">
        <f t="shared" si="3"/>
        <v>0.41666666666666669</v>
      </c>
      <c r="Z35" s="3"/>
      <c r="AA35" s="4"/>
      <c r="AB35" s="5">
        <v>0.57291666666666663</v>
      </c>
      <c r="AC35" s="6">
        <v>0.91666666666666663</v>
      </c>
      <c r="AD35" s="29"/>
      <c r="AE35" s="22">
        <f t="shared" si="4"/>
        <v>0.34375</v>
      </c>
      <c r="AF35" s="3">
        <v>0.375</v>
      </c>
      <c r="AG35" s="4">
        <v>0.70833333333333337</v>
      </c>
      <c r="AH35" s="5"/>
      <c r="AI35" s="6"/>
      <c r="AJ35" s="30"/>
      <c r="AK35" s="2">
        <f t="shared" si="5"/>
        <v>0.33333333333333337</v>
      </c>
      <c r="AL35">
        <f t="shared" si="6"/>
        <v>1</v>
      </c>
    </row>
    <row r="36" spans="1:38" ht="16.5" thickTop="1" thickBot="1" x14ac:dyDescent="0.3">
      <c r="A36" s="108"/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/>
      <c r="AC36" s="11"/>
      <c r="AD36" s="29"/>
      <c r="AE36" s="22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 x14ac:dyDescent="0.25">
      <c r="A37" s="12"/>
      <c r="B37" s="169">
        <f>SUM(G6:G36)</f>
        <v>2.8125</v>
      </c>
      <c r="C37" s="170"/>
      <c r="D37" s="170"/>
      <c r="E37" s="170"/>
      <c r="F37" s="170"/>
      <c r="G37" s="171"/>
      <c r="H37" s="170">
        <f>SUM(M6:M36)</f>
        <v>6.0729166666666679</v>
      </c>
      <c r="I37" s="170"/>
      <c r="J37" s="170"/>
      <c r="K37" s="170"/>
      <c r="L37" s="170"/>
      <c r="M37" s="171"/>
      <c r="N37" s="169">
        <f>SUM(S6:S36)</f>
        <v>3.7812499999999996</v>
      </c>
      <c r="O37" s="170"/>
      <c r="P37" s="170"/>
      <c r="Q37" s="170"/>
      <c r="R37" s="170"/>
      <c r="S37" s="171"/>
      <c r="T37" s="170">
        <f>SUM(Y6:Y36)</f>
        <v>6.520833333333333</v>
      </c>
      <c r="U37" s="170"/>
      <c r="V37" s="170"/>
      <c r="W37" s="170"/>
      <c r="X37" s="170"/>
      <c r="Y37" s="170"/>
      <c r="Z37" s="169">
        <f>SUM(AE6:AE36)</f>
        <v>6.791666666666667</v>
      </c>
      <c r="AA37" s="170"/>
      <c r="AB37" s="170"/>
      <c r="AC37" s="170"/>
      <c r="AD37" s="170"/>
      <c r="AE37" s="171"/>
      <c r="AF37" s="169">
        <f>SUM(AK6:AK36)</f>
        <v>5.3125000000000009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 t="e">
        <f ca="1">SUMPRODUCT((COUNTIF(fériés,ROW(INDIRECT($A$6&amp;":"&amp;$A$36)))),G$6:G36)</f>
        <v>#VALUE!</v>
      </c>
      <c r="H39" s="101"/>
      <c r="I39" s="102"/>
      <c r="J39" s="102"/>
      <c r="K39" s="102"/>
      <c r="L39" s="103"/>
      <c r="M39" s="105" t="e">
        <f ca="1">SUMPRODUCT((COUNTIF(fériés,ROW(INDIRECT($A$6&amp;":"&amp;$A$36)))),M$6:M36)</f>
        <v>#VALUE!</v>
      </c>
      <c r="N39" s="101"/>
      <c r="O39" s="102"/>
      <c r="P39" s="102"/>
      <c r="Q39" s="102"/>
      <c r="R39" s="103"/>
      <c r="S39" s="105" t="e">
        <f ca="1">SUMPRODUCT((COUNTIF(fériés,ROW(INDIRECT($A$6&amp;":"&amp;$A$36)))),S$6:S36)</f>
        <v>#VALUE!</v>
      </c>
      <c r="T39" s="101"/>
      <c r="U39" s="102"/>
      <c r="V39" s="102"/>
      <c r="W39" s="102"/>
      <c r="X39" s="103"/>
      <c r="Y39" s="105" t="e">
        <f ca="1">SUMPRODUCT((COUNTIF(fériés,ROW(INDIRECT($A$6&amp;":"&amp;$A$36)))),Y$6:Y36)</f>
        <v>#VALUE!</v>
      </c>
      <c r="Z39" s="101"/>
      <c r="AA39" s="102"/>
      <c r="AB39" s="102"/>
      <c r="AC39" s="102"/>
      <c r="AD39" s="103"/>
      <c r="AE39" s="105" t="e">
        <f ca="1">SUMPRODUCT((COUNTIF(fériés,ROW(INDIRECT($A$6&amp;":"&amp;$A$36)))),AE$6:AE36)</f>
        <v>#VALUE!</v>
      </c>
      <c r="AF39" s="101"/>
      <c r="AG39" s="102"/>
      <c r="AH39" s="102"/>
      <c r="AI39" s="102"/>
      <c r="AJ39" s="103"/>
      <c r="AK39" s="105" t="e">
        <f ca="1">SUMPRODUCT((COUNTIF(fériés,ROW(INDIRECT($A$6&amp;":"&amp;$A$36)))),AK$6:AK36)</f>
        <v>#VALUE!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H44:I44"/>
    <mergeCell ref="N44:O44"/>
    <mergeCell ref="T44:U44"/>
    <mergeCell ref="Z44:AA44"/>
    <mergeCell ref="AF44:AG44"/>
    <mergeCell ref="D44:E44"/>
    <mergeCell ref="J44:K44"/>
    <mergeCell ref="P44:Q44"/>
    <mergeCell ref="V44:W44"/>
    <mergeCell ref="AB44:AC44"/>
    <mergeCell ref="AH44:AI44"/>
  </mergeCells>
  <conditionalFormatting sqref="T6:W36">
    <cfRule type="expression" dxfId="33" priority="27">
      <formula>$X6="RC"</formula>
    </cfRule>
    <cfRule type="expression" dxfId="32" priority="28">
      <formula>$X6="AM"</formula>
    </cfRule>
    <cfRule type="expression" dxfId="31" priority="29">
      <formula>$X6="CA"</formula>
    </cfRule>
  </conditionalFormatting>
  <conditionalFormatting sqref="T6:X36">
    <cfRule type="expression" dxfId="30" priority="21">
      <formula>$X6="MODIF"</formula>
    </cfRule>
    <cfRule type="expression" dxfId="0" priority="24">
      <formula>$X6="AUTRE"</formula>
    </cfRule>
  </conditionalFormatting>
  <conditionalFormatting sqref="AJ6:AJ36">
    <cfRule type="expression" dxfId="29" priority="14">
      <formula>$AJ6="MODIF"</formula>
    </cfRule>
    <cfRule type="expression" dxfId="28" priority="15">
      <formula>$AJ6="RC"</formula>
    </cfRule>
  </conditionalFormatting>
  <conditionalFormatting sqref="Z6:AD36">
    <cfRule type="expression" dxfId="27" priority="9">
      <formula>$AD6="MODIF"</formula>
    </cfRule>
    <cfRule type="expression" dxfId="26" priority="10">
      <formula>$AD6="RC"</formula>
    </cfRule>
    <cfRule type="expression" dxfId="25" priority="11">
      <formula>$AD6="AM"</formula>
    </cfRule>
    <cfRule type="expression" dxfId="24" priority="12">
      <formula>$AD6="CA"</formula>
    </cfRule>
    <cfRule type="expression" dxfId="23" priority="13">
      <formula>$AD6="AUTRE"</formula>
    </cfRule>
  </conditionalFormatting>
  <conditionalFormatting sqref="AF6:AJ36">
    <cfRule type="expression" dxfId="22" priority="5">
      <formula>$AJ6="RC"</formula>
    </cfRule>
    <cfRule type="expression" dxfId="21" priority="6">
      <formula>$AJ6="AM"</formula>
    </cfRule>
    <cfRule type="expression" dxfId="20" priority="7">
      <formula>$AJ6="CA"</formula>
    </cfRule>
    <cfRule type="expression" dxfId="19" priority="8">
      <formula>$AJ6="AUTRE"</formula>
    </cfRule>
  </conditionalFormatting>
  <conditionalFormatting sqref="B6:B36 H6:L36 N6:R36 Z6:AD36 AF6:AJ36 T6:X36">
    <cfRule type="cellIs" dxfId="18" priority="3" operator="equal">
      <formula>0.916666666666667</formula>
    </cfRule>
    <cfRule type="cellIs" dxfId="17" priority="4" operator="equal">
      <formula>0.291666666666667</formula>
    </cfRule>
  </conditionalFormatting>
  <conditionalFormatting sqref="A6:A35">
    <cfRule type="cellIs" dxfId="16" priority="2" operator="lessThan">
      <formula>TODAY()</formula>
    </cfRule>
  </conditionalFormatting>
  <conditionalFormatting sqref="B6:F36">
    <cfRule type="expression" dxfId="15" priority="23">
      <formula>$F6="MODIF"</formula>
    </cfRule>
    <cfRule type="expression" dxfId="14" priority="26">
      <formula>$F6="AUTRE"</formula>
    </cfRule>
    <cfRule type="expression" dxfId="13" priority="33">
      <formula>$F6="RC"</formula>
    </cfRule>
    <cfRule type="expression" dxfId="12" priority="34">
      <formula>$F6="AM"</formula>
    </cfRule>
  </conditionalFormatting>
  <conditionalFormatting sqref="Y6:Y36 AE6:AE36 AK6:AK36 G6:G36 M6:M36 S6:S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{23FD5C28-B110-45F6-9A7A-0176FC23B347}</x14:id>
        </ext>
      </extLst>
    </cfRule>
  </conditionalFormatting>
  <conditionalFormatting sqref="A35 G35 M35 S35 A6:AK34">
    <cfRule type="expression" dxfId="11" priority="35">
      <formula>OR(COUNTIF(fériés,$A6)&gt;0,WEEKDAY($A6,2)&gt;5)</formula>
    </cfRule>
  </conditionalFormatting>
  <conditionalFormatting sqref="H6:L36">
    <cfRule type="expression" dxfId="10" priority="22">
      <formula>$L6="MODIF"</formula>
    </cfRule>
    <cfRule type="expression" dxfId="9" priority="25">
      <formula>$L6="AUTRE"</formula>
    </cfRule>
    <cfRule type="expression" dxfId="8" priority="30">
      <formula>$L6="RC"</formula>
    </cfRule>
    <cfRule type="expression" dxfId="7" priority="31">
      <formula>$L6="AM"</formula>
    </cfRule>
    <cfRule type="expression" dxfId="6" priority="32">
      <formula>$L6="CA"</formula>
    </cfRule>
  </conditionalFormatting>
  <conditionalFormatting sqref="N6:R36">
    <cfRule type="expression" dxfId="5" priority="16">
      <formula>$R6="MODIF"</formula>
    </cfRule>
    <cfRule type="expression" dxfId="4" priority="17">
      <formula>$R6="AUTRE"</formula>
    </cfRule>
    <cfRule type="expression" dxfId="3" priority="18">
      <formula>$R6="RC"</formula>
    </cfRule>
    <cfRule type="expression" dxfId="2" priority="19">
      <formula>$F6="AM"</formula>
    </cfRule>
    <cfRule type="expression" dxfId="1" priority="20">
      <formula>$F6="CA"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E6:E36 AC6:AC35 W6:W35">
      <formula1>fin2_</formula1>
    </dataValidation>
    <dataValidation type="list" allowBlank="1" showInputMessage="1" showErrorMessage="1" sqref="AH6:AH35 J6:J35 P6:P35 D6:D36 AB6:AB35 V6:V35">
      <formula1>deb2_</formula1>
    </dataValidation>
    <dataValidation type="list" allowBlank="1" showInputMessage="1" showErrorMessage="1" sqref="AG6:AG35 I6:I35 O6:O35 C6:C36 AA6:AA35 U6:U35">
      <formula1>fin1_</formula1>
    </dataValidation>
    <dataValidation type="list" allowBlank="1" showInputMessage="1" showErrorMessage="1" sqref="AF6:AF35 H6:H35 N6:N35 B6:B36 Z6:Z35 T6:T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8203" r:id="rId4" name="CommandButton1">
          <controlPr defaultSize="0" autoLine="0" autoPict="0" r:id="rId5">
            <anchor moveWithCells="1">
              <from>
                <xdr:col>3</xdr:col>
                <xdr:colOff>104775</xdr:colOff>
                <xdr:row>0</xdr:row>
                <xdr:rowOff>9525</xdr:rowOff>
              </from>
              <to>
                <xdr:col>6</xdr:col>
                <xdr:colOff>371475</xdr:colOff>
                <xdr:row>2</xdr:row>
                <xdr:rowOff>47625</xdr:rowOff>
              </to>
            </anchor>
          </controlPr>
        </control>
      </mc:Choice>
      <mc:Fallback>
        <control shapeId="8203" r:id="rId4" name="CommandButton1"/>
      </mc:Fallback>
    </mc:AlternateContent>
    <mc:AlternateContent xmlns:mc="http://schemas.openxmlformats.org/markup-compatibility/2006">
      <mc:Choice Requires="x14">
        <control shapeId="8200" r:id="rId6" name="Button 8">
          <controlPr defaultSize="0" print="0" autoFill="0" autoPict="0" macro="[0]!Effacer">
            <anchor moveWithCells="1" sizeWithCells="1">
              <from>
                <xdr:col>1</xdr:col>
                <xdr:colOff>9525</xdr:colOff>
                <xdr:row>0</xdr:row>
                <xdr:rowOff>9525</xdr:rowOff>
              </from>
              <to>
                <xdr:col>3</xdr:col>
                <xdr:colOff>28575</xdr:colOff>
                <xdr:row>2</xdr:row>
                <xdr:rowOff>38100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3FD5C28-B110-45F6-9A7A-0176FC23B3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Y6:Y36 AE6:AE36 AK6:AK36 G6:G36 M6:M36 S6:S36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L48"/>
  <sheetViews>
    <sheetView topLeftCell="A22" workbookViewId="0">
      <selection activeCell="B37" sqref="B37:G38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50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x14ac:dyDescent="0.25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41821</v>
      </c>
      <c r="B6" s="31"/>
      <c r="C6" s="70"/>
      <c r="D6" s="71"/>
      <c r="E6" s="72"/>
      <c r="F6" s="106"/>
      <c r="G6" s="16">
        <f>E6-D6+C6-B6</f>
        <v>0</v>
      </c>
      <c r="H6" s="24">
        <v>0.29166666666666669</v>
      </c>
      <c r="I6" s="17">
        <v>0.58333333333333337</v>
      </c>
      <c r="J6" s="25">
        <v>0.58333333333333337</v>
      </c>
      <c r="K6" s="26">
        <v>0.70833333333333337</v>
      </c>
      <c r="L6" s="28"/>
      <c r="M6" s="16">
        <f>K6-J6+I6-H6</f>
        <v>0.41666666666666669</v>
      </c>
      <c r="N6" s="24">
        <v>0.41666666666666669</v>
      </c>
      <c r="O6" s="17">
        <v>0.58333333333333337</v>
      </c>
      <c r="P6" s="25">
        <v>0.58333333333333337</v>
      </c>
      <c r="Q6" s="26">
        <v>0.79166666666666663</v>
      </c>
      <c r="R6" s="28"/>
      <c r="S6" s="16">
        <f>Q6-P6+O6-N6</f>
        <v>0.37499999999999994</v>
      </c>
      <c r="T6" s="24"/>
      <c r="U6" s="17"/>
      <c r="V6" s="25">
        <v>0.57291666666666663</v>
      </c>
      <c r="W6" s="26">
        <v>0.91666666666666663</v>
      </c>
      <c r="X6" s="28"/>
      <c r="Y6" s="16">
        <f>W6-V6+U6-T6</f>
        <v>0.34375</v>
      </c>
      <c r="Z6" s="24">
        <v>0.41666666666666669</v>
      </c>
      <c r="AA6" s="17">
        <v>0.58333333333333337</v>
      </c>
      <c r="AB6" s="25">
        <v>0.58333333333333337</v>
      </c>
      <c r="AC6" s="26">
        <v>0.83333333333333337</v>
      </c>
      <c r="AD6" s="29"/>
      <c r="AE6" s="27">
        <f>AC6-AB6+AA6-Z6</f>
        <v>0.41666666666666669</v>
      </c>
      <c r="AF6" s="3">
        <v>0.375</v>
      </c>
      <c r="AG6" s="4">
        <v>0.58333333333333337</v>
      </c>
      <c r="AH6" s="5">
        <v>0.58333333333333337</v>
      </c>
      <c r="AI6" s="6">
        <v>0.70833333333333337</v>
      </c>
      <c r="AJ6" s="30"/>
      <c r="AK6" s="1">
        <f>AI6-AH6+AG6-AF6</f>
        <v>0.33333333333333337</v>
      </c>
      <c r="AL6">
        <f>COUNTIF(B6:AK6,"07:00")</f>
        <v>1</v>
      </c>
    </row>
    <row r="7" spans="1:38" ht="16.5" thickTop="1" thickBot="1" x14ac:dyDescent="0.3">
      <c r="A7" s="108">
        <f>A6+1</f>
        <v>41822</v>
      </c>
      <c r="B7" s="31"/>
      <c r="C7" s="73"/>
      <c r="D7" s="74"/>
      <c r="E7" s="75"/>
      <c r="F7" s="107"/>
      <c r="G7" s="16">
        <f t="shared" ref="G7:G36" si="0">E7-D7+C7-B7</f>
        <v>0</v>
      </c>
      <c r="H7" s="3"/>
      <c r="I7" s="4"/>
      <c r="J7" s="5">
        <v>0.5</v>
      </c>
      <c r="K7" s="6">
        <v>0.91666666666666663</v>
      </c>
      <c r="L7" s="28"/>
      <c r="M7" s="16">
        <f t="shared" ref="M7:M36" si="1">K7-J7+I7-H7</f>
        <v>0.41666666666666663</v>
      </c>
      <c r="N7" s="3">
        <v>0.45833333333333331</v>
      </c>
      <c r="O7" s="4">
        <v>0.58333333333333337</v>
      </c>
      <c r="P7" s="5">
        <v>0.58333333333333337</v>
      </c>
      <c r="Q7" s="6">
        <v>0.79166666666666663</v>
      </c>
      <c r="R7" s="28"/>
      <c r="S7" s="16">
        <f t="shared" ref="S7:S36" si="2">Q7-P7+O7-N7</f>
        <v>0.33333333333333331</v>
      </c>
      <c r="T7" s="3"/>
      <c r="U7" s="4"/>
      <c r="V7" s="5">
        <v>0.54166666666666663</v>
      </c>
      <c r="W7" s="6">
        <v>0.83333333333333337</v>
      </c>
      <c r="X7" s="28"/>
      <c r="Y7" s="16">
        <f t="shared" ref="Y7:Y36" si="3">W7-V7+U7-T7</f>
        <v>0.29166666666666674</v>
      </c>
      <c r="Z7" s="3">
        <v>0.29166666666666669</v>
      </c>
      <c r="AA7" s="4">
        <v>0.5</v>
      </c>
      <c r="AB7" s="5"/>
      <c r="AC7" s="6"/>
      <c r="AD7" s="29"/>
      <c r="AE7" s="22">
        <f t="shared" ref="AE7:AE36" si="4">AC7-AB7+AA7-Z7</f>
        <v>0.20833333333333331</v>
      </c>
      <c r="AF7" s="3">
        <v>0.375</v>
      </c>
      <c r="AG7" s="4">
        <v>0.58333333333333337</v>
      </c>
      <c r="AH7" s="5">
        <v>0.58333333333333337</v>
      </c>
      <c r="AI7" s="6">
        <v>0.70833333333333337</v>
      </c>
      <c r="AJ7" s="30"/>
      <c r="AK7" s="2">
        <f t="shared" ref="AK7:AK36" si="5">AI7-AH7+AG7-AF7</f>
        <v>0.33333333333333337</v>
      </c>
      <c r="AL7">
        <f t="shared" ref="AL7:AL36" si="6">COUNTIF(B7:AK7,"07:00")</f>
        <v>2</v>
      </c>
    </row>
    <row r="8" spans="1:38" ht="16.5" thickTop="1" thickBot="1" x14ac:dyDescent="0.3">
      <c r="A8" s="108">
        <f t="shared" ref="A8:A36" si="7">A7+1</f>
        <v>41823</v>
      </c>
      <c r="B8" s="31"/>
      <c r="C8" s="73"/>
      <c r="D8" s="74">
        <v>0.57291666666666663</v>
      </c>
      <c r="E8" s="75">
        <v>0.94791666666666663</v>
      </c>
      <c r="F8" s="107"/>
      <c r="G8" s="16">
        <f t="shared" si="0"/>
        <v>0.375</v>
      </c>
      <c r="H8" s="3">
        <v>0.48958333333333331</v>
      </c>
      <c r="I8" s="4">
        <v>0.58333333333333337</v>
      </c>
      <c r="J8" s="5">
        <v>0.58333333333333337</v>
      </c>
      <c r="K8" s="6">
        <v>0.83333333333333337</v>
      </c>
      <c r="L8" s="28"/>
      <c r="M8" s="16">
        <f t="shared" si="1"/>
        <v>0.34375000000000006</v>
      </c>
      <c r="N8" s="3">
        <v>0.45833333333333331</v>
      </c>
      <c r="O8" s="4">
        <v>0.58333333333333337</v>
      </c>
      <c r="P8" s="5">
        <v>0.58333333333333337</v>
      </c>
      <c r="Q8" s="6">
        <v>0.75</v>
      </c>
      <c r="R8" s="28"/>
      <c r="S8" s="16">
        <f t="shared" si="2"/>
        <v>0.29166666666666669</v>
      </c>
      <c r="T8" s="3">
        <v>0.29166666666666669</v>
      </c>
      <c r="U8" s="4">
        <v>0.60416666666666663</v>
      </c>
      <c r="V8" s="5"/>
      <c r="W8" s="6"/>
      <c r="X8" s="28"/>
      <c r="Y8" s="16">
        <f t="shared" si="3"/>
        <v>0.31249999999999994</v>
      </c>
      <c r="Z8" s="3"/>
      <c r="AA8" s="4"/>
      <c r="AB8" s="5"/>
      <c r="AC8" s="6"/>
      <c r="AD8" s="29"/>
      <c r="AE8" s="22">
        <f t="shared" si="4"/>
        <v>0</v>
      </c>
      <c r="AF8" s="3">
        <v>0.33333333333333331</v>
      </c>
      <c r="AG8" s="4">
        <v>0.58333333333333337</v>
      </c>
      <c r="AH8" s="5">
        <v>0.58333333333333337</v>
      </c>
      <c r="AI8" s="6">
        <v>0.75</v>
      </c>
      <c r="AJ8" s="30"/>
      <c r="AK8" s="2">
        <f t="shared" si="5"/>
        <v>0.41666666666666669</v>
      </c>
      <c r="AL8">
        <f t="shared" si="6"/>
        <v>2</v>
      </c>
    </row>
    <row r="9" spans="1:38" ht="16.5" thickTop="1" thickBot="1" x14ac:dyDescent="0.3">
      <c r="A9" s="108">
        <f t="shared" si="7"/>
        <v>41824</v>
      </c>
      <c r="B9" s="31">
        <v>0.41666666666666669</v>
      </c>
      <c r="C9" s="73">
        <v>0.58333333333333337</v>
      </c>
      <c r="D9" s="74">
        <v>0.58333333333333337</v>
      </c>
      <c r="E9" s="75">
        <v>0.83333333333333337</v>
      </c>
      <c r="F9" s="107"/>
      <c r="G9" s="16">
        <f t="shared" si="0"/>
        <v>0.41666666666666669</v>
      </c>
      <c r="H9" s="3"/>
      <c r="I9" s="4"/>
      <c r="J9" s="5">
        <v>0.5</v>
      </c>
      <c r="K9" s="6">
        <v>0.91666666666666663</v>
      </c>
      <c r="L9" s="28"/>
      <c r="M9" s="16">
        <f t="shared" si="1"/>
        <v>0.41666666666666663</v>
      </c>
      <c r="N9" s="3"/>
      <c r="O9" s="4"/>
      <c r="P9" s="5"/>
      <c r="Q9" s="6"/>
      <c r="R9" s="28"/>
      <c r="S9" s="16">
        <f t="shared" si="2"/>
        <v>0</v>
      </c>
      <c r="T9" s="3">
        <v>0.29166666666666669</v>
      </c>
      <c r="U9" s="4">
        <v>0.5</v>
      </c>
      <c r="V9" s="5"/>
      <c r="W9" s="6"/>
      <c r="X9" s="28"/>
      <c r="Y9" s="16">
        <f t="shared" si="3"/>
        <v>0.20833333333333331</v>
      </c>
      <c r="Z9" s="3"/>
      <c r="AA9" s="4"/>
      <c r="AB9" s="5"/>
      <c r="AC9" s="6"/>
      <c r="AD9" s="29"/>
      <c r="AE9" s="22">
        <f t="shared" si="4"/>
        <v>0</v>
      </c>
      <c r="AF9" s="3">
        <v>0.375</v>
      </c>
      <c r="AG9" s="4">
        <v>0.58333333333333337</v>
      </c>
      <c r="AH9" s="5"/>
      <c r="AI9" s="6"/>
      <c r="AJ9" s="30"/>
      <c r="AK9" s="2">
        <f t="shared" si="5"/>
        <v>0.20833333333333337</v>
      </c>
      <c r="AL9">
        <f t="shared" si="6"/>
        <v>1</v>
      </c>
    </row>
    <row r="10" spans="1:38" ht="16.5" thickTop="1" thickBot="1" x14ac:dyDescent="0.3">
      <c r="A10" s="108">
        <f t="shared" si="7"/>
        <v>41825</v>
      </c>
      <c r="B10" s="31">
        <v>0.29166666666666669</v>
      </c>
      <c r="C10" s="73">
        <v>0.58333333333333337</v>
      </c>
      <c r="D10" s="74"/>
      <c r="E10" s="75"/>
      <c r="F10" s="107"/>
      <c r="G10" s="16">
        <f t="shared" si="0"/>
        <v>0.29166666666666669</v>
      </c>
      <c r="H10" s="3"/>
      <c r="I10" s="4"/>
      <c r="J10" s="5"/>
      <c r="K10" s="6"/>
      <c r="L10" s="28"/>
      <c r="M10" s="16">
        <f t="shared" si="1"/>
        <v>0</v>
      </c>
      <c r="N10" s="3"/>
      <c r="O10" s="4"/>
      <c r="P10" s="5"/>
      <c r="Q10" s="6"/>
      <c r="R10" s="28"/>
      <c r="S10" s="16">
        <f t="shared" si="2"/>
        <v>0</v>
      </c>
      <c r="T10" s="3"/>
      <c r="U10" s="4"/>
      <c r="V10" s="5"/>
      <c r="W10" s="6"/>
      <c r="X10" s="28"/>
      <c r="Y10" s="16">
        <f t="shared" si="3"/>
        <v>0</v>
      </c>
      <c r="Z10" s="3"/>
      <c r="AA10" s="4"/>
      <c r="AB10" s="5">
        <v>0.57291666666666663</v>
      </c>
      <c r="AC10" s="6">
        <v>0.91666666666666663</v>
      </c>
      <c r="AD10" s="29"/>
      <c r="AE10" s="22">
        <f t="shared" si="4"/>
        <v>0.34375</v>
      </c>
      <c r="AF10" s="3"/>
      <c r="AG10" s="4"/>
      <c r="AH10" s="5"/>
      <c r="AI10" s="6"/>
      <c r="AJ10" s="30"/>
      <c r="AK10" s="2">
        <f t="shared" si="5"/>
        <v>0</v>
      </c>
      <c r="AL10">
        <f t="shared" si="6"/>
        <v>2</v>
      </c>
    </row>
    <row r="11" spans="1:38" ht="16.5" thickTop="1" thickBot="1" x14ac:dyDescent="0.3">
      <c r="A11" s="108">
        <f t="shared" si="7"/>
        <v>41826</v>
      </c>
      <c r="B11" s="31">
        <v>0.29166666666666669</v>
      </c>
      <c r="C11" s="73">
        <v>0.58333333333333337</v>
      </c>
      <c r="D11" s="74"/>
      <c r="E11" s="75"/>
      <c r="F11" s="107"/>
      <c r="G11" s="16">
        <f t="shared" si="0"/>
        <v>0.29166666666666669</v>
      </c>
      <c r="H11" s="3"/>
      <c r="I11" s="4"/>
      <c r="J11" s="5"/>
      <c r="K11" s="6"/>
      <c r="L11" s="28"/>
      <c r="M11" s="16">
        <f t="shared" si="1"/>
        <v>0</v>
      </c>
      <c r="N11" s="3"/>
      <c r="O11" s="4"/>
      <c r="P11" s="5"/>
      <c r="Q11" s="6"/>
      <c r="R11" s="28"/>
      <c r="S11" s="16">
        <f t="shared" si="2"/>
        <v>0</v>
      </c>
      <c r="T11" s="3"/>
      <c r="U11" s="4"/>
      <c r="V11" s="5"/>
      <c r="W11" s="6"/>
      <c r="X11" s="28"/>
      <c r="Y11" s="16">
        <f t="shared" si="3"/>
        <v>0</v>
      </c>
      <c r="Z11" s="3"/>
      <c r="AA11" s="4"/>
      <c r="AB11" s="5">
        <v>0.57291666666666663</v>
      </c>
      <c r="AC11" s="6">
        <v>0.91666666666666663</v>
      </c>
      <c r="AD11" s="29"/>
      <c r="AE11" s="22">
        <f t="shared" si="4"/>
        <v>0.34375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2</v>
      </c>
    </row>
    <row r="12" spans="1:38" ht="16.5" thickTop="1" thickBot="1" x14ac:dyDescent="0.3">
      <c r="A12" s="108">
        <f t="shared" si="7"/>
        <v>41827</v>
      </c>
      <c r="B12" s="31"/>
      <c r="C12" s="73"/>
      <c r="D12" s="74"/>
      <c r="E12" s="75"/>
      <c r="F12" s="107"/>
      <c r="G12" s="16">
        <f t="shared" si="0"/>
        <v>0</v>
      </c>
      <c r="H12" s="3"/>
      <c r="I12" s="4"/>
      <c r="J12" s="5">
        <v>0.58333333333333337</v>
      </c>
      <c r="K12" s="6">
        <v>0.79166666666666663</v>
      </c>
      <c r="L12" s="28" t="s">
        <v>6</v>
      </c>
      <c r="M12" s="16">
        <f t="shared" si="1"/>
        <v>0.20833333333333326</v>
      </c>
      <c r="N12" s="3">
        <v>0.29166666666666669</v>
      </c>
      <c r="O12" s="4">
        <v>0.58333333333333337</v>
      </c>
      <c r="P12" s="5">
        <v>0.70833333333333337</v>
      </c>
      <c r="Q12" s="6">
        <v>0.83333333333333337</v>
      </c>
      <c r="R12" s="28"/>
      <c r="S12" s="16">
        <f t="shared" si="2"/>
        <v>0.41666666666666669</v>
      </c>
      <c r="T12" s="3"/>
      <c r="U12" s="4"/>
      <c r="V12" s="5">
        <v>0.57291666666666663</v>
      </c>
      <c r="W12" s="6">
        <v>0.91666666666666663</v>
      </c>
      <c r="X12" s="28"/>
      <c r="Y12" s="16">
        <f t="shared" si="3"/>
        <v>0.34375</v>
      </c>
      <c r="Z12" s="3"/>
      <c r="AA12" s="4"/>
      <c r="AB12" s="5"/>
      <c r="AC12" s="6"/>
      <c r="AD12" s="29"/>
      <c r="AE12" s="22">
        <f t="shared" si="4"/>
        <v>0</v>
      </c>
      <c r="AF12" s="3">
        <v>0.375</v>
      </c>
      <c r="AG12" s="4">
        <v>0.58333333333333337</v>
      </c>
      <c r="AH12" s="5">
        <v>0.58333333333333337</v>
      </c>
      <c r="AI12" s="6">
        <v>0.70833333333333337</v>
      </c>
      <c r="AJ12" s="30"/>
      <c r="AK12" s="2">
        <f t="shared" si="5"/>
        <v>0.33333333333333337</v>
      </c>
      <c r="AL12">
        <f t="shared" si="6"/>
        <v>1</v>
      </c>
    </row>
    <row r="13" spans="1:38" ht="16.5" thickTop="1" thickBot="1" x14ac:dyDescent="0.3">
      <c r="A13" s="108">
        <f t="shared" si="7"/>
        <v>41828</v>
      </c>
      <c r="B13" s="31">
        <v>0.29166666666666669</v>
      </c>
      <c r="C13" s="73">
        <v>0.58333333333333337</v>
      </c>
      <c r="D13" s="74">
        <v>0.58333333333333337</v>
      </c>
      <c r="E13" s="75">
        <v>0.70833333333333337</v>
      </c>
      <c r="F13" s="107"/>
      <c r="G13" s="16">
        <f t="shared" si="0"/>
        <v>0.41666666666666669</v>
      </c>
      <c r="H13" s="3">
        <v>0.41666666666666669</v>
      </c>
      <c r="I13" s="4">
        <v>0.58333333333333337</v>
      </c>
      <c r="J13" s="5">
        <v>0.58333333333333337</v>
      </c>
      <c r="K13" s="6">
        <v>0.79166666666666663</v>
      </c>
      <c r="L13" s="28" t="s">
        <v>6</v>
      </c>
      <c r="M13" s="16">
        <f t="shared" si="1"/>
        <v>0.37499999999999994</v>
      </c>
      <c r="N13" s="3"/>
      <c r="O13" s="4"/>
      <c r="P13" s="5">
        <v>0.57291666666666663</v>
      </c>
      <c r="Q13" s="6">
        <v>0.91666666666666663</v>
      </c>
      <c r="R13" s="28"/>
      <c r="S13" s="16">
        <f t="shared" si="2"/>
        <v>0.34375</v>
      </c>
      <c r="T13" s="3">
        <v>0.41666666666666669</v>
      </c>
      <c r="U13" s="4">
        <v>0.58333333333333337</v>
      </c>
      <c r="V13" s="5">
        <v>0.58333333333333337</v>
      </c>
      <c r="W13" s="6">
        <v>0.83333333333333337</v>
      </c>
      <c r="X13" s="28"/>
      <c r="Y13" s="16">
        <f t="shared" si="3"/>
        <v>0.41666666666666669</v>
      </c>
      <c r="Z13" s="3"/>
      <c r="AA13" s="4"/>
      <c r="AB13" s="5"/>
      <c r="AC13" s="6"/>
      <c r="AD13" s="29"/>
      <c r="AE13" s="22">
        <f t="shared" si="4"/>
        <v>0</v>
      </c>
      <c r="AF13" s="3">
        <v>0.375</v>
      </c>
      <c r="AG13" s="4">
        <v>0.58333333333333337</v>
      </c>
      <c r="AH13" s="5">
        <v>0.58333333333333337</v>
      </c>
      <c r="AI13" s="6">
        <v>0.70833333333333337</v>
      </c>
      <c r="AJ13" s="30"/>
      <c r="AK13" s="2">
        <f t="shared" si="5"/>
        <v>0.33333333333333337</v>
      </c>
      <c r="AL13">
        <f t="shared" si="6"/>
        <v>1</v>
      </c>
    </row>
    <row r="14" spans="1:38" ht="16.5" thickTop="1" thickBot="1" x14ac:dyDescent="0.3">
      <c r="A14" s="108">
        <f t="shared" si="7"/>
        <v>41829</v>
      </c>
      <c r="B14" s="31"/>
      <c r="C14" s="73"/>
      <c r="D14" s="74">
        <v>0.5</v>
      </c>
      <c r="E14" s="75">
        <v>0.91666666666666663</v>
      </c>
      <c r="F14" s="107"/>
      <c r="G14" s="16">
        <f t="shared" si="0"/>
        <v>0.41666666666666663</v>
      </c>
      <c r="H14" s="3">
        <v>0.45833333333333331</v>
      </c>
      <c r="I14" s="4">
        <v>0.58333333333333337</v>
      </c>
      <c r="J14" s="5">
        <v>0.58333333333333337</v>
      </c>
      <c r="K14" s="6">
        <v>0.83333333333333337</v>
      </c>
      <c r="L14" s="28" t="s">
        <v>6</v>
      </c>
      <c r="M14" s="16">
        <f t="shared" si="1"/>
        <v>0.37500000000000006</v>
      </c>
      <c r="N14" s="3"/>
      <c r="O14" s="4"/>
      <c r="P14" s="5">
        <v>0.54166666666666663</v>
      </c>
      <c r="Q14" s="6">
        <v>0.83333333333333337</v>
      </c>
      <c r="R14" s="28"/>
      <c r="S14" s="16">
        <f t="shared" si="2"/>
        <v>0.29166666666666674</v>
      </c>
      <c r="T14" s="3">
        <v>0.29166666666666669</v>
      </c>
      <c r="U14" s="4">
        <v>0.5</v>
      </c>
      <c r="V14" s="5"/>
      <c r="W14" s="6"/>
      <c r="X14" s="28"/>
      <c r="Y14" s="16">
        <f t="shared" si="3"/>
        <v>0.20833333333333331</v>
      </c>
      <c r="Z14" s="3"/>
      <c r="AA14" s="4"/>
      <c r="AB14" s="5"/>
      <c r="AC14" s="6"/>
      <c r="AD14" s="29"/>
      <c r="AE14" s="22">
        <f t="shared" si="4"/>
        <v>0</v>
      </c>
      <c r="AF14" s="3">
        <v>0.375</v>
      </c>
      <c r="AG14" s="4">
        <v>0.58333333333333337</v>
      </c>
      <c r="AH14" s="5">
        <v>0.58333333333333337</v>
      </c>
      <c r="AI14" s="6">
        <v>0.70833333333333337</v>
      </c>
      <c r="AJ14" s="30"/>
      <c r="AK14" s="2">
        <f t="shared" si="5"/>
        <v>0.33333333333333337</v>
      </c>
      <c r="AL14">
        <f t="shared" si="6"/>
        <v>2</v>
      </c>
    </row>
    <row r="15" spans="1:38" ht="16.5" thickTop="1" thickBot="1" x14ac:dyDescent="0.3">
      <c r="A15" s="108">
        <f t="shared" si="7"/>
        <v>41830</v>
      </c>
      <c r="B15" s="31">
        <v>0.48958333333333331</v>
      </c>
      <c r="C15" s="73">
        <v>0.58333333333333337</v>
      </c>
      <c r="D15" s="74">
        <v>0.58333333333333337</v>
      </c>
      <c r="E15" s="75">
        <v>0.83333333333333337</v>
      </c>
      <c r="F15" s="107"/>
      <c r="G15" s="16">
        <f t="shared" si="0"/>
        <v>0.34375000000000006</v>
      </c>
      <c r="H15" s="3">
        <v>0.45833333333333331</v>
      </c>
      <c r="I15" s="4">
        <v>0.58333333333333337</v>
      </c>
      <c r="J15" s="5">
        <v>0.58333333333333337</v>
      </c>
      <c r="K15" s="6">
        <v>0.83333333333333337</v>
      </c>
      <c r="L15" s="28" t="s">
        <v>6</v>
      </c>
      <c r="M15" s="16">
        <f t="shared" si="1"/>
        <v>0.37500000000000006</v>
      </c>
      <c r="N15" s="3">
        <v>0.29166666666666669</v>
      </c>
      <c r="O15" s="4">
        <v>0.58333333333333337</v>
      </c>
      <c r="P15" s="5"/>
      <c r="Q15" s="6"/>
      <c r="R15" s="28"/>
      <c r="S15" s="16">
        <f t="shared" si="2"/>
        <v>0.29166666666666669</v>
      </c>
      <c r="T15" s="3"/>
      <c r="U15" s="4"/>
      <c r="V15" s="5"/>
      <c r="W15" s="6"/>
      <c r="X15" s="28"/>
      <c r="Y15" s="16">
        <f t="shared" si="3"/>
        <v>0</v>
      </c>
      <c r="Z15" s="3"/>
      <c r="AA15" s="4"/>
      <c r="AB15" s="5">
        <v>0.57291666666666663</v>
      </c>
      <c r="AC15" s="6">
        <v>0.91666666666666663</v>
      </c>
      <c r="AD15" s="29"/>
      <c r="AE15" s="22">
        <f t="shared" si="4"/>
        <v>0.34375</v>
      </c>
      <c r="AF15" s="3">
        <v>0.375</v>
      </c>
      <c r="AG15" s="4">
        <v>0.58333333333333337</v>
      </c>
      <c r="AH15" s="5">
        <v>0.58333333333333337</v>
      </c>
      <c r="AI15" s="6">
        <v>0.70833333333333337</v>
      </c>
      <c r="AJ15" s="30"/>
      <c r="AK15" s="2">
        <f t="shared" si="5"/>
        <v>0.33333333333333337</v>
      </c>
      <c r="AL15">
        <f t="shared" si="6"/>
        <v>2</v>
      </c>
    </row>
    <row r="16" spans="1:38" ht="16.5" thickTop="1" thickBot="1" x14ac:dyDescent="0.3">
      <c r="A16" s="108">
        <f t="shared" si="7"/>
        <v>41831</v>
      </c>
      <c r="B16" s="31"/>
      <c r="C16" s="73"/>
      <c r="D16" s="74">
        <v>0.5</v>
      </c>
      <c r="E16" s="75">
        <v>0.91666666666666663</v>
      </c>
      <c r="F16" s="107"/>
      <c r="G16" s="16">
        <f t="shared" si="0"/>
        <v>0.41666666666666663</v>
      </c>
      <c r="H16" s="3">
        <v>0.375</v>
      </c>
      <c r="I16" s="4">
        <v>0.58333333333333337</v>
      </c>
      <c r="J16" s="5"/>
      <c r="K16" s="6"/>
      <c r="L16" s="28" t="s">
        <v>8</v>
      </c>
      <c r="M16" s="16">
        <f t="shared" si="1"/>
        <v>0.20833333333333337</v>
      </c>
      <c r="N16" s="3"/>
      <c r="O16" s="4"/>
      <c r="P16" s="5"/>
      <c r="Q16" s="6"/>
      <c r="R16" s="28"/>
      <c r="S16" s="16">
        <f t="shared" si="2"/>
        <v>0</v>
      </c>
      <c r="T16" s="3"/>
      <c r="U16" s="4"/>
      <c r="V16" s="5"/>
      <c r="W16" s="6"/>
      <c r="X16" s="28"/>
      <c r="Y16" s="16">
        <f t="shared" si="3"/>
        <v>0</v>
      </c>
      <c r="Z16" s="3">
        <v>0.41666666666666669</v>
      </c>
      <c r="AA16" s="4">
        <v>0.58333333333333337</v>
      </c>
      <c r="AB16" s="5">
        <v>0.58333333333333337</v>
      </c>
      <c r="AC16" s="6">
        <v>0.83333333333333337</v>
      </c>
      <c r="AD16" s="29"/>
      <c r="AE16" s="22">
        <f t="shared" si="4"/>
        <v>0.41666666666666669</v>
      </c>
      <c r="AF16" s="3">
        <v>0.29166666666666669</v>
      </c>
      <c r="AG16" s="4">
        <v>0.5</v>
      </c>
      <c r="AH16" s="5"/>
      <c r="AI16" s="6"/>
      <c r="AJ16" s="30"/>
      <c r="AK16" s="2">
        <f t="shared" si="5"/>
        <v>0.20833333333333331</v>
      </c>
      <c r="AL16">
        <f t="shared" si="6"/>
        <v>1</v>
      </c>
    </row>
    <row r="17" spans="1:38" ht="16.5" thickTop="1" thickBot="1" x14ac:dyDescent="0.3">
      <c r="A17" s="108">
        <f t="shared" si="7"/>
        <v>41832</v>
      </c>
      <c r="B17" s="31"/>
      <c r="C17" s="73"/>
      <c r="D17" s="74"/>
      <c r="E17" s="75"/>
      <c r="F17" s="107"/>
      <c r="G17" s="16">
        <f t="shared" si="0"/>
        <v>0</v>
      </c>
      <c r="H17" s="3"/>
      <c r="I17" s="4"/>
      <c r="J17" s="5"/>
      <c r="K17" s="6"/>
      <c r="L17" s="28"/>
      <c r="M17" s="16">
        <f t="shared" si="1"/>
        <v>0</v>
      </c>
      <c r="N17" s="3"/>
      <c r="O17" s="4"/>
      <c r="P17" s="5"/>
      <c r="Q17" s="6"/>
      <c r="R17" s="28"/>
      <c r="S17" s="16">
        <f t="shared" si="2"/>
        <v>0</v>
      </c>
      <c r="T17" s="3"/>
      <c r="U17" s="4"/>
      <c r="V17" s="5">
        <v>0.57291666666666663</v>
      </c>
      <c r="W17" s="6">
        <v>0.91666666666666663</v>
      </c>
      <c r="X17" s="28"/>
      <c r="Y17" s="16">
        <f t="shared" si="3"/>
        <v>0.34375</v>
      </c>
      <c r="Z17" s="3">
        <v>0.29166666666666669</v>
      </c>
      <c r="AA17" s="4">
        <v>0.58333333333333337</v>
      </c>
      <c r="AB17" s="5"/>
      <c r="AC17" s="6"/>
      <c r="AD17" s="29"/>
      <c r="AE17" s="22">
        <f t="shared" si="4"/>
        <v>0.29166666666666669</v>
      </c>
      <c r="AF17" s="3"/>
      <c r="AG17" s="4"/>
      <c r="AH17" s="5"/>
      <c r="AI17" s="6"/>
      <c r="AJ17" s="30"/>
      <c r="AK17" s="2">
        <f t="shared" si="5"/>
        <v>0</v>
      </c>
      <c r="AL17">
        <f t="shared" si="6"/>
        <v>2</v>
      </c>
    </row>
    <row r="18" spans="1:38" ht="16.5" thickTop="1" thickBot="1" x14ac:dyDescent="0.3">
      <c r="A18" s="108">
        <f t="shared" si="7"/>
        <v>41833</v>
      </c>
      <c r="B18" s="31"/>
      <c r="C18" s="73"/>
      <c r="D18" s="74"/>
      <c r="E18" s="75"/>
      <c r="F18" s="107"/>
      <c r="G18" s="16">
        <f t="shared" si="0"/>
        <v>0</v>
      </c>
      <c r="H18" s="3"/>
      <c r="I18" s="4"/>
      <c r="J18" s="5"/>
      <c r="K18" s="6"/>
      <c r="L18" s="28"/>
      <c r="M18" s="16">
        <f t="shared" si="1"/>
        <v>0</v>
      </c>
      <c r="N18" s="3"/>
      <c r="O18" s="4"/>
      <c r="P18" s="5"/>
      <c r="Q18" s="6"/>
      <c r="R18" s="28"/>
      <c r="S18" s="16">
        <f t="shared" si="2"/>
        <v>0</v>
      </c>
      <c r="T18" s="3"/>
      <c r="U18" s="4"/>
      <c r="V18" s="5">
        <v>0.57291666666666663</v>
      </c>
      <c r="W18" s="6">
        <v>0.91666666666666663</v>
      </c>
      <c r="X18" s="28"/>
      <c r="Y18" s="16">
        <f t="shared" si="3"/>
        <v>0.34375</v>
      </c>
      <c r="Z18" s="3">
        <v>0.29166666666666669</v>
      </c>
      <c r="AA18" s="4">
        <v>0.58333333333333337</v>
      </c>
      <c r="AB18" s="5"/>
      <c r="AC18" s="6"/>
      <c r="AD18" s="29"/>
      <c r="AE18" s="22">
        <f t="shared" si="4"/>
        <v>0.29166666666666669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2</v>
      </c>
    </row>
    <row r="19" spans="1:38" ht="16.5" thickTop="1" thickBot="1" x14ac:dyDescent="0.3">
      <c r="A19" s="108">
        <f t="shared" si="7"/>
        <v>41834</v>
      </c>
      <c r="B19" s="31"/>
      <c r="C19" s="73"/>
      <c r="D19" s="74"/>
      <c r="E19" s="75"/>
      <c r="F19" s="107"/>
      <c r="G19" s="16">
        <f t="shared" si="0"/>
        <v>0</v>
      </c>
      <c r="H19" s="3">
        <v>0.29166666666666669</v>
      </c>
      <c r="I19" s="4">
        <v>0.58333333333333337</v>
      </c>
      <c r="J19" s="5"/>
      <c r="K19" s="6"/>
      <c r="L19" s="28"/>
      <c r="M19" s="16">
        <f t="shared" si="1"/>
        <v>0.29166666666666669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/>
      <c r="W19" s="6"/>
      <c r="X19" s="28"/>
      <c r="Y19" s="16">
        <f t="shared" si="3"/>
        <v>0</v>
      </c>
      <c r="Z19" s="3"/>
      <c r="AA19" s="4"/>
      <c r="AB19" s="5"/>
      <c r="AC19" s="6"/>
      <c r="AD19" s="29"/>
      <c r="AE19" s="22">
        <f t="shared" si="4"/>
        <v>0</v>
      </c>
      <c r="AF19" s="3"/>
      <c r="AG19" s="4"/>
      <c r="AH19" s="5">
        <v>0.57291666666666663</v>
      </c>
      <c r="AI19" s="6">
        <v>0.91666666666666663</v>
      </c>
      <c r="AJ19" s="30"/>
      <c r="AK19" s="2">
        <f t="shared" si="5"/>
        <v>0.34375</v>
      </c>
      <c r="AL19">
        <f t="shared" si="6"/>
        <v>2</v>
      </c>
    </row>
    <row r="20" spans="1:38" ht="16.5" thickTop="1" thickBot="1" x14ac:dyDescent="0.3">
      <c r="A20" s="108">
        <f t="shared" si="7"/>
        <v>41835</v>
      </c>
      <c r="B20" s="31">
        <v>0.41666666666666669</v>
      </c>
      <c r="C20" s="73">
        <v>0.58333333333333337</v>
      </c>
      <c r="D20" s="74">
        <v>0.58333333333333337</v>
      </c>
      <c r="E20" s="75">
        <v>0.79166666666666663</v>
      </c>
      <c r="F20" s="107"/>
      <c r="G20" s="16">
        <f t="shared" si="0"/>
        <v>0.37499999999999994</v>
      </c>
      <c r="H20" s="3"/>
      <c r="I20" s="4"/>
      <c r="J20" s="5">
        <v>0.57291666666666663</v>
      </c>
      <c r="K20" s="6">
        <v>0.91666666666666663</v>
      </c>
      <c r="L20" s="28"/>
      <c r="M20" s="16">
        <f t="shared" si="1"/>
        <v>0.34375</v>
      </c>
      <c r="N20" s="3">
        <v>0.41666666666666669</v>
      </c>
      <c r="O20" s="4">
        <v>0.58333333333333337</v>
      </c>
      <c r="P20" s="5">
        <v>0.58333333333333337</v>
      </c>
      <c r="Q20" s="6">
        <v>0.83333333333333337</v>
      </c>
      <c r="R20" s="28"/>
      <c r="S20" s="16">
        <f t="shared" si="2"/>
        <v>0.41666666666666669</v>
      </c>
      <c r="T20" s="3"/>
      <c r="U20" s="4"/>
      <c r="V20" s="5"/>
      <c r="W20" s="6"/>
      <c r="X20" s="28"/>
      <c r="Y20" s="16">
        <f t="shared" si="3"/>
        <v>0</v>
      </c>
      <c r="Z20" s="3">
        <v>0.29166666666666669</v>
      </c>
      <c r="AA20" s="4">
        <v>0.58333333333333337</v>
      </c>
      <c r="AB20" s="5">
        <v>0.58333333333333337</v>
      </c>
      <c r="AC20" s="6">
        <v>0.70833333333333337</v>
      </c>
      <c r="AD20" s="29"/>
      <c r="AE20" s="22">
        <f t="shared" si="4"/>
        <v>0.41666666666666669</v>
      </c>
      <c r="AF20" s="3">
        <v>0.375</v>
      </c>
      <c r="AG20" s="4">
        <v>0.58333333333333337</v>
      </c>
      <c r="AH20" s="5">
        <v>0.58333333333333337</v>
      </c>
      <c r="AI20" s="6">
        <v>0.70833333333333337</v>
      </c>
      <c r="AJ20" s="30"/>
      <c r="AK20" s="2">
        <f t="shared" si="5"/>
        <v>0.33333333333333337</v>
      </c>
      <c r="AL20">
        <f t="shared" si="6"/>
        <v>1</v>
      </c>
    </row>
    <row r="21" spans="1:38" ht="16.5" thickTop="1" thickBot="1" x14ac:dyDescent="0.3">
      <c r="A21" s="108">
        <f t="shared" si="7"/>
        <v>41836</v>
      </c>
      <c r="B21" s="31">
        <v>0.45833333333333331</v>
      </c>
      <c r="C21" s="73">
        <v>0.58333333333333337</v>
      </c>
      <c r="D21" s="74">
        <v>0.58333333333333337</v>
      </c>
      <c r="E21" s="75">
        <v>0.83333333333333337</v>
      </c>
      <c r="F21" s="107"/>
      <c r="G21" s="16">
        <f t="shared" si="0"/>
        <v>0.37500000000000006</v>
      </c>
      <c r="H21" s="3"/>
      <c r="I21" s="4"/>
      <c r="J21" s="5">
        <v>0.54166666666666663</v>
      </c>
      <c r="K21" s="6">
        <v>0.83333333333333337</v>
      </c>
      <c r="L21" s="28"/>
      <c r="M21" s="16">
        <f t="shared" si="1"/>
        <v>0.29166666666666674</v>
      </c>
      <c r="N21" s="3">
        <v>0.29166666666666669</v>
      </c>
      <c r="O21" s="4">
        <v>0.5</v>
      </c>
      <c r="P21" s="5"/>
      <c r="Q21" s="6"/>
      <c r="R21" s="28"/>
      <c r="S21" s="16">
        <f t="shared" si="2"/>
        <v>0.20833333333333331</v>
      </c>
      <c r="T21" s="3"/>
      <c r="U21" s="4"/>
      <c r="V21" s="5"/>
      <c r="W21" s="6"/>
      <c r="X21" s="28"/>
      <c r="Y21" s="16">
        <f t="shared" si="3"/>
        <v>0</v>
      </c>
      <c r="Z21" s="3"/>
      <c r="AA21" s="4"/>
      <c r="AB21" s="5">
        <v>0.5</v>
      </c>
      <c r="AC21" s="6">
        <v>0.91666666666666663</v>
      </c>
      <c r="AD21" s="29"/>
      <c r="AE21" s="22">
        <f t="shared" si="4"/>
        <v>0.41666666666666663</v>
      </c>
      <c r="AF21" s="3">
        <v>0.375</v>
      </c>
      <c r="AG21" s="4">
        <v>0.58333333333333337</v>
      </c>
      <c r="AH21" s="5">
        <v>0.58333333333333337</v>
      </c>
      <c r="AI21" s="6">
        <v>0.70833333333333337</v>
      </c>
      <c r="AJ21" s="30"/>
      <c r="AK21" s="2">
        <f t="shared" si="5"/>
        <v>0.33333333333333337</v>
      </c>
      <c r="AL21">
        <f t="shared" si="6"/>
        <v>2</v>
      </c>
    </row>
    <row r="22" spans="1:38" ht="16.5" thickTop="1" thickBot="1" x14ac:dyDescent="0.3">
      <c r="A22" s="108">
        <f t="shared" si="7"/>
        <v>41837</v>
      </c>
      <c r="B22" s="31">
        <v>0.45833333333333331</v>
      </c>
      <c r="C22" s="73">
        <v>0.58333333333333337</v>
      </c>
      <c r="D22" s="74">
        <v>0.58333333333333337</v>
      </c>
      <c r="E22" s="75">
        <v>0.83333333333333337</v>
      </c>
      <c r="F22" s="107"/>
      <c r="G22" s="16">
        <f t="shared" si="0"/>
        <v>0.37500000000000006</v>
      </c>
      <c r="H22" s="3">
        <v>0.29166666666666669</v>
      </c>
      <c r="I22" s="4">
        <v>0.60416666666666663</v>
      </c>
      <c r="J22" s="5"/>
      <c r="K22" s="6"/>
      <c r="L22" s="28"/>
      <c r="M22" s="16">
        <f t="shared" si="1"/>
        <v>0.31249999999999994</v>
      </c>
      <c r="N22" s="3"/>
      <c r="O22" s="4"/>
      <c r="P22" s="5"/>
      <c r="Q22" s="6"/>
      <c r="R22" s="28"/>
      <c r="S22" s="16">
        <f t="shared" si="2"/>
        <v>0</v>
      </c>
      <c r="T22" s="3"/>
      <c r="U22" s="4"/>
      <c r="V22" s="5">
        <v>0.57291666666666663</v>
      </c>
      <c r="W22" s="6">
        <v>0.91666666666666663</v>
      </c>
      <c r="X22" s="28"/>
      <c r="Y22" s="16">
        <f t="shared" si="3"/>
        <v>0.34375</v>
      </c>
      <c r="Z22" s="3">
        <v>0.48958333333333331</v>
      </c>
      <c r="AA22" s="4">
        <v>0.58333333333333337</v>
      </c>
      <c r="AB22" s="5">
        <v>0.58333333333333337</v>
      </c>
      <c r="AC22" s="6">
        <v>0.83333333333333337</v>
      </c>
      <c r="AD22" s="29"/>
      <c r="AE22" s="22">
        <f t="shared" si="4"/>
        <v>0.34375000000000006</v>
      </c>
      <c r="AF22" s="3">
        <v>0.375</v>
      </c>
      <c r="AG22" s="4">
        <v>0.58333333333333337</v>
      </c>
      <c r="AH22" s="5">
        <v>0.58333333333333337</v>
      </c>
      <c r="AI22" s="6">
        <v>0.70833333333333337</v>
      </c>
      <c r="AJ22" s="30"/>
      <c r="AK22" s="2">
        <f t="shared" si="5"/>
        <v>0.33333333333333337</v>
      </c>
      <c r="AL22">
        <f t="shared" si="6"/>
        <v>1</v>
      </c>
    </row>
    <row r="23" spans="1:38" ht="16.5" thickTop="1" thickBot="1" x14ac:dyDescent="0.3">
      <c r="A23" s="108">
        <f t="shared" si="7"/>
        <v>41838</v>
      </c>
      <c r="B23" s="31">
        <v>0.375</v>
      </c>
      <c r="C23" s="73">
        <v>0.58333333333333337</v>
      </c>
      <c r="D23" s="74"/>
      <c r="E23" s="75"/>
      <c r="F23" s="107"/>
      <c r="G23" s="16">
        <f t="shared" si="0"/>
        <v>0.20833333333333337</v>
      </c>
      <c r="H23" s="3">
        <v>0.29166666666666669</v>
      </c>
      <c r="I23" s="4">
        <v>0.5</v>
      </c>
      <c r="J23" s="5"/>
      <c r="K23" s="6"/>
      <c r="L23" s="28"/>
      <c r="M23" s="16">
        <f t="shared" si="1"/>
        <v>0.20833333333333331</v>
      </c>
      <c r="N23" s="3"/>
      <c r="O23" s="4"/>
      <c r="P23" s="5"/>
      <c r="Q23" s="6"/>
      <c r="R23" s="28"/>
      <c r="S23" s="16">
        <f t="shared" si="2"/>
        <v>0</v>
      </c>
      <c r="T23" s="3">
        <v>0.41666666666666669</v>
      </c>
      <c r="U23" s="4">
        <v>0.58333333333333337</v>
      </c>
      <c r="V23" s="5">
        <v>0.58333333333333337</v>
      </c>
      <c r="W23" s="6">
        <v>0.83333333333333337</v>
      </c>
      <c r="X23" s="28"/>
      <c r="Y23" s="16">
        <f t="shared" si="3"/>
        <v>0.41666666666666669</v>
      </c>
      <c r="Z23" s="3"/>
      <c r="AA23" s="4"/>
      <c r="AB23" s="5">
        <v>0.5</v>
      </c>
      <c r="AC23" s="6">
        <v>0.91666666666666663</v>
      </c>
      <c r="AD23" s="29"/>
      <c r="AE23" s="22">
        <f t="shared" si="4"/>
        <v>0.41666666666666663</v>
      </c>
      <c r="AF23" s="3">
        <v>0.375</v>
      </c>
      <c r="AG23" s="4">
        <v>0.58333333333333337</v>
      </c>
      <c r="AH23" s="5"/>
      <c r="AI23" s="6"/>
      <c r="AJ23" s="30"/>
      <c r="AK23" s="2">
        <f t="shared" si="5"/>
        <v>0.20833333333333337</v>
      </c>
      <c r="AL23">
        <f t="shared" si="6"/>
        <v>1</v>
      </c>
    </row>
    <row r="24" spans="1:38" ht="16.5" thickTop="1" thickBot="1" x14ac:dyDescent="0.3">
      <c r="A24" s="108">
        <f t="shared" si="7"/>
        <v>41839</v>
      </c>
      <c r="B24" s="31"/>
      <c r="C24" s="73"/>
      <c r="D24" s="74"/>
      <c r="E24" s="75"/>
      <c r="F24" s="107"/>
      <c r="G24" s="16">
        <f t="shared" si="0"/>
        <v>0</v>
      </c>
      <c r="H24" s="3"/>
      <c r="I24" s="4"/>
      <c r="J24" s="5"/>
      <c r="K24" s="6"/>
      <c r="L24" s="28"/>
      <c r="M24" s="16">
        <f t="shared" si="1"/>
        <v>0</v>
      </c>
      <c r="N24" s="3"/>
      <c r="O24" s="4"/>
      <c r="P24" s="5">
        <v>0.57291666666666663</v>
      </c>
      <c r="Q24" s="6">
        <v>0.91666666666666663</v>
      </c>
      <c r="R24" s="28"/>
      <c r="S24" s="16">
        <f t="shared" si="2"/>
        <v>0.34375</v>
      </c>
      <c r="T24" s="3">
        <v>0.29166666666666669</v>
      </c>
      <c r="U24" s="4">
        <v>0.58333333333333337</v>
      </c>
      <c r="V24" s="5"/>
      <c r="W24" s="6"/>
      <c r="X24" s="28"/>
      <c r="Y24" s="16">
        <f t="shared" si="3"/>
        <v>0.29166666666666669</v>
      </c>
      <c r="Z24" s="3"/>
      <c r="AA24" s="4"/>
      <c r="AB24" s="5"/>
      <c r="AC24" s="6"/>
      <c r="AD24" s="29"/>
      <c r="AE24" s="22">
        <f t="shared" si="4"/>
        <v>0</v>
      </c>
      <c r="AF24" s="3"/>
      <c r="AG24" s="4"/>
      <c r="AH24" s="5"/>
      <c r="AI24" s="6"/>
      <c r="AJ24" s="30"/>
      <c r="AK24" s="2">
        <f t="shared" si="5"/>
        <v>0</v>
      </c>
      <c r="AL24">
        <f t="shared" si="6"/>
        <v>2</v>
      </c>
    </row>
    <row r="25" spans="1:38" ht="16.5" thickTop="1" thickBot="1" x14ac:dyDescent="0.3">
      <c r="A25" s="108">
        <f t="shared" si="7"/>
        <v>41840</v>
      </c>
      <c r="B25" s="31"/>
      <c r="C25" s="73"/>
      <c r="D25" s="74"/>
      <c r="E25" s="75"/>
      <c r="F25" s="107"/>
      <c r="G25" s="16">
        <f t="shared" si="0"/>
        <v>0</v>
      </c>
      <c r="H25" s="3"/>
      <c r="I25" s="4"/>
      <c r="J25" s="5"/>
      <c r="K25" s="6"/>
      <c r="L25" s="28"/>
      <c r="M25" s="16">
        <f t="shared" si="1"/>
        <v>0</v>
      </c>
      <c r="N25" s="3"/>
      <c r="O25" s="4"/>
      <c r="P25" s="5">
        <v>0.57291666666666663</v>
      </c>
      <c r="Q25" s="6">
        <v>0.91666666666666663</v>
      </c>
      <c r="R25" s="28"/>
      <c r="S25" s="16">
        <f t="shared" si="2"/>
        <v>0.34375</v>
      </c>
      <c r="T25" s="3">
        <v>0.29166666666666669</v>
      </c>
      <c r="U25" s="4">
        <v>0.58333333333333337</v>
      </c>
      <c r="V25" s="5"/>
      <c r="W25" s="6"/>
      <c r="X25" s="28"/>
      <c r="Y25" s="16">
        <f t="shared" si="3"/>
        <v>0.29166666666666669</v>
      </c>
      <c r="Z25" s="3"/>
      <c r="AA25" s="4"/>
      <c r="AB25" s="5"/>
      <c r="AC25" s="6"/>
      <c r="AD25" s="29"/>
      <c r="AE25" s="22">
        <f t="shared" si="4"/>
        <v>0</v>
      </c>
      <c r="AF25" s="3"/>
      <c r="AG25" s="4"/>
      <c r="AH25" s="5"/>
      <c r="AI25" s="6"/>
      <c r="AJ25" s="30"/>
      <c r="AK25" s="2">
        <f t="shared" si="5"/>
        <v>0</v>
      </c>
      <c r="AL25">
        <f t="shared" si="6"/>
        <v>2</v>
      </c>
    </row>
    <row r="26" spans="1:38" ht="16.5" thickTop="1" thickBot="1" x14ac:dyDescent="0.3">
      <c r="A26" s="108">
        <f t="shared" si="7"/>
        <v>41841</v>
      </c>
      <c r="B26" s="31">
        <v>0.29166666666666669</v>
      </c>
      <c r="C26" s="73">
        <v>0.58333333333333337</v>
      </c>
      <c r="D26" s="74">
        <v>0.70833333333333337</v>
      </c>
      <c r="E26" s="75">
        <v>0.83333333333333337</v>
      </c>
      <c r="F26" s="107"/>
      <c r="G26" s="16">
        <f t="shared" si="0"/>
        <v>0.41666666666666669</v>
      </c>
      <c r="H26" s="3"/>
      <c r="I26" s="4"/>
      <c r="J26" s="5">
        <v>0.57291666666666663</v>
      </c>
      <c r="K26" s="6">
        <v>0.91666666666666663</v>
      </c>
      <c r="L26" s="28"/>
      <c r="M26" s="16">
        <f t="shared" si="1"/>
        <v>0.34375</v>
      </c>
      <c r="N26" s="3"/>
      <c r="O26" s="4"/>
      <c r="P26" s="5"/>
      <c r="Q26" s="6"/>
      <c r="R26" s="28"/>
      <c r="S26" s="16">
        <f t="shared" si="2"/>
        <v>0</v>
      </c>
      <c r="T26" s="3"/>
      <c r="U26" s="4"/>
      <c r="V26" s="5"/>
      <c r="W26" s="6"/>
      <c r="X26" s="28"/>
      <c r="Y26" s="16">
        <f t="shared" si="3"/>
        <v>0</v>
      </c>
      <c r="Z26" s="3"/>
      <c r="AA26" s="4"/>
      <c r="AB26" s="5">
        <v>0.58333333333333337</v>
      </c>
      <c r="AC26" s="6">
        <v>0.79166666666666663</v>
      </c>
      <c r="AD26" s="29"/>
      <c r="AE26" s="22">
        <f t="shared" si="4"/>
        <v>0.20833333333333326</v>
      </c>
      <c r="AF26" s="3">
        <v>0.375</v>
      </c>
      <c r="AG26" s="4">
        <v>0.58333333333333337</v>
      </c>
      <c r="AH26" s="5">
        <v>0.58333333333333337</v>
      </c>
      <c r="AI26" s="6">
        <v>0.70833333333333337</v>
      </c>
      <c r="AJ26" s="30"/>
      <c r="AK26" s="2">
        <f t="shared" si="5"/>
        <v>0.33333333333333337</v>
      </c>
      <c r="AL26">
        <f t="shared" si="6"/>
        <v>1</v>
      </c>
    </row>
    <row r="27" spans="1:38" ht="16.5" thickTop="1" thickBot="1" x14ac:dyDescent="0.3">
      <c r="A27" s="108">
        <f t="shared" si="7"/>
        <v>41842</v>
      </c>
      <c r="B27" s="31"/>
      <c r="C27" s="73"/>
      <c r="D27" s="74">
        <v>0.57291666666666663</v>
      </c>
      <c r="E27" s="75">
        <v>0.91666666666666663</v>
      </c>
      <c r="F27" s="107"/>
      <c r="G27" s="16">
        <f t="shared" si="0"/>
        <v>0.34375</v>
      </c>
      <c r="H27" s="3">
        <v>0.29166666666666669</v>
      </c>
      <c r="I27" s="4">
        <v>0.58333333333333337</v>
      </c>
      <c r="J27" s="5">
        <v>0.58333333333333337</v>
      </c>
      <c r="K27" s="6">
        <v>0.70833333333333337</v>
      </c>
      <c r="L27" s="28"/>
      <c r="M27" s="16">
        <f t="shared" si="1"/>
        <v>0.41666666666666669</v>
      </c>
      <c r="N27" s="3"/>
      <c r="O27" s="4"/>
      <c r="P27" s="5"/>
      <c r="Q27" s="6"/>
      <c r="R27" s="28"/>
      <c r="S27" s="16">
        <f t="shared" si="2"/>
        <v>0</v>
      </c>
      <c r="T27" s="3">
        <v>0.29166666666666669</v>
      </c>
      <c r="U27" s="4">
        <v>0.58333333333333337</v>
      </c>
      <c r="V27" s="5">
        <v>0.58333333333333337</v>
      </c>
      <c r="W27" s="6">
        <v>0.70833333333333337</v>
      </c>
      <c r="X27" s="28"/>
      <c r="Y27" s="16">
        <f t="shared" si="3"/>
        <v>0.41666666666666669</v>
      </c>
      <c r="Z27" s="3">
        <v>0.41666666666666669</v>
      </c>
      <c r="AA27" s="4">
        <v>0.58333333333333337</v>
      </c>
      <c r="AB27" s="5">
        <v>0.58333333333333337</v>
      </c>
      <c r="AC27" s="6">
        <v>0.79166666666666663</v>
      </c>
      <c r="AD27" s="29"/>
      <c r="AE27" s="22">
        <f t="shared" si="4"/>
        <v>0.37499999999999994</v>
      </c>
      <c r="AF27" s="3">
        <v>0.375</v>
      </c>
      <c r="AG27" s="4">
        <v>0.58333333333333337</v>
      </c>
      <c r="AH27" s="5">
        <v>0.58333333333333337</v>
      </c>
      <c r="AI27" s="6">
        <v>0.70833333333333337</v>
      </c>
      <c r="AJ27" s="30"/>
      <c r="AK27" s="2">
        <f t="shared" si="5"/>
        <v>0.33333333333333337</v>
      </c>
      <c r="AL27">
        <f t="shared" si="6"/>
        <v>2</v>
      </c>
    </row>
    <row r="28" spans="1:38" ht="16.5" thickTop="1" thickBot="1" x14ac:dyDescent="0.3">
      <c r="A28" s="108">
        <f t="shared" si="7"/>
        <v>41843</v>
      </c>
      <c r="B28" s="31"/>
      <c r="C28" s="73"/>
      <c r="D28" s="74">
        <v>0.54166666666666663</v>
      </c>
      <c r="E28" s="75">
        <v>0.83333333333333337</v>
      </c>
      <c r="F28" s="107"/>
      <c r="G28" s="16">
        <f t="shared" si="0"/>
        <v>0.29166666666666674</v>
      </c>
      <c r="H28" s="3">
        <v>0.29166666666666669</v>
      </c>
      <c r="I28" s="4">
        <v>0.58333333333333337</v>
      </c>
      <c r="J28" s="5"/>
      <c r="K28" s="6"/>
      <c r="L28" s="28"/>
      <c r="M28" s="16">
        <f t="shared" si="1"/>
        <v>0.29166666666666669</v>
      </c>
      <c r="N28" s="3"/>
      <c r="O28" s="4"/>
      <c r="P28" s="5"/>
      <c r="Q28" s="6"/>
      <c r="R28" s="28"/>
      <c r="S28" s="16">
        <f t="shared" si="2"/>
        <v>0</v>
      </c>
      <c r="T28" s="3"/>
      <c r="U28" s="4"/>
      <c r="V28" s="5">
        <v>0.5</v>
      </c>
      <c r="W28" s="6">
        <v>0.91666666666666663</v>
      </c>
      <c r="X28" s="28"/>
      <c r="Y28" s="16">
        <f t="shared" si="3"/>
        <v>0.41666666666666663</v>
      </c>
      <c r="Z28" s="3">
        <v>0.45833333333333331</v>
      </c>
      <c r="AA28" s="4">
        <v>0.58333333333333337</v>
      </c>
      <c r="AB28" s="5">
        <v>0.58333333333333337</v>
      </c>
      <c r="AC28" s="6">
        <v>0.83333333333333337</v>
      </c>
      <c r="AD28" s="29"/>
      <c r="AE28" s="22">
        <f t="shared" si="4"/>
        <v>0.37500000000000006</v>
      </c>
      <c r="AF28" s="3">
        <v>0.375</v>
      </c>
      <c r="AG28" s="4">
        <v>0.58333333333333337</v>
      </c>
      <c r="AH28" s="5">
        <v>0.58333333333333337</v>
      </c>
      <c r="AI28" s="6">
        <v>0.70833333333333337</v>
      </c>
      <c r="AJ28" s="30"/>
      <c r="AK28" s="2">
        <f t="shared" si="5"/>
        <v>0.33333333333333337</v>
      </c>
      <c r="AL28">
        <f t="shared" si="6"/>
        <v>3</v>
      </c>
    </row>
    <row r="29" spans="1:38" ht="16.5" thickTop="1" thickBot="1" x14ac:dyDescent="0.3">
      <c r="A29" s="108">
        <f t="shared" si="7"/>
        <v>41844</v>
      </c>
      <c r="B29" s="31">
        <v>0.29166666666666669</v>
      </c>
      <c r="C29" s="73">
        <v>0.60416666666666663</v>
      </c>
      <c r="D29" s="74"/>
      <c r="E29" s="75"/>
      <c r="F29" s="107"/>
      <c r="G29" s="16">
        <f t="shared" si="0"/>
        <v>0.31249999999999994</v>
      </c>
      <c r="H29" s="3"/>
      <c r="I29" s="4"/>
      <c r="J29" s="5"/>
      <c r="K29" s="6"/>
      <c r="L29" s="28"/>
      <c r="M29" s="16">
        <f t="shared" si="1"/>
        <v>0</v>
      </c>
      <c r="N29" s="3"/>
      <c r="O29" s="4"/>
      <c r="P29" s="5"/>
      <c r="Q29" s="6"/>
      <c r="R29" s="28"/>
      <c r="S29" s="16">
        <f t="shared" si="2"/>
        <v>0</v>
      </c>
      <c r="T29" s="3">
        <v>0.48958333333333331</v>
      </c>
      <c r="U29" s="4">
        <v>0.58333333333333337</v>
      </c>
      <c r="V29" s="5">
        <v>0.58333333333333337</v>
      </c>
      <c r="W29" s="6">
        <v>0.83333333333333337</v>
      </c>
      <c r="X29" s="28"/>
      <c r="Y29" s="16">
        <f t="shared" si="3"/>
        <v>0.34375000000000006</v>
      </c>
      <c r="Z29" s="3">
        <v>0.45833333333333331</v>
      </c>
      <c r="AA29" s="4">
        <v>0.58333333333333337</v>
      </c>
      <c r="AB29" s="5">
        <v>0.58333333333333337</v>
      </c>
      <c r="AC29" s="6">
        <v>0.83333333333333337</v>
      </c>
      <c r="AD29" s="29"/>
      <c r="AE29" s="22">
        <f t="shared" si="4"/>
        <v>0.37500000000000006</v>
      </c>
      <c r="AF29" s="3"/>
      <c r="AG29" s="4"/>
      <c r="AH29" s="5">
        <v>0.57291666666666663</v>
      </c>
      <c r="AI29" s="6">
        <v>0.91666666666666663</v>
      </c>
      <c r="AJ29" s="30"/>
      <c r="AK29" s="2">
        <f t="shared" si="5"/>
        <v>0.34375</v>
      </c>
      <c r="AL29">
        <f t="shared" si="6"/>
        <v>1</v>
      </c>
    </row>
    <row r="30" spans="1:38" ht="16.5" thickTop="1" thickBot="1" x14ac:dyDescent="0.3">
      <c r="A30" s="108">
        <f t="shared" si="7"/>
        <v>41845</v>
      </c>
      <c r="B30" s="31">
        <v>0.29166666666666669</v>
      </c>
      <c r="C30" s="73">
        <v>0.5</v>
      </c>
      <c r="D30" s="74"/>
      <c r="E30" s="75"/>
      <c r="F30" s="107"/>
      <c r="G30" s="16">
        <f t="shared" si="0"/>
        <v>0.20833333333333331</v>
      </c>
      <c r="H30" s="3"/>
      <c r="I30" s="4"/>
      <c r="J30" s="5"/>
      <c r="K30" s="6"/>
      <c r="L30" s="28"/>
      <c r="M30" s="16">
        <f t="shared" si="1"/>
        <v>0</v>
      </c>
      <c r="N30" s="3">
        <v>0.41666666666666669</v>
      </c>
      <c r="O30" s="4">
        <v>0.58333333333333337</v>
      </c>
      <c r="P30" s="5">
        <v>0.58333333333333337</v>
      </c>
      <c r="Q30" s="6">
        <v>0.83333333333333337</v>
      </c>
      <c r="R30" s="28"/>
      <c r="S30" s="16">
        <f t="shared" si="2"/>
        <v>0.41666666666666669</v>
      </c>
      <c r="T30" s="3"/>
      <c r="U30" s="4"/>
      <c r="V30" s="5">
        <v>0.5</v>
      </c>
      <c r="W30" s="6">
        <v>0.91666666666666663</v>
      </c>
      <c r="X30" s="28"/>
      <c r="Y30" s="16">
        <f t="shared" si="3"/>
        <v>0.41666666666666663</v>
      </c>
      <c r="Z30" s="3">
        <v>0.375</v>
      </c>
      <c r="AA30" s="4">
        <v>0.58333333333333337</v>
      </c>
      <c r="AB30" s="5"/>
      <c r="AC30" s="6"/>
      <c r="AD30" s="29"/>
      <c r="AE30" s="22">
        <f t="shared" si="4"/>
        <v>0.20833333333333337</v>
      </c>
      <c r="AF30" s="3">
        <v>0.375</v>
      </c>
      <c r="AG30" s="4">
        <v>0.58333333333333337</v>
      </c>
      <c r="AH30" s="5"/>
      <c r="AI30" s="6"/>
      <c r="AJ30" s="30"/>
      <c r="AK30" s="2">
        <f t="shared" si="5"/>
        <v>0.20833333333333337</v>
      </c>
      <c r="AL30">
        <f t="shared" si="6"/>
        <v>1</v>
      </c>
    </row>
    <row r="31" spans="1:38" ht="16.5" thickTop="1" thickBot="1" x14ac:dyDescent="0.3">
      <c r="A31" s="108">
        <f t="shared" si="7"/>
        <v>41846</v>
      </c>
      <c r="B31" s="31"/>
      <c r="C31" s="73"/>
      <c r="D31" s="74"/>
      <c r="E31" s="75"/>
      <c r="F31" s="107"/>
      <c r="G31" s="16">
        <f t="shared" si="0"/>
        <v>0</v>
      </c>
      <c r="H31" s="3"/>
      <c r="I31" s="4"/>
      <c r="J31" s="5">
        <v>0.57291666666666663</v>
      </c>
      <c r="K31" s="6">
        <v>0.91666666666666663</v>
      </c>
      <c r="L31" s="28"/>
      <c r="M31" s="16">
        <f t="shared" si="1"/>
        <v>0.34375</v>
      </c>
      <c r="N31" s="3">
        <v>0.29166666666666669</v>
      </c>
      <c r="O31" s="4">
        <v>0.58333333333333337</v>
      </c>
      <c r="P31" s="5"/>
      <c r="Q31" s="6"/>
      <c r="R31" s="28"/>
      <c r="S31" s="16">
        <f t="shared" si="2"/>
        <v>0.29166666666666669</v>
      </c>
      <c r="T31" s="3"/>
      <c r="U31" s="4"/>
      <c r="V31" s="5"/>
      <c r="W31" s="6"/>
      <c r="X31" s="28"/>
      <c r="Y31" s="16">
        <f t="shared" si="3"/>
        <v>0</v>
      </c>
      <c r="Z31" s="3"/>
      <c r="AA31" s="4"/>
      <c r="AB31" s="5"/>
      <c r="AC31" s="6"/>
      <c r="AD31" s="29"/>
      <c r="AE31" s="22">
        <f t="shared" si="4"/>
        <v>0</v>
      </c>
      <c r="AF31" s="3"/>
      <c r="AG31" s="4"/>
      <c r="AH31" s="5"/>
      <c r="AI31" s="6"/>
      <c r="AJ31" s="30"/>
      <c r="AK31" s="2">
        <f t="shared" si="5"/>
        <v>0</v>
      </c>
      <c r="AL31">
        <f t="shared" si="6"/>
        <v>2</v>
      </c>
    </row>
    <row r="32" spans="1:38" ht="16.5" thickTop="1" thickBot="1" x14ac:dyDescent="0.3">
      <c r="A32" s="108">
        <f t="shared" si="7"/>
        <v>41847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>
        <v>0.57291666666666663</v>
      </c>
      <c r="K32" s="6">
        <v>0.91666666666666663</v>
      </c>
      <c r="L32" s="28"/>
      <c r="M32" s="16">
        <f t="shared" si="1"/>
        <v>0.34375</v>
      </c>
      <c r="N32" s="3">
        <v>0.29166666666666669</v>
      </c>
      <c r="O32" s="4">
        <v>0.58333333333333337</v>
      </c>
      <c r="P32" s="5"/>
      <c r="Q32" s="6"/>
      <c r="R32" s="28"/>
      <c r="S32" s="16">
        <f t="shared" si="2"/>
        <v>0.29166666666666669</v>
      </c>
      <c r="T32" s="3"/>
      <c r="U32" s="4"/>
      <c r="V32" s="5"/>
      <c r="W32" s="6"/>
      <c r="X32" s="28"/>
      <c r="Y32" s="16">
        <f t="shared" si="3"/>
        <v>0</v>
      </c>
      <c r="Z32" s="3"/>
      <c r="AA32" s="4"/>
      <c r="AB32" s="5"/>
      <c r="AC32" s="6"/>
      <c r="AD32" s="29"/>
      <c r="AE32" s="22">
        <f t="shared" si="4"/>
        <v>0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2</v>
      </c>
    </row>
    <row r="33" spans="1:38" ht="16.5" thickTop="1" thickBot="1" x14ac:dyDescent="0.3">
      <c r="A33" s="108">
        <f t="shared" si="7"/>
        <v>41848</v>
      </c>
      <c r="B33" s="31"/>
      <c r="C33" s="73"/>
      <c r="D33" s="74">
        <v>0.57291666666666663</v>
      </c>
      <c r="E33" s="75">
        <v>0.91666666666666663</v>
      </c>
      <c r="F33" s="107"/>
      <c r="G33" s="16">
        <f t="shared" si="0"/>
        <v>0.34375</v>
      </c>
      <c r="H33" s="3"/>
      <c r="I33" s="4"/>
      <c r="J33" s="5"/>
      <c r="K33" s="6"/>
      <c r="L33" s="28"/>
      <c r="M33" s="16">
        <f t="shared" si="1"/>
        <v>0</v>
      </c>
      <c r="N33" s="3"/>
      <c r="O33" s="4"/>
      <c r="P33" s="5"/>
      <c r="Q33" s="6"/>
      <c r="R33" s="28"/>
      <c r="S33" s="16">
        <f t="shared" si="2"/>
        <v>0</v>
      </c>
      <c r="T33" s="3"/>
      <c r="U33" s="4"/>
      <c r="V33" s="5">
        <v>0.58333333333333337</v>
      </c>
      <c r="W33" s="6">
        <v>0.79166666666666663</v>
      </c>
      <c r="X33" s="28"/>
      <c r="Y33" s="16">
        <f t="shared" si="3"/>
        <v>0.20833333333333326</v>
      </c>
      <c r="Z33" s="3">
        <v>0.29166666666666669</v>
      </c>
      <c r="AA33" s="4">
        <v>0.58333333333333337</v>
      </c>
      <c r="AB33" s="5">
        <v>0.70833333333333337</v>
      </c>
      <c r="AC33" s="6">
        <v>0.83333333333333337</v>
      </c>
      <c r="AD33" s="29"/>
      <c r="AE33" s="22">
        <f t="shared" si="4"/>
        <v>0.41666666666666669</v>
      </c>
      <c r="AF33" s="3">
        <v>0.375</v>
      </c>
      <c r="AG33" s="4">
        <v>0.58333333333333337</v>
      </c>
      <c r="AH33" s="5">
        <v>0.58333333333333337</v>
      </c>
      <c r="AI33" s="6">
        <v>0.70833333333333337</v>
      </c>
      <c r="AJ33" s="30"/>
      <c r="AK33" s="2">
        <f t="shared" si="5"/>
        <v>0.33333333333333337</v>
      </c>
      <c r="AL33">
        <f t="shared" si="6"/>
        <v>1</v>
      </c>
    </row>
    <row r="34" spans="1:38" ht="16.5" thickTop="1" thickBot="1" x14ac:dyDescent="0.3">
      <c r="A34" s="108">
        <f t="shared" si="7"/>
        <v>41849</v>
      </c>
      <c r="B34" s="31">
        <v>0.29166666666666669</v>
      </c>
      <c r="C34" s="73">
        <v>0.58333333333333337</v>
      </c>
      <c r="D34" s="74">
        <v>0.58333333333333337</v>
      </c>
      <c r="E34" s="75">
        <v>0.70833333333333337</v>
      </c>
      <c r="F34" s="107"/>
      <c r="G34" s="16">
        <f t="shared" si="0"/>
        <v>0.41666666666666669</v>
      </c>
      <c r="H34" s="3"/>
      <c r="I34" s="4"/>
      <c r="J34" s="5"/>
      <c r="K34" s="6"/>
      <c r="L34" s="28"/>
      <c r="M34" s="16">
        <f t="shared" si="1"/>
        <v>0</v>
      </c>
      <c r="N34" s="3">
        <v>0.29166666666666669</v>
      </c>
      <c r="O34" s="4">
        <v>0.58333333333333337</v>
      </c>
      <c r="P34" s="5">
        <v>0.58333333333333337</v>
      </c>
      <c r="Q34" s="6">
        <v>0.70833333333333337</v>
      </c>
      <c r="R34" s="28" t="s">
        <v>6</v>
      </c>
      <c r="S34" s="16">
        <f t="shared" si="2"/>
        <v>0.41666666666666669</v>
      </c>
      <c r="T34" s="3">
        <v>0.41666666666666669</v>
      </c>
      <c r="U34" s="4">
        <v>0.58333333333333337</v>
      </c>
      <c r="V34" s="5">
        <v>0.58333333333333337</v>
      </c>
      <c r="W34" s="6">
        <v>0.79166666666666663</v>
      </c>
      <c r="X34" s="28"/>
      <c r="Y34" s="16">
        <f t="shared" si="3"/>
        <v>0.37499999999999994</v>
      </c>
      <c r="Z34" s="3"/>
      <c r="AA34" s="4"/>
      <c r="AB34" s="5">
        <v>0.57291666666666663</v>
      </c>
      <c r="AC34" s="6">
        <v>0.91666666666666663</v>
      </c>
      <c r="AD34" s="29"/>
      <c r="AE34" s="22">
        <f t="shared" si="4"/>
        <v>0.34375</v>
      </c>
      <c r="AF34" s="3">
        <v>0.375</v>
      </c>
      <c r="AG34" s="4">
        <v>0.58333333333333337</v>
      </c>
      <c r="AH34" s="5">
        <v>0.58333333333333337</v>
      </c>
      <c r="AI34" s="6">
        <v>0.70833333333333337</v>
      </c>
      <c r="AJ34" s="30"/>
      <c r="AK34" s="2">
        <f t="shared" si="5"/>
        <v>0.33333333333333337</v>
      </c>
      <c r="AL34">
        <f t="shared" si="6"/>
        <v>2</v>
      </c>
    </row>
    <row r="35" spans="1:38" ht="16.5" thickTop="1" thickBot="1" x14ac:dyDescent="0.3">
      <c r="A35" s="108">
        <f t="shared" si="7"/>
        <v>41850</v>
      </c>
      <c r="B35" s="31">
        <v>0.29166666666666669</v>
      </c>
      <c r="C35" s="73">
        <v>0.58333333333333337</v>
      </c>
      <c r="D35" s="74"/>
      <c r="E35" s="75"/>
      <c r="F35" s="107"/>
      <c r="G35" s="16">
        <f t="shared" si="0"/>
        <v>0.29166666666666669</v>
      </c>
      <c r="H35" s="3"/>
      <c r="I35" s="4"/>
      <c r="J35" s="5"/>
      <c r="K35" s="6"/>
      <c r="L35" s="28"/>
      <c r="M35" s="16">
        <f t="shared" si="1"/>
        <v>0</v>
      </c>
      <c r="N35" s="3"/>
      <c r="O35" s="4"/>
      <c r="P35" s="5">
        <v>0.5</v>
      </c>
      <c r="Q35" s="6">
        <v>0.91666666666666663</v>
      </c>
      <c r="R35" s="28" t="s">
        <v>6</v>
      </c>
      <c r="S35" s="16">
        <f t="shared" si="2"/>
        <v>0.41666666666666663</v>
      </c>
      <c r="T35" s="3">
        <v>0.45833333333333331</v>
      </c>
      <c r="U35" s="4">
        <v>0.58333333333333337</v>
      </c>
      <c r="V35" s="5">
        <v>0.58333333333333337</v>
      </c>
      <c r="W35" s="6">
        <v>0.83333333333333337</v>
      </c>
      <c r="X35" s="28"/>
      <c r="Y35" s="16">
        <f t="shared" si="3"/>
        <v>0.37500000000000006</v>
      </c>
      <c r="Z35" s="3"/>
      <c r="AA35" s="4"/>
      <c r="AB35" s="5">
        <v>0.54166666666666663</v>
      </c>
      <c r="AC35" s="6">
        <v>0.83333333333333337</v>
      </c>
      <c r="AD35" s="29"/>
      <c r="AE35" s="22">
        <f t="shared" si="4"/>
        <v>0.29166666666666674</v>
      </c>
      <c r="AF35" s="3">
        <v>0.375</v>
      </c>
      <c r="AG35" s="4">
        <v>0.58333333333333337</v>
      </c>
      <c r="AH35" s="5">
        <v>0.58333333333333337</v>
      </c>
      <c r="AI35" s="6">
        <v>0.66666666666666663</v>
      </c>
      <c r="AJ35" s="30"/>
      <c r="AK35" s="2">
        <f t="shared" si="5"/>
        <v>0.29166666666666663</v>
      </c>
      <c r="AL35">
        <f t="shared" si="6"/>
        <v>4</v>
      </c>
    </row>
    <row r="36" spans="1:38" ht="16.5" thickTop="1" thickBot="1" x14ac:dyDescent="0.3">
      <c r="A36" s="108">
        <f t="shared" si="7"/>
        <v>41851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>
        <v>0.5</v>
      </c>
      <c r="K36" s="11">
        <v>0.91666666666666663</v>
      </c>
      <c r="L36" s="28"/>
      <c r="M36" s="16">
        <f t="shared" si="1"/>
        <v>0.41666666666666663</v>
      </c>
      <c r="N36" s="8">
        <v>0.48958333333333331</v>
      </c>
      <c r="O36" s="9">
        <v>0.58333333333333337</v>
      </c>
      <c r="P36" s="10">
        <v>0.58333333333333337</v>
      </c>
      <c r="Q36" s="11">
        <v>0.83333333333333337</v>
      </c>
      <c r="R36" s="28" t="s">
        <v>6</v>
      </c>
      <c r="S36" s="16">
        <f t="shared" si="2"/>
        <v>0.34375000000000006</v>
      </c>
      <c r="T36" s="8">
        <v>0.45833333333333331</v>
      </c>
      <c r="U36" s="9">
        <v>0.58333333333333337</v>
      </c>
      <c r="V36" s="10">
        <v>0.58333333333333337</v>
      </c>
      <c r="W36" s="11">
        <v>0.83333333333333337</v>
      </c>
      <c r="X36" s="28"/>
      <c r="Y36" s="16">
        <f t="shared" si="3"/>
        <v>0.37500000000000006</v>
      </c>
      <c r="Z36" s="8">
        <v>0.29166666666666669</v>
      </c>
      <c r="AA36" s="9">
        <v>0.60416666666666663</v>
      </c>
      <c r="AB36" s="10"/>
      <c r="AC36" s="11"/>
      <c r="AD36" s="29"/>
      <c r="AE36" s="22">
        <f t="shared" si="4"/>
        <v>0.31249999999999994</v>
      </c>
      <c r="AF36" s="8">
        <v>0.375</v>
      </c>
      <c r="AG36" s="9">
        <v>0.58333333333333337</v>
      </c>
      <c r="AH36" s="10">
        <v>0.58333333333333337</v>
      </c>
      <c r="AI36" s="11">
        <v>0.66666666666666663</v>
      </c>
      <c r="AJ36" s="30"/>
      <c r="AK36" s="7">
        <f t="shared" si="5"/>
        <v>0.29166666666666663</v>
      </c>
      <c r="AL36">
        <f t="shared" si="6"/>
        <v>2</v>
      </c>
    </row>
    <row r="37" spans="1:38" ht="15.75" customHeight="1" thickTop="1" x14ac:dyDescent="0.25">
      <c r="A37" s="12"/>
      <c r="B37" s="169">
        <f>SUM(G6:G36)</f>
        <v>6.9270833333333339</v>
      </c>
      <c r="C37" s="170"/>
      <c r="D37" s="170"/>
      <c r="E37" s="170"/>
      <c r="F37" s="170"/>
      <c r="G37" s="171"/>
      <c r="H37" s="170">
        <f>SUM(M6:M36)</f>
        <v>6.7395833333333339</v>
      </c>
      <c r="I37" s="170"/>
      <c r="J37" s="170"/>
      <c r="K37" s="170"/>
      <c r="L37" s="170"/>
      <c r="M37" s="171"/>
      <c r="N37" s="169">
        <f>SUM(S6:S36)</f>
        <v>5.8333333333333348</v>
      </c>
      <c r="O37" s="170"/>
      <c r="P37" s="170"/>
      <c r="Q37" s="170"/>
      <c r="R37" s="170"/>
      <c r="S37" s="171"/>
      <c r="T37" s="170">
        <f>SUM(Y6:Y36)</f>
        <v>7.0833333333333339</v>
      </c>
      <c r="U37" s="170"/>
      <c r="V37" s="170"/>
      <c r="W37" s="170"/>
      <c r="X37" s="170"/>
      <c r="Y37" s="170"/>
      <c r="Z37" s="169">
        <f>SUM(AE6:AE36)</f>
        <v>7.1562499999999991</v>
      </c>
      <c r="AA37" s="170"/>
      <c r="AB37" s="170"/>
      <c r="AC37" s="170"/>
      <c r="AD37" s="170"/>
      <c r="AE37" s="171"/>
      <c r="AF37" s="169">
        <f>SUM(AK6:AK36)</f>
        <v>7.1875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0.29166666666666669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0.34375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B4:G5"/>
    <mergeCell ref="H4:M5"/>
    <mergeCell ref="N4:S5"/>
    <mergeCell ref="T4:Y5"/>
    <mergeCell ref="A1:A5"/>
    <mergeCell ref="H37:M38"/>
    <mergeCell ref="N37:S38"/>
    <mergeCell ref="T37:Y38"/>
    <mergeCell ref="Z37:AE38"/>
    <mergeCell ref="AF37:AK38"/>
    <mergeCell ref="AF44:AG44"/>
    <mergeCell ref="AH44:AI44"/>
    <mergeCell ref="B1:AK3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Z4:AE5"/>
    <mergeCell ref="AF4:AK5"/>
    <mergeCell ref="B37:G38"/>
  </mergeCells>
  <conditionalFormatting sqref="T6:X36">
    <cfRule type="expression" dxfId="363" priority="21">
      <formula>$X6="MODIF"</formula>
    </cfRule>
    <cfRule type="expression" dxfId="362" priority="24">
      <formula>$X6="AUTRE"</formula>
    </cfRule>
    <cfRule type="expression" dxfId="361" priority="27">
      <formula>$X6="RC"</formula>
    </cfRule>
    <cfRule type="expression" dxfId="360" priority="28">
      <formula>$X6="AM"</formula>
    </cfRule>
    <cfRule type="expression" dxfId="359" priority="29">
      <formula>$X6="CA"</formula>
    </cfRule>
  </conditionalFormatting>
  <conditionalFormatting sqref="AJ6:AJ36">
    <cfRule type="expression" dxfId="358" priority="14">
      <formula>$AJ6="MODIF"</formula>
    </cfRule>
    <cfRule type="expression" dxfId="357" priority="15">
      <formula>$AJ6="RC"</formula>
    </cfRule>
  </conditionalFormatting>
  <conditionalFormatting sqref="Z6:AD36">
    <cfRule type="expression" dxfId="356" priority="9">
      <formula>$AD6="MODIF"</formula>
    </cfRule>
    <cfRule type="expression" dxfId="355" priority="10">
      <formula>$AD6="RC"</formula>
    </cfRule>
    <cfRule type="expression" dxfId="354" priority="11">
      <formula>$AD6="AM"</formula>
    </cfRule>
    <cfRule type="expression" dxfId="353" priority="12">
      <formula>$AD6="CA"</formula>
    </cfRule>
    <cfRule type="expression" dxfId="352" priority="13">
      <formula>$AD6="AUTRE"</formula>
    </cfRule>
  </conditionalFormatting>
  <conditionalFormatting sqref="AF6:AJ36">
    <cfRule type="expression" dxfId="351" priority="5">
      <formula>$AJ6="RC"</formula>
    </cfRule>
    <cfRule type="expression" dxfId="350" priority="6">
      <formula>$AJ6="AM"</formula>
    </cfRule>
    <cfRule type="expression" dxfId="349" priority="7">
      <formula>$AJ6="CA"</formula>
    </cfRule>
    <cfRule type="expression" dxfId="348" priority="8">
      <formula>$AJ6="AUTRE"</formula>
    </cfRule>
  </conditionalFormatting>
  <conditionalFormatting sqref="B6:B36 H6:L36 N6:R36 T6:X36 Z6:AD36 AF6:AJ36">
    <cfRule type="cellIs" dxfId="347" priority="3" operator="equal">
      <formula>0.916666666666667</formula>
    </cfRule>
    <cfRule type="cellIs" dxfId="346" priority="4" operator="equal">
      <formula>0.291666666666667</formula>
    </cfRule>
  </conditionalFormatting>
  <conditionalFormatting sqref="A6:A36">
    <cfRule type="cellIs" dxfId="345" priority="2" operator="lessThan">
      <formula>TODAY()</formula>
    </cfRule>
  </conditionalFormatting>
  <conditionalFormatting sqref="B6:F36">
    <cfRule type="expression" dxfId="344" priority="23">
      <formula>$F6="MODIF"</formula>
    </cfRule>
    <cfRule type="expression" dxfId="343" priority="26">
      <formula>$F6="AUTRE"</formula>
    </cfRule>
    <cfRule type="expression" dxfId="342" priority="33">
      <formula>$F6="RC"</formula>
    </cfRule>
    <cfRule type="expression" dxfId="341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{8626D089-0440-4977-B7BB-FD445A23B480}</x14:id>
        </ext>
      </extLst>
    </cfRule>
  </conditionalFormatting>
  <conditionalFormatting sqref="A6:AK36">
    <cfRule type="expression" dxfId="340" priority="35">
      <formula>OR(COUNTIF(fériés,$A6)&gt;0,WEEKDAY($A6,2)&gt;5)</formula>
    </cfRule>
  </conditionalFormatting>
  <conditionalFormatting sqref="H6:L36">
    <cfRule type="expression" dxfId="339" priority="22">
      <formula>$L6="MODIF"</formula>
    </cfRule>
    <cfRule type="expression" dxfId="338" priority="25">
      <formula>$L6="AUTRE"</formula>
    </cfRule>
    <cfRule type="expression" dxfId="337" priority="30">
      <formula>$L6="RC"</formula>
    </cfRule>
    <cfRule type="expression" dxfId="336" priority="31">
      <formula>$L6="AM"</formula>
    </cfRule>
    <cfRule type="expression" dxfId="335" priority="32">
      <formula>$L6="CA"</formula>
    </cfRule>
  </conditionalFormatting>
  <conditionalFormatting sqref="N6:R36">
    <cfRule type="expression" dxfId="334" priority="16">
      <formula>$R6="MODIF"</formula>
    </cfRule>
    <cfRule type="expression" dxfId="333" priority="17">
      <formula>$R6="AUTRE"</formula>
    </cfRule>
    <cfRule type="expression" dxfId="332" priority="18">
      <formula>$R6="RC"</formula>
    </cfRule>
    <cfRule type="expression" dxfId="331" priority="19">
      <formula>$R6="AM"</formula>
    </cfRule>
    <cfRule type="expression" dxfId="330" priority="20">
      <formula>$R6="CA"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autoPict="0" r:id="rId4">
            <anchor moveWithCells="1">
              <from>
                <xdr:col>3</xdr:col>
                <xdr:colOff>200025</xdr:colOff>
                <xdr:row>0</xdr:row>
                <xdr:rowOff>9525</xdr:rowOff>
              </from>
              <to>
                <xdr:col>7</xdr:col>
                <xdr:colOff>19050</xdr:colOff>
                <xdr:row>2</xdr:row>
                <xdr:rowOff>171450</xdr:rowOff>
              </to>
            </anchor>
          </controlPr>
        </control>
      </mc:Choice>
      <mc:Fallback>
        <control shapeId="14339" r:id="rId3" name="CommandButton1"/>
      </mc:Fallback>
    </mc:AlternateContent>
    <mc:AlternateContent xmlns:mc="http://schemas.openxmlformats.org/markup-compatibility/2006">
      <mc:Choice Requires="x14">
        <control shapeId="14337" r:id="rId5" name="Button 1">
          <controlPr defaultSize="0" print="0" autoFill="0" autoPict="0" macro="[0]!Effacer">
            <anchor moveWithCells="1" sizeWithCells="1">
              <from>
                <xdr:col>1</xdr:col>
                <xdr:colOff>0</xdr:colOff>
                <xdr:row>0</xdr:row>
                <xdr:rowOff>0</xdr:rowOff>
              </from>
              <to>
                <xdr:col>3</xdr:col>
                <xdr:colOff>152400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626D089-0440-4977-B7BB-FD445A23B4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N48"/>
  <sheetViews>
    <sheetView zoomScale="96" zoomScaleNormal="96" workbookViewId="0">
      <selection activeCell="B40" sqref="B40"/>
    </sheetView>
  </sheetViews>
  <sheetFormatPr baseColWidth="10" defaultRowHeight="15" x14ac:dyDescent="0.25"/>
  <cols>
    <col min="1" max="1" width="9.5703125" style="13" customWidth="1"/>
    <col min="2" max="2" width="6.42578125" bestFit="1" customWidth="1"/>
    <col min="3" max="31" width="5.85546875" customWidth="1"/>
    <col min="32" max="43" width="6.5703125" customWidth="1"/>
  </cols>
  <sheetData>
    <row r="1" spans="1:40" ht="21" customHeight="1" x14ac:dyDescent="0.25">
      <c r="A1" s="168"/>
      <c r="B1" s="166" t="s">
        <v>51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40" ht="15.75" customHeight="1" x14ac:dyDescent="0.25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40" ht="15.75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40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40" ht="15.75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40" ht="16.5" thickTop="1" thickBot="1" x14ac:dyDescent="0.3">
      <c r="A6" s="108">
        <f>DATE(An,MONTH(1&amp;B1),1)</f>
        <v>41852</v>
      </c>
      <c r="B6" s="31"/>
      <c r="C6" s="70"/>
      <c r="D6" s="71"/>
      <c r="E6" s="72"/>
      <c r="F6" s="106"/>
      <c r="G6" s="16">
        <f>E6-D6+C6-B6</f>
        <v>0</v>
      </c>
      <c r="H6" s="24">
        <v>0.48958333333333331</v>
      </c>
      <c r="I6" s="17">
        <v>0.58333333333333337</v>
      </c>
      <c r="J6" s="25">
        <v>0.58333333333333337</v>
      </c>
      <c r="K6" s="26">
        <v>0.83333333333333337</v>
      </c>
      <c r="L6" s="28"/>
      <c r="M6" s="16">
        <f>K6-J6+I6-H6</f>
        <v>0.34375000000000006</v>
      </c>
      <c r="N6" s="24"/>
      <c r="O6" s="17"/>
      <c r="P6" s="25"/>
      <c r="Q6" s="26"/>
      <c r="R6" s="28" t="s">
        <v>6</v>
      </c>
      <c r="S6" s="16">
        <f>Q6-P6+O6-N6</f>
        <v>0</v>
      </c>
      <c r="T6" s="24">
        <v>0.375</v>
      </c>
      <c r="U6" s="17">
        <v>0.58333333333333337</v>
      </c>
      <c r="V6" s="25"/>
      <c r="W6" s="26"/>
      <c r="X6" s="28"/>
      <c r="Y6" s="16">
        <f>W6-V6+U6-T6</f>
        <v>0.20833333333333337</v>
      </c>
      <c r="Z6" s="24"/>
      <c r="AA6" s="17"/>
      <c r="AB6" s="25"/>
      <c r="AC6" s="26"/>
      <c r="AD6" s="29"/>
      <c r="AE6" s="27">
        <f>AC6-AB6+AA6-Z6</f>
        <v>0</v>
      </c>
      <c r="AF6" s="3">
        <v>0.375</v>
      </c>
      <c r="AG6" s="4">
        <v>0.58333333333333337</v>
      </c>
      <c r="AH6" s="5"/>
      <c r="AI6" s="6"/>
      <c r="AJ6" s="30"/>
      <c r="AK6" s="1">
        <f>AI6-AH6+AG6-AF6</f>
        <v>0.20833333333333337</v>
      </c>
      <c r="AL6">
        <f t="shared" ref="AL6:AL36" si="0">COUNTIF(B6:AK6,"07:00")</f>
        <v>0</v>
      </c>
      <c r="AM6">
        <f>COUNTIF(C6:AL6,"07:00")</f>
        <v>0</v>
      </c>
      <c r="AN6" t="str">
        <f>IF($AL6+$AM6=2,"","Absence de Lever ou de Soirée")</f>
        <v>Absence de Lever ou de Soirée</v>
      </c>
    </row>
    <row r="7" spans="1:40" ht="16.5" thickTop="1" thickBot="1" x14ac:dyDescent="0.3">
      <c r="A7" s="108">
        <f>A6+1</f>
        <v>41853</v>
      </c>
      <c r="B7" s="31"/>
      <c r="C7" s="73"/>
      <c r="D7" s="74"/>
      <c r="E7" s="75"/>
      <c r="F7" s="107"/>
      <c r="G7" s="16">
        <f t="shared" ref="G7:G36" si="1">E7-D7+C7-B7</f>
        <v>0</v>
      </c>
      <c r="H7" s="3">
        <v>0.29166666666666669</v>
      </c>
      <c r="I7" s="4">
        <v>0.5</v>
      </c>
      <c r="J7" s="5"/>
      <c r="K7" s="6"/>
      <c r="L7" s="28"/>
      <c r="M7" s="16">
        <f t="shared" ref="M7:M36" si="2">K7-J7+I7-H7</f>
        <v>0.20833333333333331</v>
      </c>
      <c r="N7" s="3"/>
      <c r="O7" s="4"/>
      <c r="P7" s="5"/>
      <c r="Q7" s="6"/>
      <c r="R7" s="28" t="s">
        <v>6</v>
      </c>
      <c r="S7" s="16">
        <f t="shared" ref="S7:S36" si="3">Q7-P7+O7-N7</f>
        <v>0</v>
      </c>
      <c r="T7" s="3"/>
      <c r="U7" s="4"/>
      <c r="V7" s="5"/>
      <c r="W7" s="6"/>
      <c r="X7" s="28"/>
      <c r="Y7" s="16">
        <f t="shared" ref="Y7:Y36" si="4">W7-V7+U7-T7</f>
        <v>0</v>
      </c>
      <c r="Z7" s="3"/>
      <c r="AA7" s="4"/>
      <c r="AB7" s="5"/>
      <c r="AC7" s="6"/>
      <c r="AD7" s="29"/>
      <c r="AE7" s="22">
        <f t="shared" ref="AE7:AE36" si="5">AC7-AB7+AA7-Z7</f>
        <v>0</v>
      </c>
      <c r="AF7" s="3"/>
      <c r="AG7" s="4"/>
      <c r="AH7" s="5"/>
      <c r="AI7" s="6"/>
      <c r="AJ7" s="30"/>
      <c r="AK7" s="2">
        <f t="shared" ref="AK7:AK36" si="6">AI7-AH7+AG7-AF7</f>
        <v>0</v>
      </c>
      <c r="AL7">
        <f t="shared" si="0"/>
        <v>1</v>
      </c>
      <c r="AM7">
        <f t="shared" ref="AM7:AM36" si="7">COUNTIF(C7:AL7,"07:00")</f>
        <v>1</v>
      </c>
    </row>
    <row r="8" spans="1:40" ht="16.5" thickTop="1" thickBot="1" x14ac:dyDescent="0.3">
      <c r="A8" s="108">
        <f t="shared" ref="A8:A36" si="8">A7+1</f>
        <v>41854</v>
      </c>
      <c r="B8" s="31"/>
      <c r="C8" s="73"/>
      <c r="D8" s="74"/>
      <c r="E8" s="75"/>
      <c r="F8" s="107"/>
      <c r="G8" s="16">
        <f t="shared" si="1"/>
        <v>0</v>
      </c>
      <c r="H8" s="3"/>
      <c r="I8" s="4"/>
      <c r="J8" s="5"/>
      <c r="K8" s="6"/>
      <c r="L8" s="28"/>
      <c r="M8" s="16">
        <f t="shared" si="2"/>
        <v>0</v>
      </c>
      <c r="N8" s="3"/>
      <c r="O8" s="4"/>
      <c r="P8" s="5"/>
      <c r="Q8" s="6"/>
      <c r="R8" s="28"/>
      <c r="S8" s="16">
        <f t="shared" si="3"/>
        <v>0</v>
      </c>
      <c r="T8" s="3"/>
      <c r="U8" s="4"/>
      <c r="V8" s="5"/>
      <c r="W8" s="6"/>
      <c r="X8" s="28"/>
      <c r="Y8" s="16">
        <f t="shared" si="4"/>
        <v>0</v>
      </c>
      <c r="Z8" s="3"/>
      <c r="AA8" s="4"/>
      <c r="AB8" s="5"/>
      <c r="AC8" s="6"/>
      <c r="AD8" s="29"/>
      <c r="AE8" s="22">
        <f t="shared" si="5"/>
        <v>0</v>
      </c>
      <c r="AF8" s="3"/>
      <c r="AG8" s="4"/>
      <c r="AH8" s="5"/>
      <c r="AI8" s="6"/>
      <c r="AJ8" s="30"/>
      <c r="AK8" s="2">
        <f t="shared" si="6"/>
        <v>0</v>
      </c>
      <c r="AL8">
        <f t="shared" si="0"/>
        <v>0</v>
      </c>
      <c r="AM8">
        <f t="shared" si="7"/>
        <v>0</v>
      </c>
    </row>
    <row r="9" spans="1:40" ht="16.5" thickTop="1" thickBot="1" x14ac:dyDescent="0.3">
      <c r="A9" s="108">
        <f t="shared" si="8"/>
        <v>41855</v>
      </c>
      <c r="B9" s="31"/>
      <c r="C9" s="73"/>
      <c r="D9" s="74">
        <v>0.58333333333333337</v>
      </c>
      <c r="E9" s="75">
        <v>0.79166666666666663</v>
      </c>
      <c r="F9" s="107" t="s">
        <v>8</v>
      </c>
      <c r="G9" s="16">
        <f t="shared" si="1"/>
        <v>0.20833333333333326</v>
      </c>
      <c r="H9" s="3"/>
      <c r="I9" s="4"/>
      <c r="J9" s="5"/>
      <c r="K9" s="6"/>
      <c r="L9" s="28" t="s">
        <v>6</v>
      </c>
      <c r="M9" s="16">
        <f t="shared" si="2"/>
        <v>0</v>
      </c>
      <c r="N9" s="3"/>
      <c r="O9" s="4"/>
      <c r="P9" s="5">
        <v>0.58333333333333337</v>
      </c>
      <c r="Q9" s="6">
        <v>0.79166666666666663</v>
      </c>
      <c r="R9" s="28" t="s">
        <v>6</v>
      </c>
      <c r="S9" s="16">
        <f t="shared" si="3"/>
        <v>0.20833333333333326</v>
      </c>
      <c r="T9" s="3"/>
      <c r="U9" s="4"/>
      <c r="V9" s="5"/>
      <c r="W9" s="6"/>
      <c r="X9" s="28" t="s">
        <v>6</v>
      </c>
      <c r="Y9" s="16">
        <f t="shared" si="4"/>
        <v>0</v>
      </c>
      <c r="Z9" s="3">
        <v>0.41666666666666669</v>
      </c>
      <c r="AA9" s="4">
        <v>0.58333333333333337</v>
      </c>
      <c r="AB9" s="5">
        <v>0.58333333333333337</v>
      </c>
      <c r="AC9" s="6">
        <v>0.72916666666666663</v>
      </c>
      <c r="AD9" s="29"/>
      <c r="AE9" s="22">
        <f t="shared" si="5"/>
        <v>0.31249999999999994</v>
      </c>
      <c r="AF9" s="3"/>
      <c r="AG9" s="4"/>
      <c r="AH9" s="5"/>
      <c r="AI9" s="6"/>
      <c r="AJ9" s="30" t="s">
        <v>6</v>
      </c>
      <c r="AK9" s="2">
        <f t="shared" si="6"/>
        <v>0</v>
      </c>
      <c r="AL9">
        <f t="shared" si="0"/>
        <v>0</v>
      </c>
      <c r="AM9">
        <f t="shared" si="7"/>
        <v>0</v>
      </c>
    </row>
    <row r="10" spans="1:40" ht="16.5" thickTop="1" thickBot="1" x14ac:dyDescent="0.3">
      <c r="A10" s="108">
        <f t="shared" si="8"/>
        <v>41856</v>
      </c>
      <c r="B10" s="31">
        <v>0.41666666666666669</v>
      </c>
      <c r="C10" s="73">
        <v>0.58333333333333337</v>
      </c>
      <c r="D10" s="74">
        <v>0.58333333333333337</v>
      </c>
      <c r="E10" s="75">
        <v>0.79166666666666663</v>
      </c>
      <c r="F10" s="107" t="s">
        <v>8</v>
      </c>
      <c r="G10" s="16">
        <f t="shared" si="1"/>
        <v>0.37499999999999994</v>
      </c>
      <c r="H10" s="3">
        <v>0.29166666666666669</v>
      </c>
      <c r="I10" s="4">
        <v>0.58333333333333337</v>
      </c>
      <c r="J10" s="5">
        <v>0.58333333333333337</v>
      </c>
      <c r="K10" s="6">
        <v>0.70833333333333337</v>
      </c>
      <c r="L10" s="28" t="s">
        <v>6</v>
      </c>
      <c r="M10" s="16">
        <f t="shared" si="2"/>
        <v>0.41666666666666669</v>
      </c>
      <c r="N10" s="3">
        <v>0.41666666666666669</v>
      </c>
      <c r="O10" s="4">
        <v>0.58333333333333337</v>
      </c>
      <c r="P10" s="5">
        <v>0.58333333333333337</v>
      </c>
      <c r="Q10" s="6">
        <v>0.79166666666666663</v>
      </c>
      <c r="R10" s="28" t="s">
        <v>6</v>
      </c>
      <c r="S10" s="16">
        <f t="shared" si="3"/>
        <v>0.37499999999999994</v>
      </c>
      <c r="T10" s="3"/>
      <c r="U10" s="4"/>
      <c r="V10" s="5"/>
      <c r="W10" s="6"/>
      <c r="X10" s="28" t="s">
        <v>6</v>
      </c>
      <c r="Y10" s="16">
        <f t="shared" si="4"/>
        <v>0</v>
      </c>
      <c r="Z10" s="3">
        <v>0.41666666666666669</v>
      </c>
      <c r="AA10" s="4">
        <v>0.58333333333333337</v>
      </c>
      <c r="AB10" s="5">
        <v>0.58333333333333337</v>
      </c>
      <c r="AC10" s="6">
        <v>0.72916666666666663</v>
      </c>
      <c r="AD10" s="29"/>
      <c r="AE10" s="22">
        <f t="shared" si="5"/>
        <v>0.31249999999999994</v>
      </c>
      <c r="AF10" s="3"/>
      <c r="AG10" s="4"/>
      <c r="AH10" s="5"/>
      <c r="AI10" s="6"/>
      <c r="AJ10" s="30" t="s">
        <v>6</v>
      </c>
      <c r="AK10" s="2">
        <f t="shared" si="6"/>
        <v>0</v>
      </c>
      <c r="AL10">
        <f t="shared" si="0"/>
        <v>1</v>
      </c>
      <c r="AM10">
        <f t="shared" si="7"/>
        <v>1</v>
      </c>
    </row>
    <row r="11" spans="1:40" ht="16.5" thickTop="1" thickBot="1" x14ac:dyDescent="0.3">
      <c r="A11" s="108">
        <f t="shared" si="8"/>
        <v>41857</v>
      </c>
      <c r="B11" s="31">
        <v>0.45833333333333331</v>
      </c>
      <c r="C11" s="73">
        <v>0.58333333333333337</v>
      </c>
      <c r="D11" s="74">
        <v>0.58333333333333337</v>
      </c>
      <c r="E11" s="75">
        <v>0.83333333333333337</v>
      </c>
      <c r="F11" s="107" t="s">
        <v>8</v>
      </c>
      <c r="G11" s="16">
        <f t="shared" si="1"/>
        <v>0.37500000000000006</v>
      </c>
      <c r="H11" s="3"/>
      <c r="I11" s="4"/>
      <c r="J11" s="5">
        <v>0.5</v>
      </c>
      <c r="K11" s="6">
        <v>0.91666666666666663</v>
      </c>
      <c r="L11" s="28" t="s">
        <v>6</v>
      </c>
      <c r="M11" s="16">
        <f t="shared" si="2"/>
        <v>0.41666666666666663</v>
      </c>
      <c r="N11" s="3">
        <v>0.45833333333333331</v>
      </c>
      <c r="O11" s="4">
        <v>0.58333333333333337</v>
      </c>
      <c r="P11" s="5">
        <v>0.58333333333333337</v>
      </c>
      <c r="Q11" s="6">
        <v>0.83333333333333337</v>
      </c>
      <c r="R11" s="28" t="s">
        <v>6</v>
      </c>
      <c r="S11" s="16">
        <f t="shared" si="3"/>
        <v>0.37500000000000006</v>
      </c>
      <c r="T11" s="3"/>
      <c r="U11" s="4"/>
      <c r="V11" s="5"/>
      <c r="W11" s="6"/>
      <c r="X11" s="28" t="s">
        <v>6</v>
      </c>
      <c r="Y11" s="16">
        <f t="shared" si="4"/>
        <v>0</v>
      </c>
      <c r="Z11" s="3">
        <v>0.41666666666666669</v>
      </c>
      <c r="AA11" s="4">
        <v>0.58333333333333337</v>
      </c>
      <c r="AB11" s="5">
        <v>0.58333333333333337</v>
      </c>
      <c r="AC11" s="6">
        <v>0.72916666666666663</v>
      </c>
      <c r="AD11" s="29"/>
      <c r="AE11" s="22">
        <f t="shared" si="5"/>
        <v>0.31249999999999994</v>
      </c>
      <c r="AF11" s="3"/>
      <c r="AG11" s="4"/>
      <c r="AH11" s="5"/>
      <c r="AI11" s="6"/>
      <c r="AJ11" s="30" t="s">
        <v>6</v>
      </c>
      <c r="AK11" s="2">
        <f t="shared" si="6"/>
        <v>0</v>
      </c>
      <c r="AL11">
        <f t="shared" si="0"/>
        <v>0</v>
      </c>
      <c r="AM11">
        <f t="shared" si="7"/>
        <v>0</v>
      </c>
    </row>
    <row r="12" spans="1:40" ht="16.5" thickTop="1" thickBot="1" x14ac:dyDescent="0.3">
      <c r="A12" s="108">
        <f t="shared" si="8"/>
        <v>41858</v>
      </c>
      <c r="B12" s="31">
        <v>0.45833333333333331</v>
      </c>
      <c r="C12" s="73">
        <v>0.58333333333333337</v>
      </c>
      <c r="D12" s="74">
        <v>0.58333333333333337</v>
      </c>
      <c r="E12" s="75">
        <v>0.83333333333333337</v>
      </c>
      <c r="F12" s="107" t="s">
        <v>8</v>
      </c>
      <c r="G12" s="16">
        <f t="shared" si="1"/>
        <v>0.37500000000000006</v>
      </c>
      <c r="H12" s="3">
        <v>0.48958333333333331</v>
      </c>
      <c r="I12" s="4">
        <v>0.58333333333333337</v>
      </c>
      <c r="J12" s="5">
        <v>0.58333333333333337</v>
      </c>
      <c r="K12" s="6">
        <v>0.83333333333333337</v>
      </c>
      <c r="L12" s="28" t="s">
        <v>6</v>
      </c>
      <c r="M12" s="16">
        <f t="shared" si="2"/>
        <v>0.34375000000000006</v>
      </c>
      <c r="N12" s="3">
        <v>0.45833333333333331</v>
      </c>
      <c r="O12" s="4">
        <v>0.58333333333333337</v>
      </c>
      <c r="P12" s="5">
        <v>0.58333333333333337</v>
      </c>
      <c r="Q12" s="6">
        <v>0.83333333333333337</v>
      </c>
      <c r="R12" s="28" t="s">
        <v>6</v>
      </c>
      <c r="S12" s="16">
        <f t="shared" si="3"/>
        <v>0.37500000000000006</v>
      </c>
      <c r="T12" s="3"/>
      <c r="U12" s="4"/>
      <c r="V12" s="5"/>
      <c r="W12" s="6"/>
      <c r="X12" s="28" t="s">
        <v>6</v>
      </c>
      <c r="Y12" s="16">
        <f t="shared" si="4"/>
        <v>0</v>
      </c>
      <c r="Z12" s="3">
        <v>0.41666666666666669</v>
      </c>
      <c r="AA12" s="4">
        <v>0.58333333333333337</v>
      </c>
      <c r="AB12" s="5">
        <v>0.58333333333333337</v>
      </c>
      <c r="AC12" s="6">
        <v>0.72916666666666663</v>
      </c>
      <c r="AD12" s="29"/>
      <c r="AE12" s="22">
        <f t="shared" si="5"/>
        <v>0.31249999999999994</v>
      </c>
      <c r="AF12" s="3"/>
      <c r="AG12" s="4"/>
      <c r="AH12" s="5"/>
      <c r="AI12" s="6"/>
      <c r="AJ12" s="30" t="s">
        <v>6</v>
      </c>
      <c r="AK12" s="2">
        <f t="shared" si="6"/>
        <v>0</v>
      </c>
      <c r="AL12">
        <f t="shared" si="0"/>
        <v>0</v>
      </c>
      <c r="AM12">
        <f t="shared" si="7"/>
        <v>0</v>
      </c>
    </row>
    <row r="13" spans="1:40" ht="16.5" thickTop="1" thickBot="1" x14ac:dyDescent="0.3">
      <c r="A13" s="108">
        <f t="shared" si="8"/>
        <v>41859</v>
      </c>
      <c r="B13" s="31">
        <v>0.375</v>
      </c>
      <c r="C13" s="73">
        <v>0.58333333333333337</v>
      </c>
      <c r="D13" s="74"/>
      <c r="E13" s="75"/>
      <c r="F13" s="107" t="s">
        <v>8</v>
      </c>
      <c r="G13" s="16">
        <f t="shared" si="1"/>
        <v>0.20833333333333337</v>
      </c>
      <c r="H13" s="3"/>
      <c r="I13" s="4"/>
      <c r="J13" s="5">
        <v>0.5</v>
      </c>
      <c r="K13" s="6">
        <v>0.91666666666666663</v>
      </c>
      <c r="L13" s="28" t="s">
        <v>6</v>
      </c>
      <c r="M13" s="16">
        <f t="shared" si="2"/>
        <v>0.41666666666666663</v>
      </c>
      <c r="N13" s="3">
        <v>0.375</v>
      </c>
      <c r="O13" s="4">
        <v>0.58333333333333337</v>
      </c>
      <c r="P13" s="5"/>
      <c r="Q13" s="6"/>
      <c r="R13" s="28" t="s">
        <v>6</v>
      </c>
      <c r="S13" s="16">
        <f t="shared" si="3"/>
        <v>0.20833333333333337</v>
      </c>
      <c r="T13" s="3"/>
      <c r="U13" s="4"/>
      <c r="V13" s="5"/>
      <c r="W13" s="6"/>
      <c r="X13" s="28" t="s">
        <v>6</v>
      </c>
      <c r="Y13" s="16">
        <f t="shared" si="4"/>
        <v>0</v>
      </c>
      <c r="Z13" s="3">
        <v>0.41666666666666669</v>
      </c>
      <c r="AA13" s="4">
        <v>0.58333333333333337</v>
      </c>
      <c r="AB13" s="5">
        <v>0.58333333333333337</v>
      </c>
      <c r="AC13" s="6">
        <v>0.72916666666666663</v>
      </c>
      <c r="AD13" s="29"/>
      <c r="AE13" s="22">
        <f t="shared" si="5"/>
        <v>0.31249999999999994</v>
      </c>
      <c r="AF13" s="3"/>
      <c r="AG13" s="4"/>
      <c r="AH13" s="5"/>
      <c r="AI13" s="6"/>
      <c r="AJ13" s="30" t="s">
        <v>6</v>
      </c>
      <c r="AK13" s="2">
        <f t="shared" si="6"/>
        <v>0</v>
      </c>
      <c r="AL13">
        <f t="shared" si="0"/>
        <v>0</v>
      </c>
      <c r="AM13">
        <f t="shared" si="7"/>
        <v>0</v>
      </c>
    </row>
    <row r="14" spans="1:40" ht="16.5" thickTop="1" thickBot="1" x14ac:dyDescent="0.3">
      <c r="A14" s="108">
        <f t="shared" si="8"/>
        <v>41860</v>
      </c>
      <c r="B14" s="31"/>
      <c r="C14" s="73"/>
      <c r="D14" s="74"/>
      <c r="E14" s="75"/>
      <c r="F14" s="107"/>
      <c r="G14" s="16">
        <f t="shared" si="1"/>
        <v>0</v>
      </c>
      <c r="H14" s="3"/>
      <c r="I14" s="4"/>
      <c r="J14" s="5"/>
      <c r="K14" s="6"/>
      <c r="L14" s="28" t="s">
        <v>6</v>
      </c>
      <c r="M14" s="16">
        <f t="shared" si="2"/>
        <v>0</v>
      </c>
      <c r="N14" s="3"/>
      <c r="O14" s="4"/>
      <c r="P14" s="5"/>
      <c r="Q14" s="6"/>
      <c r="R14" s="28" t="s">
        <v>6</v>
      </c>
      <c r="S14" s="16">
        <f t="shared" si="3"/>
        <v>0</v>
      </c>
      <c r="T14" s="3"/>
      <c r="U14" s="4"/>
      <c r="V14" s="5"/>
      <c r="W14" s="6"/>
      <c r="X14" s="28" t="s">
        <v>6</v>
      </c>
      <c r="Y14" s="16">
        <f t="shared" si="4"/>
        <v>0</v>
      </c>
      <c r="Z14" s="3"/>
      <c r="AA14" s="4"/>
      <c r="AB14" s="5"/>
      <c r="AC14" s="6"/>
      <c r="AD14" s="29"/>
      <c r="AE14" s="22">
        <f t="shared" si="5"/>
        <v>0</v>
      </c>
      <c r="AF14" s="3"/>
      <c r="AG14" s="4"/>
      <c r="AH14" s="5"/>
      <c r="AI14" s="6"/>
      <c r="AJ14" s="30" t="s">
        <v>6</v>
      </c>
      <c r="AK14" s="2">
        <f t="shared" si="6"/>
        <v>0</v>
      </c>
      <c r="AL14">
        <f t="shared" si="0"/>
        <v>0</v>
      </c>
      <c r="AM14">
        <f t="shared" si="7"/>
        <v>0</v>
      </c>
    </row>
    <row r="15" spans="1:40" ht="16.5" thickTop="1" thickBot="1" x14ac:dyDescent="0.3">
      <c r="A15" s="108">
        <f t="shared" si="8"/>
        <v>41861</v>
      </c>
      <c r="B15" s="31"/>
      <c r="C15" s="73"/>
      <c r="D15" s="74"/>
      <c r="E15" s="75"/>
      <c r="F15" s="107"/>
      <c r="G15" s="16">
        <f t="shared" si="1"/>
        <v>0</v>
      </c>
      <c r="H15" s="3"/>
      <c r="I15" s="4"/>
      <c r="J15" s="5"/>
      <c r="K15" s="6"/>
      <c r="L15" s="28"/>
      <c r="M15" s="16">
        <f t="shared" si="2"/>
        <v>0</v>
      </c>
      <c r="N15" s="3"/>
      <c r="O15" s="4"/>
      <c r="P15" s="5"/>
      <c r="Q15" s="6"/>
      <c r="R15" s="28"/>
      <c r="S15" s="16">
        <f t="shared" si="3"/>
        <v>0</v>
      </c>
      <c r="T15" s="3"/>
      <c r="U15" s="4"/>
      <c r="V15" s="5"/>
      <c r="W15" s="6"/>
      <c r="X15" s="28"/>
      <c r="Y15" s="16">
        <f t="shared" si="4"/>
        <v>0</v>
      </c>
      <c r="Z15" s="3"/>
      <c r="AA15" s="4"/>
      <c r="AB15" s="5"/>
      <c r="AC15" s="6"/>
      <c r="AD15" s="29"/>
      <c r="AE15" s="22">
        <f t="shared" si="5"/>
        <v>0</v>
      </c>
      <c r="AF15" s="3"/>
      <c r="AG15" s="4"/>
      <c r="AH15" s="5"/>
      <c r="AI15" s="6"/>
      <c r="AJ15" s="30"/>
      <c r="AK15" s="2">
        <f t="shared" si="6"/>
        <v>0</v>
      </c>
      <c r="AL15">
        <f t="shared" si="0"/>
        <v>0</v>
      </c>
      <c r="AM15">
        <f t="shared" si="7"/>
        <v>0</v>
      </c>
    </row>
    <row r="16" spans="1:40" ht="16.5" thickTop="1" thickBot="1" x14ac:dyDescent="0.3">
      <c r="A16" s="108">
        <f t="shared" si="8"/>
        <v>41862</v>
      </c>
      <c r="B16" s="31">
        <v>0.41666666666666669</v>
      </c>
      <c r="C16" s="73">
        <v>0.58333333333333337</v>
      </c>
      <c r="D16" s="74">
        <v>0.58333333333333337</v>
      </c>
      <c r="E16" s="75">
        <v>0.72916666666666663</v>
      </c>
      <c r="F16" s="107"/>
      <c r="G16" s="16">
        <f t="shared" si="1"/>
        <v>0.31249999999999994</v>
      </c>
      <c r="H16" s="3"/>
      <c r="I16" s="4"/>
      <c r="J16" s="5">
        <v>0.58333333333333337</v>
      </c>
      <c r="K16" s="6">
        <v>0.79166666666666663</v>
      </c>
      <c r="L16" s="28" t="s">
        <v>6</v>
      </c>
      <c r="M16" s="16">
        <f t="shared" si="2"/>
        <v>0.20833333333333326</v>
      </c>
      <c r="N16" s="3">
        <v>0.29166666666666669</v>
      </c>
      <c r="O16" s="4">
        <v>0.58333333333333337</v>
      </c>
      <c r="P16" s="5">
        <v>0.70833333333333337</v>
      </c>
      <c r="Q16" s="6">
        <v>0.83333333333333337</v>
      </c>
      <c r="R16" s="28" t="s">
        <v>6</v>
      </c>
      <c r="S16" s="16">
        <f t="shared" si="3"/>
        <v>0.41666666666666669</v>
      </c>
      <c r="T16" s="3"/>
      <c r="U16" s="4"/>
      <c r="V16" s="5"/>
      <c r="W16" s="6"/>
      <c r="X16" s="28" t="s">
        <v>6</v>
      </c>
      <c r="Y16" s="16">
        <f t="shared" si="4"/>
        <v>0</v>
      </c>
      <c r="Z16" s="3"/>
      <c r="AA16" s="4"/>
      <c r="AB16" s="5"/>
      <c r="AC16" s="6"/>
      <c r="AD16" s="29" t="s">
        <v>6</v>
      </c>
      <c r="AE16" s="22">
        <f t="shared" si="5"/>
        <v>0</v>
      </c>
      <c r="AF16" s="3"/>
      <c r="AG16" s="4"/>
      <c r="AH16" s="5"/>
      <c r="AI16" s="6"/>
      <c r="AJ16" s="30" t="s">
        <v>6</v>
      </c>
      <c r="AK16" s="2">
        <f t="shared" si="6"/>
        <v>0</v>
      </c>
      <c r="AL16">
        <f t="shared" si="0"/>
        <v>1</v>
      </c>
      <c r="AM16">
        <f t="shared" si="7"/>
        <v>1</v>
      </c>
    </row>
    <row r="17" spans="1:39" ht="16.5" thickTop="1" thickBot="1" x14ac:dyDescent="0.3">
      <c r="A17" s="108">
        <f t="shared" si="8"/>
        <v>41863</v>
      </c>
      <c r="B17" s="31">
        <v>0.41666666666666669</v>
      </c>
      <c r="C17" s="73">
        <v>0.58333333333333337</v>
      </c>
      <c r="D17" s="74">
        <v>0.58333333333333337</v>
      </c>
      <c r="E17" s="75">
        <v>0.72916666666666663</v>
      </c>
      <c r="F17" s="107"/>
      <c r="G17" s="16">
        <f t="shared" si="1"/>
        <v>0.31249999999999994</v>
      </c>
      <c r="H17" s="3">
        <v>0.41666666666666669</v>
      </c>
      <c r="I17" s="4">
        <v>0.58333333333333337</v>
      </c>
      <c r="J17" s="5">
        <v>0.58333333333333337</v>
      </c>
      <c r="K17" s="6">
        <v>0.79166666666666663</v>
      </c>
      <c r="L17" s="28" t="s">
        <v>6</v>
      </c>
      <c r="M17" s="16">
        <f t="shared" si="2"/>
        <v>0.37499999999999994</v>
      </c>
      <c r="N17" s="3"/>
      <c r="O17" s="4"/>
      <c r="P17" s="5">
        <v>0.57291666666666663</v>
      </c>
      <c r="Q17" s="6">
        <v>0.91666666666666663</v>
      </c>
      <c r="R17" s="28" t="s">
        <v>6</v>
      </c>
      <c r="S17" s="16">
        <f t="shared" si="3"/>
        <v>0.34375</v>
      </c>
      <c r="T17" s="3"/>
      <c r="U17" s="4"/>
      <c r="V17" s="5"/>
      <c r="W17" s="6"/>
      <c r="X17" s="28" t="s">
        <v>6</v>
      </c>
      <c r="Y17" s="16">
        <f t="shared" si="4"/>
        <v>0</v>
      </c>
      <c r="Z17" s="3"/>
      <c r="AA17" s="4"/>
      <c r="AB17" s="5"/>
      <c r="AC17" s="6"/>
      <c r="AD17" s="29" t="s">
        <v>6</v>
      </c>
      <c r="AE17" s="22">
        <f t="shared" si="5"/>
        <v>0</v>
      </c>
      <c r="AF17" s="3"/>
      <c r="AG17" s="4"/>
      <c r="AH17" s="5"/>
      <c r="AI17" s="6"/>
      <c r="AJ17" s="30" t="s">
        <v>6</v>
      </c>
      <c r="AK17" s="2">
        <f t="shared" si="6"/>
        <v>0</v>
      </c>
      <c r="AL17">
        <f t="shared" si="0"/>
        <v>0</v>
      </c>
      <c r="AM17">
        <f t="shared" si="7"/>
        <v>0</v>
      </c>
    </row>
    <row r="18" spans="1:39" ht="16.5" thickTop="1" thickBot="1" x14ac:dyDescent="0.3">
      <c r="A18" s="108">
        <f t="shared" si="8"/>
        <v>41864</v>
      </c>
      <c r="B18" s="31">
        <v>0.41666666666666669</v>
      </c>
      <c r="C18" s="73">
        <v>0.58333333333333337</v>
      </c>
      <c r="D18" s="74">
        <v>0.58333333333333337</v>
      </c>
      <c r="E18" s="75">
        <v>0.72916666666666663</v>
      </c>
      <c r="F18" s="107"/>
      <c r="G18" s="16">
        <f t="shared" si="1"/>
        <v>0.31249999999999994</v>
      </c>
      <c r="H18" s="3">
        <v>0.45833333333333331</v>
      </c>
      <c r="I18" s="4">
        <v>0.58333333333333337</v>
      </c>
      <c r="J18" s="5">
        <v>0.58333333333333337</v>
      </c>
      <c r="K18" s="6">
        <v>0.83333333333333337</v>
      </c>
      <c r="L18" s="28" t="s">
        <v>6</v>
      </c>
      <c r="M18" s="16">
        <f t="shared" si="2"/>
        <v>0.37500000000000006</v>
      </c>
      <c r="N18" s="3"/>
      <c r="O18" s="4"/>
      <c r="P18" s="5">
        <v>0.54166666666666663</v>
      </c>
      <c r="Q18" s="6">
        <v>0.83333333333333337</v>
      </c>
      <c r="R18" s="28" t="s">
        <v>6</v>
      </c>
      <c r="S18" s="16">
        <f t="shared" si="3"/>
        <v>0.29166666666666674</v>
      </c>
      <c r="T18" s="3"/>
      <c r="U18" s="4"/>
      <c r="V18" s="5"/>
      <c r="W18" s="6"/>
      <c r="X18" s="28" t="s">
        <v>6</v>
      </c>
      <c r="Y18" s="16">
        <f t="shared" si="4"/>
        <v>0</v>
      </c>
      <c r="Z18" s="3"/>
      <c r="AA18" s="4"/>
      <c r="AB18" s="5"/>
      <c r="AC18" s="6"/>
      <c r="AD18" s="29" t="s">
        <v>6</v>
      </c>
      <c r="AE18" s="22">
        <f t="shared" si="5"/>
        <v>0</v>
      </c>
      <c r="AF18" s="3"/>
      <c r="AG18" s="4"/>
      <c r="AH18" s="5"/>
      <c r="AI18" s="6"/>
      <c r="AJ18" s="30" t="s">
        <v>6</v>
      </c>
      <c r="AK18" s="2">
        <f t="shared" si="6"/>
        <v>0</v>
      </c>
      <c r="AL18">
        <f t="shared" si="0"/>
        <v>1</v>
      </c>
      <c r="AM18">
        <f t="shared" si="7"/>
        <v>1</v>
      </c>
    </row>
    <row r="19" spans="1:39" ht="16.5" thickTop="1" thickBot="1" x14ac:dyDescent="0.3">
      <c r="A19" s="108">
        <f t="shared" si="8"/>
        <v>41865</v>
      </c>
      <c r="B19" s="31">
        <v>0.41666666666666669</v>
      </c>
      <c r="C19" s="73">
        <v>0.58333333333333337</v>
      </c>
      <c r="D19" s="74">
        <v>0.58333333333333337</v>
      </c>
      <c r="E19" s="75">
        <v>0.72916666666666663</v>
      </c>
      <c r="F19" s="107"/>
      <c r="G19" s="16">
        <f t="shared" si="1"/>
        <v>0.31249999999999994</v>
      </c>
      <c r="H19" s="3">
        <v>0.45833333333333331</v>
      </c>
      <c r="I19" s="4">
        <v>0.58333333333333337</v>
      </c>
      <c r="J19" s="5">
        <v>0.58333333333333337</v>
      </c>
      <c r="K19" s="6">
        <v>0.83333333333333337</v>
      </c>
      <c r="L19" s="28" t="s">
        <v>6</v>
      </c>
      <c r="M19" s="16">
        <f t="shared" si="2"/>
        <v>0.37500000000000006</v>
      </c>
      <c r="N19" s="3">
        <v>0.29166666666666669</v>
      </c>
      <c r="O19" s="4">
        <v>0.60416666666666663</v>
      </c>
      <c r="P19" s="5"/>
      <c r="Q19" s="6"/>
      <c r="R19" s="28" t="s">
        <v>6</v>
      </c>
      <c r="S19" s="16">
        <f t="shared" si="3"/>
        <v>0.31249999999999994</v>
      </c>
      <c r="T19" s="3"/>
      <c r="U19" s="4"/>
      <c r="V19" s="5"/>
      <c r="W19" s="6"/>
      <c r="X19" s="28" t="s">
        <v>6</v>
      </c>
      <c r="Y19" s="16">
        <f t="shared" si="4"/>
        <v>0</v>
      </c>
      <c r="Z19" s="3"/>
      <c r="AA19" s="4"/>
      <c r="AB19" s="5"/>
      <c r="AC19" s="6"/>
      <c r="AD19" s="29" t="s">
        <v>6</v>
      </c>
      <c r="AE19" s="22">
        <f t="shared" si="5"/>
        <v>0</v>
      </c>
      <c r="AF19" s="3"/>
      <c r="AG19" s="4"/>
      <c r="AH19" s="5"/>
      <c r="AI19" s="6"/>
      <c r="AJ19" s="30" t="s">
        <v>6</v>
      </c>
      <c r="AK19" s="2">
        <f t="shared" si="6"/>
        <v>0</v>
      </c>
      <c r="AL19">
        <f t="shared" si="0"/>
        <v>1</v>
      </c>
      <c r="AM19">
        <f t="shared" si="7"/>
        <v>1</v>
      </c>
    </row>
    <row r="20" spans="1:39" ht="16.5" thickTop="1" thickBot="1" x14ac:dyDescent="0.3">
      <c r="A20" s="108">
        <f t="shared" si="8"/>
        <v>41866</v>
      </c>
      <c r="B20" s="31"/>
      <c r="C20" s="73"/>
      <c r="D20" s="74"/>
      <c r="E20" s="75"/>
      <c r="F20" s="107"/>
      <c r="G20" s="16">
        <f t="shared" si="1"/>
        <v>0</v>
      </c>
      <c r="H20" s="3"/>
      <c r="I20" s="4"/>
      <c r="J20" s="5"/>
      <c r="K20" s="6"/>
      <c r="L20" s="28"/>
      <c r="M20" s="16">
        <f t="shared" si="2"/>
        <v>0</v>
      </c>
      <c r="N20" s="3">
        <v>0.29166666666666669</v>
      </c>
      <c r="O20" s="4">
        <v>0.5</v>
      </c>
      <c r="P20" s="5"/>
      <c r="Q20" s="6"/>
      <c r="R20" s="28"/>
      <c r="S20" s="16">
        <f t="shared" si="3"/>
        <v>0.20833333333333331</v>
      </c>
      <c r="T20" s="3"/>
      <c r="U20" s="4"/>
      <c r="V20" s="5"/>
      <c r="W20" s="6"/>
      <c r="X20" s="28"/>
      <c r="Y20" s="16">
        <f t="shared" si="4"/>
        <v>0</v>
      </c>
      <c r="Z20" s="3"/>
      <c r="AA20" s="4"/>
      <c r="AB20" s="5"/>
      <c r="AC20" s="6"/>
      <c r="AD20" s="29"/>
      <c r="AE20" s="22">
        <f t="shared" si="5"/>
        <v>0</v>
      </c>
      <c r="AF20" s="3"/>
      <c r="AG20" s="4"/>
      <c r="AH20" s="5"/>
      <c r="AI20" s="6"/>
      <c r="AJ20" s="30"/>
      <c r="AK20" s="2">
        <f t="shared" si="6"/>
        <v>0</v>
      </c>
      <c r="AL20">
        <f t="shared" si="0"/>
        <v>1</v>
      </c>
      <c r="AM20">
        <f t="shared" si="7"/>
        <v>1</v>
      </c>
    </row>
    <row r="21" spans="1:39" ht="16.5" thickTop="1" thickBot="1" x14ac:dyDescent="0.3">
      <c r="A21" s="108">
        <f t="shared" si="8"/>
        <v>41867</v>
      </c>
      <c r="B21" s="31"/>
      <c r="C21" s="73"/>
      <c r="D21" s="74"/>
      <c r="E21" s="75"/>
      <c r="F21" s="107"/>
      <c r="G21" s="16">
        <f t="shared" si="1"/>
        <v>0</v>
      </c>
      <c r="H21" s="3"/>
      <c r="I21" s="4"/>
      <c r="J21" s="5"/>
      <c r="K21" s="6"/>
      <c r="L21" s="28" t="s">
        <v>6</v>
      </c>
      <c r="M21" s="16">
        <f t="shared" si="2"/>
        <v>0</v>
      </c>
      <c r="N21" s="3"/>
      <c r="O21" s="4"/>
      <c r="P21" s="5"/>
      <c r="Q21" s="6"/>
      <c r="R21" s="28" t="s">
        <v>6</v>
      </c>
      <c r="S21" s="16">
        <f t="shared" si="3"/>
        <v>0</v>
      </c>
      <c r="T21" s="3"/>
      <c r="U21" s="4"/>
      <c r="V21" s="5"/>
      <c r="W21" s="6"/>
      <c r="X21" s="28" t="s">
        <v>6</v>
      </c>
      <c r="Y21" s="16">
        <f t="shared" si="4"/>
        <v>0</v>
      </c>
      <c r="Z21" s="3"/>
      <c r="AA21" s="4"/>
      <c r="AB21" s="5"/>
      <c r="AC21" s="6"/>
      <c r="AD21" s="29" t="s">
        <v>6</v>
      </c>
      <c r="AE21" s="22">
        <f t="shared" si="5"/>
        <v>0</v>
      </c>
      <c r="AF21" s="3"/>
      <c r="AG21" s="4"/>
      <c r="AH21" s="5"/>
      <c r="AI21" s="6"/>
      <c r="AJ21" s="30" t="s">
        <v>6</v>
      </c>
      <c r="AK21" s="2">
        <f t="shared" si="6"/>
        <v>0</v>
      </c>
      <c r="AL21">
        <f t="shared" si="0"/>
        <v>0</v>
      </c>
      <c r="AM21">
        <f t="shared" si="7"/>
        <v>0</v>
      </c>
    </row>
    <row r="22" spans="1:39" ht="16.5" thickTop="1" thickBot="1" x14ac:dyDescent="0.3">
      <c r="A22" s="108">
        <f t="shared" si="8"/>
        <v>41868</v>
      </c>
      <c r="B22" s="31"/>
      <c r="C22" s="73"/>
      <c r="D22" s="74"/>
      <c r="E22" s="75"/>
      <c r="F22" s="107"/>
      <c r="G22" s="16">
        <f t="shared" si="1"/>
        <v>0</v>
      </c>
      <c r="H22" s="3"/>
      <c r="I22" s="4"/>
      <c r="J22" s="5"/>
      <c r="K22" s="6"/>
      <c r="L22" s="28"/>
      <c r="M22" s="16">
        <f t="shared" si="2"/>
        <v>0</v>
      </c>
      <c r="N22" s="3"/>
      <c r="O22" s="4"/>
      <c r="P22" s="5"/>
      <c r="Q22" s="6"/>
      <c r="R22" s="28"/>
      <c r="S22" s="16">
        <f t="shared" si="3"/>
        <v>0</v>
      </c>
      <c r="T22" s="3"/>
      <c r="U22" s="4"/>
      <c r="V22" s="5"/>
      <c r="W22" s="6"/>
      <c r="X22" s="28"/>
      <c r="Y22" s="16">
        <f t="shared" si="4"/>
        <v>0</v>
      </c>
      <c r="Z22" s="3"/>
      <c r="AA22" s="4"/>
      <c r="AB22" s="5"/>
      <c r="AC22" s="6"/>
      <c r="AD22" s="29"/>
      <c r="AE22" s="22">
        <f t="shared" si="5"/>
        <v>0</v>
      </c>
      <c r="AF22" s="3"/>
      <c r="AG22" s="4"/>
      <c r="AH22" s="5"/>
      <c r="AI22" s="6"/>
      <c r="AJ22" s="30"/>
      <c r="AK22" s="2">
        <f t="shared" si="6"/>
        <v>0</v>
      </c>
      <c r="AL22">
        <f t="shared" si="0"/>
        <v>0</v>
      </c>
      <c r="AM22">
        <f t="shared" si="7"/>
        <v>0</v>
      </c>
    </row>
    <row r="23" spans="1:39" ht="16.5" thickTop="1" thickBot="1" x14ac:dyDescent="0.3">
      <c r="A23" s="108">
        <f t="shared" si="8"/>
        <v>41869</v>
      </c>
      <c r="B23" s="31">
        <v>0.41666666666666669</v>
      </c>
      <c r="C23" s="73">
        <v>0.58333333333333337</v>
      </c>
      <c r="D23" s="74">
        <v>0.58333333333333337</v>
      </c>
      <c r="E23" s="75">
        <v>0.72916666666666663</v>
      </c>
      <c r="F23" s="107"/>
      <c r="G23" s="16">
        <f t="shared" si="1"/>
        <v>0.31249999999999994</v>
      </c>
      <c r="H23" s="3">
        <v>0.29166666666666669</v>
      </c>
      <c r="I23" s="4">
        <v>0.58333333333333337</v>
      </c>
      <c r="J23" s="5">
        <v>0.70833333333333337</v>
      </c>
      <c r="K23" s="6">
        <v>0.83333333333333337</v>
      </c>
      <c r="L23" s="28" t="s">
        <v>6</v>
      </c>
      <c r="M23" s="16">
        <f t="shared" si="2"/>
        <v>0.41666666666666669</v>
      </c>
      <c r="N23" s="3"/>
      <c r="O23" s="4"/>
      <c r="P23" s="5">
        <v>0.57291666666666663</v>
      </c>
      <c r="Q23" s="6">
        <v>0.91666666666666663</v>
      </c>
      <c r="R23" s="28" t="s">
        <v>6</v>
      </c>
      <c r="S23" s="16">
        <f t="shared" si="3"/>
        <v>0.34375</v>
      </c>
      <c r="T23" s="3"/>
      <c r="U23" s="4"/>
      <c r="V23" s="5"/>
      <c r="W23" s="6"/>
      <c r="X23" s="28" t="s">
        <v>6</v>
      </c>
      <c r="Y23" s="16">
        <f t="shared" si="4"/>
        <v>0</v>
      </c>
      <c r="Z23" s="3"/>
      <c r="AA23" s="4"/>
      <c r="AB23" s="5"/>
      <c r="AC23" s="6"/>
      <c r="AD23" s="29" t="s">
        <v>6</v>
      </c>
      <c r="AE23" s="22">
        <f t="shared" si="5"/>
        <v>0</v>
      </c>
      <c r="AF23" s="3"/>
      <c r="AG23" s="4"/>
      <c r="AH23" s="5"/>
      <c r="AI23" s="6"/>
      <c r="AJ23" s="30" t="s">
        <v>6</v>
      </c>
      <c r="AK23" s="2">
        <f t="shared" si="6"/>
        <v>0</v>
      </c>
      <c r="AL23">
        <f t="shared" si="0"/>
        <v>1</v>
      </c>
      <c r="AM23">
        <f t="shared" si="7"/>
        <v>1</v>
      </c>
    </row>
    <row r="24" spans="1:39" ht="16.5" thickTop="1" thickBot="1" x14ac:dyDescent="0.3">
      <c r="A24" s="108">
        <f t="shared" si="8"/>
        <v>41870</v>
      </c>
      <c r="B24" s="31">
        <v>0.41666666666666669</v>
      </c>
      <c r="C24" s="73">
        <v>0.58333333333333337</v>
      </c>
      <c r="D24" s="74">
        <v>0.58333333333333337</v>
      </c>
      <c r="E24" s="75">
        <v>0.72916666666666663</v>
      </c>
      <c r="F24" s="107"/>
      <c r="G24" s="16">
        <f t="shared" si="1"/>
        <v>0.31249999999999994</v>
      </c>
      <c r="H24" s="3"/>
      <c r="I24" s="4"/>
      <c r="J24" s="5">
        <v>0.57291666666666663</v>
      </c>
      <c r="K24" s="6">
        <v>0.91666666666666663</v>
      </c>
      <c r="L24" s="28" t="s">
        <v>6</v>
      </c>
      <c r="M24" s="16">
        <f t="shared" si="2"/>
        <v>0.34375</v>
      </c>
      <c r="N24" s="3">
        <v>0.41666666666666669</v>
      </c>
      <c r="O24" s="4">
        <v>0.58333333333333337</v>
      </c>
      <c r="P24" s="5">
        <v>0.58333333333333337</v>
      </c>
      <c r="Q24" s="6">
        <v>0.83333333333333337</v>
      </c>
      <c r="R24" s="28" t="s">
        <v>6</v>
      </c>
      <c r="S24" s="16">
        <f t="shared" si="3"/>
        <v>0.41666666666666669</v>
      </c>
      <c r="T24" s="3"/>
      <c r="U24" s="4"/>
      <c r="V24" s="5"/>
      <c r="W24" s="6"/>
      <c r="X24" s="28" t="s">
        <v>6</v>
      </c>
      <c r="Y24" s="16">
        <f t="shared" si="4"/>
        <v>0</v>
      </c>
      <c r="Z24" s="3"/>
      <c r="AA24" s="4"/>
      <c r="AB24" s="5"/>
      <c r="AC24" s="6"/>
      <c r="AD24" s="29" t="s">
        <v>6</v>
      </c>
      <c r="AE24" s="22">
        <f t="shared" si="5"/>
        <v>0</v>
      </c>
      <c r="AF24" s="3"/>
      <c r="AG24" s="4"/>
      <c r="AH24" s="5"/>
      <c r="AI24" s="6"/>
      <c r="AJ24" s="30" t="s">
        <v>6</v>
      </c>
      <c r="AK24" s="2">
        <f t="shared" si="6"/>
        <v>0</v>
      </c>
      <c r="AL24">
        <f t="shared" si="0"/>
        <v>0</v>
      </c>
      <c r="AM24">
        <f t="shared" si="7"/>
        <v>0</v>
      </c>
    </row>
    <row r="25" spans="1:39" ht="16.5" thickTop="1" thickBot="1" x14ac:dyDescent="0.3">
      <c r="A25" s="108">
        <f t="shared" si="8"/>
        <v>41871</v>
      </c>
      <c r="B25" s="31">
        <v>0.41666666666666669</v>
      </c>
      <c r="C25" s="73">
        <v>0.58333333333333337</v>
      </c>
      <c r="D25" s="74">
        <v>0.58333333333333337</v>
      </c>
      <c r="E25" s="75">
        <v>0.72916666666666663</v>
      </c>
      <c r="F25" s="107"/>
      <c r="G25" s="16">
        <f t="shared" si="1"/>
        <v>0.31249999999999994</v>
      </c>
      <c r="H25" s="3"/>
      <c r="I25" s="4"/>
      <c r="J25" s="5">
        <v>0.54166666666666663</v>
      </c>
      <c r="K25" s="6">
        <v>0.83333333333333337</v>
      </c>
      <c r="L25" s="28" t="s">
        <v>6</v>
      </c>
      <c r="M25" s="16">
        <f t="shared" si="2"/>
        <v>0.29166666666666674</v>
      </c>
      <c r="N25" s="3">
        <v>0.29166666666666669</v>
      </c>
      <c r="O25" s="4">
        <v>0.5</v>
      </c>
      <c r="P25" s="5"/>
      <c r="Q25" s="6"/>
      <c r="R25" s="28" t="s">
        <v>6</v>
      </c>
      <c r="S25" s="16">
        <f t="shared" si="3"/>
        <v>0.20833333333333331</v>
      </c>
      <c r="T25" s="3"/>
      <c r="U25" s="4"/>
      <c r="V25" s="5"/>
      <c r="W25" s="6"/>
      <c r="X25" s="28" t="s">
        <v>6</v>
      </c>
      <c r="Y25" s="16">
        <f t="shared" si="4"/>
        <v>0</v>
      </c>
      <c r="Z25" s="3"/>
      <c r="AA25" s="4"/>
      <c r="AB25" s="5"/>
      <c r="AC25" s="6"/>
      <c r="AD25" s="29" t="s">
        <v>6</v>
      </c>
      <c r="AE25" s="22">
        <f t="shared" si="5"/>
        <v>0</v>
      </c>
      <c r="AF25" s="3"/>
      <c r="AG25" s="4"/>
      <c r="AH25" s="5"/>
      <c r="AI25" s="6"/>
      <c r="AJ25" s="30" t="s">
        <v>6</v>
      </c>
      <c r="AK25" s="2">
        <f t="shared" si="6"/>
        <v>0</v>
      </c>
      <c r="AL25">
        <f t="shared" si="0"/>
        <v>2</v>
      </c>
      <c r="AM25">
        <f t="shared" si="7"/>
        <v>2</v>
      </c>
    </row>
    <row r="26" spans="1:39" ht="16.5" thickTop="1" thickBot="1" x14ac:dyDescent="0.3">
      <c r="A26" s="108">
        <f t="shared" si="8"/>
        <v>41872</v>
      </c>
      <c r="B26" s="31">
        <v>0.41666666666666669</v>
      </c>
      <c r="C26" s="73">
        <v>0.58333333333333337</v>
      </c>
      <c r="D26" s="74">
        <v>0.58333333333333337</v>
      </c>
      <c r="E26" s="75">
        <v>0.72916666666666663</v>
      </c>
      <c r="F26" s="107"/>
      <c r="G26" s="16">
        <f t="shared" si="1"/>
        <v>0.31249999999999994</v>
      </c>
      <c r="H26" s="3">
        <v>0.29166666666666669</v>
      </c>
      <c r="I26" s="4">
        <v>0.60416666666666663</v>
      </c>
      <c r="J26" s="5"/>
      <c r="K26" s="6"/>
      <c r="L26" s="28" t="s">
        <v>6</v>
      </c>
      <c r="M26" s="16">
        <f t="shared" si="2"/>
        <v>0.31249999999999994</v>
      </c>
      <c r="N26" s="3"/>
      <c r="O26" s="4"/>
      <c r="P26" s="5"/>
      <c r="Q26" s="6"/>
      <c r="R26" s="28" t="s">
        <v>6</v>
      </c>
      <c r="S26" s="16">
        <f t="shared" si="3"/>
        <v>0</v>
      </c>
      <c r="T26" s="3"/>
      <c r="U26" s="4"/>
      <c r="V26" s="5"/>
      <c r="W26" s="6"/>
      <c r="X26" s="28" t="s">
        <v>6</v>
      </c>
      <c r="Y26" s="16">
        <f t="shared" si="4"/>
        <v>0</v>
      </c>
      <c r="Z26" s="3"/>
      <c r="AA26" s="4"/>
      <c r="AB26" s="5"/>
      <c r="AC26" s="6"/>
      <c r="AD26" s="29" t="s">
        <v>6</v>
      </c>
      <c r="AE26" s="22">
        <f t="shared" si="5"/>
        <v>0</v>
      </c>
      <c r="AF26" s="3"/>
      <c r="AG26" s="4"/>
      <c r="AH26" s="5"/>
      <c r="AI26" s="6"/>
      <c r="AJ26" s="30" t="s">
        <v>6</v>
      </c>
      <c r="AK26" s="2">
        <f t="shared" si="6"/>
        <v>0</v>
      </c>
      <c r="AL26">
        <f t="shared" si="0"/>
        <v>1</v>
      </c>
      <c r="AM26">
        <f t="shared" si="7"/>
        <v>1</v>
      </c>
    </row>
    <row r="27" spans="1:39" ht="16.5" thickTop="1" thickBot="1" x14ac:dyDescent="0.3">
      <c r="A27" s="108">
        <f t="shared" si="8"/>
        <v>41873</v>
      </c>
      <c r="B27" s="31">
        <v>0.41666666666666669</v>
      </c>
      <c r="C27" s="73">
        <v>0.58333333333333337</v>
      </c>
      <c r="D27" s="74">
        <v>0.58333333333333337</v>
      </c>
      <c r="E27" s="75">
        <v>0.72916666666666663</v>
      </c>
      <c r="F27" s="107"/>
      <c r="G27" s="16">
        <f t="shared" si="1"/>
        <v>0.31249999999999994</v>
      </c>
      <c r="H27" s="3">
        <v>0.29166666666666669</v>
      </c>
      <c r="I27" s="4">
        <v>0.5</v>
      </c>
      <c r="J27" s="5"/>
      <c r="K27" s="6"/>
      <c r="L27" s="28" t="s">
        <v>6</v>
      </c>
      <c r="M27" s="16">
        <f t="shared" si="2"/>
        <v>0.20833333333333331</v>
      </c>
      <c r="N27" s="3"/>
      <c r="O27" s="4"/>
      <c r="P27" s="5"/>
      <c r="Q27" s="6"/>
      <c r="R27" s="28" t="s">
        <v>6</v>
      </c>
      <c r="S27" s="16">
        <f t="shared" si="3"/>
        <v>0</v>
      </c>
      <c r="T27" s="3"/>
      <c r="U27" s="4"/>
      <c r="V27" s="5"/>
      <c r="W27" s="6"/>
      <c r="X27" s="28" t="s">
        <v>6</v>
      </c>
      <c r="Y27" s="16">
        <f t="shared" si="4"/>
        <v>0</v>
      </c>
      <c r="Z27" s="3"/>
      <c r="AA27" s="4"/>
      <c r="AB27" s="5"/>
      <c r="AC27" s="6"/>
      <c r="AD27" s="29" t="s">
        <v>6</v>
      </c>
      <c r="AE27" s="22">
        <f t="shared" si="5"/>
        <v>0</v>
      </c>
      <c r="AF27" s="3"/>
      <c r="AG27" s="4"/>
      <c r="AH27" s="5"/>
      <c r="AI27" s="6"/>
      <c r="AJ27" s="30" t="s">
        <v>6</v>
      </c>
      <c r="AK27" s="2">
        <f t="shared" si="6"/>
        <v>0</v>
      </c>
      <c r="AL27">
        <f t="shared" si="0"/>
        <v>1</v>
      </c>
      <c r="AM27">
        <f t="shared" si="7"/>
        <v>1</v>
      </c>
    </row>
    <row r="28" spans="1:39" ht="16.5" thickTop="1" thickBot="1" x14ac:dyDescent="0.3">
      <c r="A28" s="108">
        <f t="shared" si="8"/>
        <v>41874</v>
      </c>
      <c r="B28" s="31"/>
      <c r="C28" s="73"/>
      <c r="D28" s="74"/>
      <c r="E28" s="75"/>
      <c r="F28" s="107"/>
      <c r="G28" s="16">
        <f t="shared" si="1"/>
        <v>0</v>
      </c>
      <c r="H28" s="3"/>
      <c r="I28" s="4"/>
      <c r="J28" s="5"/>
      <c r="K28" s="6"/>
      <c r="L28" s="28" t="s">
        <v>6</v>
      </c>
      <c r="M28" s="16">
        <f t="shared" si="2"/>
        <v>0</v>
      </c>
      <c r="N28" s="3"/>
      <c r="O28" s="4"/>
      <c r="P28" s="5">
        <v>0.57291666666666663</v>
      </c>
      <c r="Q28" s="6">
        <v>0.91666666666666663</v>
      </c>
      <c r="R28" s="28"/>
      <c r="S28" s="16">
        <f t="shared" si="3"/>
        <v>0.34375</v>
      </c>
      <c r="T28" s="3"/>
      <c r="U28" s="4"/>
      <c r="V28" s="5"/>
      <c r="W28" s="6"/>
      <c r="X28" s="28" t="s">
        <v>6</v>
      </c>
      <c r="Y28" s="16">
        <f t="shared" si="4"/>
        <v>0</v>
      </c>
      <c r="Z28" s="3"/>
      <c r="AA28" s="4"/>
      <c r="AB28" s="5"/>
      <c r="AC28" s="6"/>
      <c r="AD28" s="29" t="s">
        <v>6</v>
      </c>
      <c r="AE28" s="22">
        <f t="shared" si="5"/>
        <v>0</v>
      </c>
      <c r="AF28" s="3"/>
      <c r="AG28" s="4"/>
      <c r="AH28" s="5"/>
      <c r="AI28" s="6"/>
      <c r="AJ28" s="30" t="s">
        <v>6</v>
      </c>
      <c r="AK28" s="2">
        <f t="shared" si="6"/>
        <v>0</v>
      </c>
      <c r="AL28">
        <f t="shared" si="0"/>
        <v>0</v>
      </c>
      <c r="AM28">
        <f t="shared" si="7"/>
        <v>0</v>
      </c>
    </row>
    <row r="29" spans="1:39" ht="16.5" thickTop="1" thickBot="1" x14ac:dyDescent="0.3">
      <c r="A29" s="108">
        <f t="shared" si="8"/>
        <v>41875</v>
      </c>
      <c r="B29" s="31">
        <v>0.29166666666666669</v>
      </c>
      <c r="C29" s="73">
        <v>0.58333333333333337</v>
      </c>
      <c r="D29" s="74"/>
      <c r="E29" s="75"/>
      <c r="F29" s="107"/>
      <c r="G29" s="16">
        <f t="shared" si="1"/>
        <v>0.29166666666666669</v>
      </c>
      <c r="H29" s="3"/>
      <c r="I29" s="4"/>
      <c r="J29" s="5"/>
      <c r="K29" s="6"/>
      <c r="L29" s="28"/>
      <c r="M29" s="16">
        <f t="shared" si="2"/>
        <v>0</v>
      </c>
      <c r="N29" s="3"/>
      <c r="O29" s="4"/>
      <c r="P29" s="5">
        <v>0.57291666666666663</v>
      </c>
      <c r="Q29" s="6">
        <v>0.91666666666666663</v>
      </c>
      <c r="R29" s="28"/>
      <c r="S29" s="16">
        <f t="shared" si="3"/>
        <v>0.34375</v>
      </c>
      <c r="T29" s="3"/>
      <c r="U29" s="4"/>
      <c r="V29" s="5"/>
      <c r="W29" s="6"/>
      <c r="X29" s="28"/>
      <c r="Y29" s="16">
        <f t="shared" si="4"/>
        <v>0</v>
      </c>
      <c r="Z29" s="3"/>
      <c r="AA29" s="4"/>
      <c r="AB29" s="5"/>
      <c r="AC29" s="6"/>
      <c r="AD29" s="29"/>
      <c r="AE29" s="22">
        <f t="shared" si="5"/>
        <v>0</v>
      </c>
      <c r="AF29" s="3"/>
      <c r="AG29" s="4"/>
      <c r="AH29" s="5"/>
      <c r="AI29" s="6"/>
      <c r="AJ29" s="30"/>
      <c r="AK29" s="2">
        <f t="shared" si="6"/>
        <v>0</v>
      </c>
      <c r="AL29">
        <f t="shared" si="0"/>
        <v>2</v>
      </c>
      <c r="AM29">
        <f t="shared" si="7"/>
        <v>1</v>
      </c>
    </row>
    <row r="30" spans="1:39" ht="16.5" thickTop="1" thickBot="1" x14ac:dyDescent="0.3">
      <c r="A30" s="108">
        <f t="shared" si="8"/>
        <v>41876</v>
      </c>
      <c r="B30" s="31">
        <v>0.29166666666666669</v>
      </c>
      <c r="C30" s="73">
        <v>0.58333333333333337</v>
      </c>
      <c r="D30" s="74"/>
      <c r="E30" s="75"/>
      <c r="F30" s="107"/>
      <c r="G30" s="16">
        <f t="shared" si="1"/>
        <v>0.29166666666666669</v>
      </c>
      <c r="H30" s="3"/>
      <c r="I30" s="4"/>
      <c r="J30" s="5">
        <v>0.57291666666666663</v>
      </c>
      <c r="K30" s="6">
        <v>0.91666666666666663</v>
      </c>
      <c r="L30" s="28"/>
      <c r="M30" s="16">
        <f t="shared" si="2"/>
        <v>0.34375</v>
      </c>
      <c r="N30" s="3"/>
      <c r="O30" s="4"/>
      <c r="P30" s="5"/>
      <c r="Q30" s="6"/>
      <c r="R30" s="28"/>
      <c r="S30" s="16">
        <f t="shared" si="3"/>
        <v>0</v>
      </c>
      <c r="T30" s="3"/>
      <c r="U30" s="4"/>
      <c r="V30" s="5"/>
      <c r="W30" s="6"/>
      <c r="X30" s="28" t="s">
        <v>6</v>
      </c>
      <c r="Y30" s="16">
        <f t="shared" si="4"/>
        <v>0</v>
      </c>
      <c r="Z30" s="3"/>
      <c r="AA30" s="4"/>
      <c r="AB30" s="5"/>
      <c r="AC30" s="6"/>
      <c r="AD30" s="29" t="s">
        <v>6</v>
      </c>
      <c r="AE30" s="22">
        <f t="shared" si="5"/>
        <v>0</v>
      </c>
      <c r="AF30" s="3"/>
      <c r="AG30" s="4"/>
      <c r="AH30" s="5"/>
      <c r="AI30" s="6"/>
      <c r="AJ30" s="30" t="s">
        <v>6</v>
      </c>
      <c r="AK30" s="2">
        <f t="shared" si="6"/>
        <v>0</v>
      </c>
      <c r="AL30">
        <f t="shared" si="0"/>
        <v>2</v>
      </c>
      <c r="AM30">
        <f t="shared" si="7"/>
        <v>1</v>
      </c>
    </row>
    <row r="31" spans="1:39" ht="16.5" thickTop="1" thickBot="1" x14ac:dyDescent="0.3">
      <c r="A31" s="108">
        <f t="shared" si="8"/>
        <v>41877</v>
      </c>
      <c r="B31" s="31"/>
      <c r="C31" s="73"/>
      <c r="D31" s="74">
        <v>0.57291666666666663</v>
      </c>
      <c r="E31" s="75">
        <v>0.91666666666666663</v>
      </c>
      <c r="F31" s="107"/>
      <c r="G31" s="16">
        <f t="shared" si="1"/>
        <v>0.34375</v>
      </c>
      <c r="H31" s="3">
        <v>0.29166666666666669</v>
      </c>
      <c r="I31" s="4">
        <v>0.58333333333333337</v>
      </c>
      <c r="J31" s="5"/>
      <c r="K31" s="6"/>
      <c r="L31" s="28"/>
      <c r="M31" s="16">
        <f t="shared" si="2"/>
        <v>0.29166666666666669</v>
      </c>
      <c r="N31" s="3"/>
      <c r="O31" s="4"/>
      <c r="P31" s="5"/>
      <c r="Q31" s="6"/>
      <c r="R31" s="28"/>
      <c r="S31" s="16">
        <f t="shared" si="3"/>
        <v>0</v>
      </c>
      <c r="T31" s="3"/>
      <c r="U31" s="4"/>
      <c r="V31" s="5"/>
      <c r="W31" s="6"/>
      <c r="X31" s="28" t="s">
        <v>6</v>
      </c>
      <c r="Y31" s="16">
        <f t="shared" si="4"/>
        <v>0</v>
      </c>
      <c r="Z31" s="3"/>
      <c r="AA31" s="4"/>
      <c r="AB31" s="5"/>
      <c r="AC31" s="6"/>
      <c r="AD31" s="29" t="s">
        <v>6</v>
      </c>
      <c r="AE31" s="22">
        <f t="shared" si="5"/>
        <v>0</v>
      </c>
      <c r="AF31" s="3"/>
      <c r="AG31" s="4"/>
      <c r="AH31" s="5"/>
      <c r="AI31" s="6"/>
      <c r="AJ31" s="30" t="s">
        <v>6</v>
      </c>
      <c r="AK31" s="2">
        <f t="shared" si="6"/>
        <v>0</v>
      </c>
      <c r="AL31">
        <f t="shared" si="0"/>
        <v>2</v>
      </c>
      <c r="AM31">
        <f t="shared" si="7"/>
        <v>2</v>
      </c>
    </row>
    <row r="32" spans="1:39" ht="16.5" thickTop="1" thickBot="1" x14ac:dyDescent="0.3">
      <c r="A32" s="108">
        <f t="shared" si="8"/>
        <v>41878</v>
      </c>
      <c r="B32" s="31"/>
      <c r="C32" s="73"/>
      <c r="D32" s="74">
        <v>0.54166666666666663</v>
      </c>
      <c r="E32" s="75">
        <v>0.83333333333333337</v>
      </c>
      <c r="F32" s="107"/>
      <c r="G32" s="16">
        <f t="shared" si="1"/>
        <v>0.29166666666666674</v>
      </c>
      <c r="H32" s="3">
        <v>0.29166666666666669</v>
      </c>
      <c r="I32" s="4">
        <v>0.5</v>
      </c>
      <c r="J32" s="5"/>
      <c r="K32" s="6"/>
      <c r="L32" s="28"/>
      <c r="M32" s="16">
        <f t="shared" si="2"/>
        <v>0.20833333333333331</v>
      </c>
      <c r="N32" s="3"/>
      <c r="O32" s="4"/>
      <c r="P32" s="5"/>
      <c r="Q32" s="6"/>
      <c r="R32" s="28"/>
      <c r="S32" s="16">
        <f t="shared" si="3"/>
        <v>0</v>
      </c>
      <c r="T32" s="3"/>
      <c r="U32" s="4"/>
      <c r="V32" s="5"/>
      <c r="W32" s="6"/>
      <c r="X32" s="28" t="s">
        <v>6</v>
      </c>
      <c r="Y32" s="16">
        <f t="shared" si="4"/>
        <v>0</v>
      </c>
      <c r="Z32" s="3"/>
      <c r="AA32" s="4"/>
      <c r="AB32" s="5"/>
      <c r="AC32" s="6"/>
      <c r="AD32" s="29" t="s">
        <v>6</v>
      </c>
      <c r="AE32" s="22">
        <f t="shared" si="5"/>
        <v>0</v>
      </c>
      <c r="AF32" s="3"/>
      <c r="AG32" s="4"/>
      <c r="AH32" s="5"/>
      <c r="AI32" s="6"/>
      <c r="AJ32" s="30" t="s">
        <v>6</v>
      </c>
      <c r="AK32" s="2">
        <f t="shared" si="6"/>
        <v>0</v>
      </c>
      <c r="AL32">
        <f t="shared" si="0"/>
        <v>2</v>
      </c>
      <c r="AM32">
        <f t="shared" si="7"/>
        <v>2</v>
      </c>
    </row>
    <row r="33" spans="1:39" ht="16.5" thickTop="1" thickBot="1" x14ac:dyDescent="0.3">
      <c r="A33" s="108">
        <f t="shared" si="8"/>
        <v>41879</v>
      </c>
      <c r="B33" s="31">
        <v>0.29166666666666669</v>
      </c>
      <c r="C33" s="73">
        <v>0.60416666666666663</v>
      </c>
      <c r="D33" s="74"/>
      <c r="E33" s="75"/>
      <c r="F33" s="107"/>
      <c r="G33" s="16">
        <f t="shared" si="1"/>
        <v>0.31249999999999994</v>
      </c>
      <c r="H33" s="3"/>
      <c r="I33" s="4"/>
      <c r="J33" s="5"/>
      <c r="K33" s="6"/>
      <c r="L33" s="28"/>
      <c r="M33" s="16">
        <f t="shared" si="2"/>
        <v>0</v>
      </c>
      <c r="N33" s="3"/>
      <c r="O33" s="4"/>
      <c r="P33" s="5">
        <v>0.57291666666666663</v>
      </c>
      <c r="Q33" s="6">
        <v>0.91666666666666663</v>
      </c>
      <c r="R33" s="28"/>
      <c r="S33" s="16">
        <f t="shared" si="3"/>
        <v>0.34375</v>
      </c>
      <c r="T33" s="3"/>
      <c r="U33" s="4"/>
      <c r="V33" s="5"/>
      <c r="W33" s="6"/>
      <c r="X33" s="28" t="s">
        <v>6</v>
      </c>
      <c r="Y33" s="16">
        <f t="shared" si="4"/>
        <v>0</v>
      </c>
      <c r="Z33" s="3"/>
      <c r="AA33" s="4"/>
      <c r="AB33" s="5"/>
      <c r="AC33" s="6"/>
      <c r="AD33" s="29" t="s">
        <v>6</v>
      </c>
      <c r="AE33" s="22">
        <f t="shared" si="5"/>
        <v>0</v>
      </c>
      <c r="AF33" s="3"/>
      <c r="AG33" s="4"/>
      <c r="AH33" s="5"/>
      <c r="AI33" s="6"/>
      <c r="AJ33" s="30" t="s">
        <v>6</v>
      </c>
      <c r="AK33" s="2">
        <f t="shared" si="6"/>
        <v>0</v>
      </c>
      <c r="AL33">
        <f t="shared" si="0"/>
        <v>1</v>
      </c>
      <c r="AM33">
        <f t="shared" si="7"/>
        <v>0</v>
      </c>
    </row>
    <row r="34" spans="1:39" ht="16.5" thickTop="1" thickBot="1" x14ac:dyDescent="0.3">
      <c r="A34" s="108">
        <f t="shared" si="8"/>
        <v>41880</v>
      </c>
      <c r="B34" s="31">
        <v>0.29166666666666669</v>
      </c>
      <c r="C34" s="73">
        <v>0.5</v>
      </c>
      <c r="D34" s="74"/>
      <c r="E34" s="75"/>
      <c r="F34" s="107"/>
      <c r="G34" s="16">
        <f t="shared" si="1"/>
        <v>0.20833333333333331</v>
      </c>
      <c r="H34" s="3"/>
      <c r="I34" s="4"/>
      <c r="J34" s="5"/>
      <c r="K34" s="6"/>
      <c r="L34" s="28"/>
      <c r="M34" s="16">
        <f t="shared" si="2"/>
        <v>0</v>
      </c>
      <c r="N34" s="3"/>
      <c r="O34" s="4"/>
      <c r="P34" s="5">
        <v>0.5</v>
      </c>
      <c r="Q34" s="6">
        <v>0.91666666666666663</v>
      </c>
      <c r="R34" s="28"/>
      <c r="S34" s="16">
        <f t="shared" si="3"/>
        <v>0.41666666666666663</v>
      </c>
      <c r="T34" s="3"/>
      <c r="U34" s="4"/>
      <c r="V34" s="5"/>
      <c r="W34" s="6"/>
      <c r="X34" s="28" t="s">
        <v>6</v>
      </c>
      <c r="Y34" s="16">
        <f t="shared" si="4"/>
        <v>0</v>
      </c>
      <c r="Z34" s="3"/>
      <c r="AA34" s="4"/>
      <c r="AB34" s="5"/>
      <c r="AC34" s="6"/>
      <c r="AD34" s="29" t="s">
        <v>6</v>
      </c>
      <c r="AE34" s="22">
        <f t="shared" si="5"/>
        <v>0</v>
      </c>
      <c r="AF34" s="3"/>
      <c r="AG34" s="4"/>
      <c r="AH34" s="5"/>
      <c r="AI34" s="6"/>
      <c r="AJ34" s="30" t="s">
        <v>6</v>
      </c>
      <c r="AK34" s="2">
        <f t="shared" si="6"/>
        <v>0</v>
      </c>
      <c r="AL34">
        <f t="shared" si="0"/>
        <v>1</v>
      </c>
      <c r="AM34">
        <f t="shared" si="7"/>
        <v>0</v>
      </c>
    </row>
    <row r="35" spans="1:39" ht="16.5" thickTop="1" thickBot="1" x14ac:dyDescent="0.3">
      <c r="A35" s="108">
        <f t="shared" si="8"/>
        <v>41881</v>
      </c>
      <c r="B35" s="31"/>
      <c r="C35" s="73"/>
      <c r="D35" s="74"/>
      <c r="E35" s="75"/>
      <c r="F35" s="107"/>
      <c r="G35" s="16">
        <f t="shared" si="1"/>
        <v>0</v>
      </c>
      <c r="H35" s="3"/>
      <c r="I35" s="4"/>
      <c r="J35" s="5">
        <v>0.57291666666666663</v>
      </c>
      <c r="K35" s="6">
        <v>0.91666666666666663</v>
      </c>
      <c r="L35" s="28"/>
      <c r="M35" s="16">
        <f t="shared" si="2"/>
        <v>0.34375</v>
      </c>
      <c r="N35" s="3">
        <v>0.29166666666666669</v>
      </c>
      <c r="O35" s="4">
        <v>0.58333333333333337</v>
      </c>
      <c r="P35" s="5"/>
      <c r="Q35" s="6"/>
      <c r="R35" s="28"/>
      <c r="S35" s="16">
        <f t="shared" si="3"/>
        <v>0.29166666666666669</v>
      </c>
      <c r="T35" s="3"/>
      <c r="U35" s="4"/>
      <c r="V35" s="5"/>
      <c r="W35" s="6"/>
      <c r="X35" s="28" t="s">
        <v>6</v>
      </c>
      <c r="Y35" s="16">
        <f t="shared" si="4"/>
        <v>0</v>
      </c>
      <c r="Z35" s="3"/>
      <c r="AA35" s="4"/>
      <c r="AB35" s="5"/>
      <c r="AC35" s="6"/>
      <c r="AD35" s="29" t="s">
        <v>6</v>
      </c>
      <c r="AE35" s="22">
        <f t="shared" si="5"/>
        <v>0</v>
      </c>
      <c r="AF35" s="3"/>
      <c r="AG35" s="4"/>
      <c r="AH35" s="5"/>
      <c r="AI35" s="6"/>
      <c r="AJ35" s="30" t="s">
        <v>6</v>
      </c>
      <c r="AK35" s="2">
        <f t="shared" si="6"/>
        <v>0</v>
      </c>
      <c r="AL35">
        <f t="shared" si="0"/>
        <v>2</v>
      </c>
      <c r="AM35">
        <f t="shared" si="7"/>
        <v>2</v>
      </c>
    </row>
    <row r="36" spans="1:39" ht="15.75" customHeight="1" thickTop="1" thickBot="1" x14ac:dyDescent="0.3">
      <c r="A36" s="108">
        <f t="shared" si="8"/>
        <v>41882</v>
      </c>
      <c r="B36" s="32"/>
      <c r="C36" s="76"/>
      <c r="D36" s="77"/>
      <c r="E36" s="78"/>
      <c r="F36" s="107"/>
      <c r="G36" s="16">
        <f t="shared" si="1"/>
        <v>0</v>
      </c>
      <c r="H36" s="8"/>
      <c r="I36" s="9"/>
      <c r="J36" s="10">
        <v>0.57291666666666663</v>
      </c>
      <c r="K36" s="11">
        <v>0.91666666666666663</v>
      </c>
      <c r="L36" s="28"/>
      <c r="M36" s="16">
        <f t="shared" si="2"/>
        <v>0.34375</v>
      </c>
      <c r="N36" s="8">
        <v>0.29166666666666669</v>
      </c>
      <c r="O36" s="9">
        <v>0.58333333333333337</v>
      </c>
      <c r="P36" s="10"/>
      <c r="Q36" s="11"/>
      <c r="R36" s="28"/>
      <c r="S36" s="16">
        <f t="shared" si="3"/>
        <v>0.29166666666666669</v>
      </c>
      <c r="T36" s="8"/>
      <c r="U36" s="9"/>
      <c r="V36" s="10"/>
      <c r="W36" s="11"/>
      <c r="X36" s="28"/>
      <c r="Y36" s="16">
        <f t="shared" si="4"/>
        <v>0</v>
      </c>
      <c r="Z36" s="8"/>
      <c r="AA36" s="9"/>
      <c r="AB36" s="10"/>
      <c r="AC36" s="11"/>
      <c r="AD36" s="29"/>
      <c r="AE36" s="22">
        <f t="shared" si="5"/>
        <v>0</v>
      </c>
      <c r="AF36" s="8"/>
      <c r="AG36" s="9"/>
      <c r="AH36" s="10"/>
      <c r="AI36" s="11"/>
      <c r="AJ36" s="30"/>
      <c r="AK36" s="7">
        <f t="shared" si="6"/>
        <v>0</v>
      </c>
      <c r="AL36">
        <f t="shared" si="0"/>
        <v>2</v>
      </c>
      <c r="AM36">
        <f t="shared" si="7"/>
        <v>2</v>
      </c>
    </row>
    <row r="37" spans="1:39" ht="15" customHeight="1" thickTop="1" x14ac:dyDescent="0.25">
      <c r="A37" s="12"/>
      <c r="B37" s="169">
        <f>SUM(G6:G36)</f>
        <v>6.09375</v>
      </c>
      <c r="C37" s="170"/>
      <c r="D37" s="170"/>
      <c r="E37" s="170"/>
      <c r="F37" s="170"/>
      <c r="G37" s="171"/>
      <c r="H37" s="170">
        <f>SUM(M6:M36)</f>
        <v>6.5833333333333321</v>
      </c>
      <c r="I37" s="170"/>
      <c r="J37" s="170"/>
      <c r="K37" s="170"/>
      <c r="L37" s="170"/>
      <c r="M37" s="171"/>
      <c r="N37" s="169">
        <f>SUM(S6:S36)</f>
        <v>6.1145833333333339</v>
      </c>
      <c r="O37" s="170"/>
      <c r="P37" s="170"/>
      <c r="Q37" s="170"/>
      <c r="R37" s="170"/>
      <c r="S37" s="171"/>
      <c r="T37" s="170">
        <f>SUM(Y6:Y36)</f>
        <v>0.20833333333333337</v>
      </c>
      <c r="U37" s="170"/>
      <c r="V37" s="170"/>
      <c r="W37" s="170"/>
      <c r="X37" s="170"/>
      <c r="Y37" s="170"/>
      <c r="Z37" s="169">
        <f>SUM(AE6:AE36)</f>
        <v>1.5624999999999998</v>
      </c>
      <c r="AA37" s="170"/>
      <c r="AB37" s="170"/>
      <c r="AC37" s="170"/>
      <c r="AD37" s="170"/>
      <c r="AE37" s="171"/>
      <c r="AF37" s="169">
        <f>SUM(AK6:AK36)</f>
        <v>0.20833333333333337</v>
      </c>
      <c r="AG37" s="170"/>
      <c r="AH37" s="170"/>
      <c r="AI37" s="170"/>
      <c r="AJ37" s="170"/>
      <c r="AK37" s="171"/>
    </row>
    <row r="38" spans="1:39" ht="15.75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9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0.20833333333333331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9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9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9" s="15" customFormat="1" ht="15.75" x14ac:dyDescent="0.25">
      <c r="A42" s="67"/>
      <c r="H42" s="15" t="b">
        <f>OR(COUNTIF(fériés,$A6)&gt;0,WEEKDAY($A6,2)&gt;5)</f>
        <v>0</v>
      </c>
      <c r="AC42" s="14"/>
      <c r="AI42" s="14"/>
    </row>
    <row r="43" spans="1:39" s="15" customFormat="1" x14ac:dyDescent="0.25">
      <c r="A43" s="67"/>
    </row>
    <row r="44" spans="1:39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9" x14ac:dyDescent="0.25">
      <c r="A48"/>
      <c r="Z48" t="s">
        <v>9</v>
      </c>
    </row>
  </sheetData>
  <sheetProtection selectLockedCells="1"/>
  <mergeCells count="26">
    <mergeCell ref="H37:M38"/>
    <mergeCell ref="N37:S38"/>
    <mergeCell ref="T37:Y38"/>
    <mergeCell ref="Z37:AE38"/>
    <mergeCell ref="AF37:AK38"/>
    <mergeCell ref="A1:A5"/>
    <mergeCell ref="B4:G5"/>
    <mergeCell ref="H4:M5"/>
    <mergeCell ref="N4:S5"/>
    <mergeCell ref="T4:Y5"/>
    <mergeCell ref="AF44:AG44"/>
    <mergeCell ref="AH44:AI44"/>
    <mergeCell ref="B1:AK3"/>
    <mergeCell ref="P44:Q44"/>
    <mergeCell ref="T44:U44"/>
    <mergeCell ref="V44:W44"/>
    <mergeCell ref="Z44:AA44"/>
    <mergeCell ref="AB44:AC44"/>
    <mergeCell ref="B44:C44"/>
    <mergeCell ref="D44:E44"/>
    <mergeCell ref="H44:I44"/>
    <mergeCell ref="J44:K44"/>
    <mergeCell ref="N44:O44"/>
    <mergeCell ref="Z4:AE5"/>
    <mergeCell ref="AF4:AK5"/>
    <mergeCell ref="B37:G38"/>
  </mergeCells>
  <conditionalFormatting sqref="H6:K36">
    <cfRule type="expression" dxfId="329" priority="23">
      <formula>$L6="MODIF"</formula>
    </cfRule>
    <cfRule type="expression" dxfId="328" priority="26">
      <formula>$L6="AUTRE"</formula>
    </cfRule>
    <cfRule type="expression" dxfId="327" priority="31">
      <formula>$L6="RC"</formula>
    </cfRule>
    <cfRule type="expression" dxfId="326" priority="32">
      <formula>$L6="AM"</formula>
    </cfRule>
    <cfRule type="expression" dxfId="325" priority="33">
      <formula>$L6="CA"</formula>
    </cfRule>
  </conditionalFormatting>
  <conditionalFormatting sqref="T6:X36">
    <cfRule type="expression" dxfId="324" priority="22">
      <formula>$X6="MODIF"</formula>
    </cfRule>
    <cfRule type="expression" dxfId="323" priority="25">
      <formula>$X6="AUTRE"</formula>
    </cfRule>
    <cfRule type="expression" dxfId="322" priority="28">
      <formula>$X6="RC"</formula>
    </cfRule>
    <cfRule type="expression" dxfId="321" priority="29">
      <formula>$X6="AM"</formula>
    </cfRule>
    <cfRule type="expression" dxfId="320" priority="30">
      <formula>$X6="CA"</formula>
    </cfRule>
  </conditionalFormatting>
  <conditionalFormatting sqref="AJ6:AJ36">
    <cfRule type="expression" dxfId="319" priority="15">
      <formula>$AJ6="MODIF"</formula>
    </cfRule>
    <cfRule type="expression" dxfId="318" priority="16">
      <formula>$AJ6="RC"</formula>
    </cfRule>
  </conditionalFormatting>
  <conditionalFormatting sqref="Z6:AD36">
    <cfRule type="expression" dxfId="317" priority="10">
      <formula>$AD6="MODIF"</formula>
    </cfRule>
    <cfRule type="expression" dxfId="316" priority="11">
      <formula>$AD6="RC"</formula>
    </cfRule>
    <cfRule type="expression" dxfId="315" priority="12">
      <formula>$AD6="AM"</formula>
    </cfRule>
    <cfRule type="expression" dxfId="314" priority="13">
      <formula>$AD6="CA"</formula>
    </cfRule>
    <cfRule type="expression" dxfId="313" priority="14">
      <formula>$AD6="AUTRE"</formula>
    </cfRule>
  </conditionalFormatting>
  <conditionalFormatting sqref="AF6:AJ36">
    <cfRule type="expression" dxfId="312" priority="6">
      <formula>$AJ6="RC"</formula>
    </cfRule>
    <cfRule type="expression" dxfId="311" priority="7">
      <formula>$AJ6="AM"</formula>
    </cfRule>
    <cfRule type="expression" dxfId="310" priority="8">
      <formula>$AJ6="CA"</formula>
    </cfRule>
    <cfRule type="expression" dxfId="309" priority="9">
      <formula>$AJ6="AUTRE"</formula>
    </cfRule>
  </conditionalFormatting>
  <conditionalFormatting sqref="B6:B36 H6:L36 N6:R36 T6:X36 Z6:AD36 AF6:AJ36">
    <cfRule type="cellIs" dxfId="308" priority="4" operator="equal">
      <formula>0.916666666666667</formula>
    </cfRule>
    <cfRule type="cellIs" dxfId="307" priority="5" operator="equal">
      <formula>0.291666666666667</formula>
    </cfRule>
  </conditionalFormatting>
  <conditionalFormatting sqref="A6:A36">
    <cfRule type="cellIs" dxfId="306" priority="3" operator="lessThan">
      <formula>TODAY()</formula>
    </cfRule>
  </conditionalFormatting>
  <conditionalFormatting sqref="B6:F36">
    <cfRule type="expression" dxfId="305" priority="1">
      <formula>$F6="CA"</formula>
    </cfRule>
    <cfRule type="expression" dxfId="304" priority="24">
      <formula>$F6="MODIF"</formula>
    </cfRule>
    <cfRule type="expression" dxfId="303" priority="27">
      <formula>$F6="AUTRE"</formula>
    </cfRule>
    <cfRule type="expression" dxfId="302" priority="34">
      <formula>$F6="RC"</formula>
    </cfRule>
    <cfRule type="expression" dxfId="301" priority="35">
      <formula>$F6="AM"</formula>
    </cfRule>
  </conditionalFormatting>
  <conditionalFormatting sqref="M6:M36 S6:S36 Y6:Y36 AE6:AE36 AK6:AK36 G6:G36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{2DBB0AFD-BE6A-44FA-8FA0-D1D14DA5B47C}</x14:id>
        </ext>
      </extLst>
    </cfRule>
  </conditionalFormatting>
  <conditionalFormatting sqref="A6:AK36">
    <cfRule type="expression" dxfId="300" priority="36">
      <formula>OR(COUNTIF(fériés,$A6)&gt;0,WEEKDAY($A6,2)&gt;5)</formula>
    </cfRule>
  </conditionalFormatting>
  <conditionalFormatting sqref="N29:R33">
    <cfRule type="expression" dxfId="299" priority="17">
      <formula>$R6="MODIF"</formula>
    </cfRule>
    <cfRule type="expression" dxfId="298" priority="18">
      <formula>$R6="AUTRE"</formula>
    </cfRule>
    <cfRule type="expression" dxfId="297" priority="19">
      <formula>$R6="RC"</formula>
    </cfRule>
    <cfRule type="expression" dxfId="296" priority="20">
      <formula>$R6="AM"</formula>
    </cfRule>
  </conditionalFormatting>
  <conditionalFormatting sqref="N6:R36">
    <cfRule type="expression" dxfId="295" priority="21">
      <formula>$R6="CA"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5363" r:id="rId3" name="CommandButton1">
          <controlPr defaultSize="0" autoLine="0" r:id="rId4">
            <anchor moveWithCells="1">
              <from>
                <xdr:col>3</xdr:col>
                <xdr:colOff>200025</xdr:colOff>
                <xdr:row>0</xdr:row>
                <xdr:rowOff>9525</xdr:rowOff>
              </from>
              <to>
                <xdr:col>7</xdr:col>
                <xdr:colOff>28575</xdr:colOff>
                <xdr:row>2</xdr:row>
                <xdr:rowOff>180975</xdr:rowOff>
              </to>
            </anchor>
          </controlPr>
        </control>
      </mc:Choice>
      <mc:Fallback>
        <control shapeId="15363" r:id="rId3" name="CommandButton1"/>
      </mc:Fallback>
    </mc:AlternateContent>
    <mc:AlternateContent xmlns:mc="http://schemas.openxmlformats.org/markup-compatibility/2006">
      <mc:Choice Requires="x14">
        <control shapeId="15361" r:id="rId5" name="Button 1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9525</xdr:rowOff>
              </from>
              <to>
                <xdr:col>3</xdr:col>
                <xdr:colOff>95250</xdr:colOff>
                <xdr:row>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DBB0AFD-BE6A-44FA-8FA0-D1D14DA5B4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L48"/>
  <sheetViews>
    <sheetView workbookViewId="0">
      <selection activeCell="M24" sqref="M24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52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41883</v>
      </c>
      <c r="B6" s="31"/>
      <c r="C6" s="70"/>
      <c r="D6" s="71">
        <v>0.57291666666666663</v>
      </c>
      <c r="E6" s="72">
        <v>0.91666666666666663</v>
      </c>
      <c r="F6" s="106"/>
      <c r="G6" s="16">
        <f>E6-D6+C6-B6</f>
        <v>0.34375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/>
      <c r="Q6" s="26"/>
      <c r="R6" s="28"/>
      <c r="S6" s="16">
        <f>Q6-P6+O6-N6</f>
        <v>0</v>
      </c>
      <c r="T6" s="24"/>
      <c r="U6" s="17"/>
      <c r="V6" s="25">
        <v>0.58333333333333304</v>
      </c>
      <c r="W6" s="26">
        <v>0.79166666666666696</v>
      </c>
      <c r="X6" s="28"/>
      <c r="Y6" s="16">
        <f>W6-V6+U6-T6</f>
        <v>0.20833333333333393</v>
      </c>
      <c r="Z6" s="24">
        <v>0.29166666666666669</v>
      </c>
      <c r="AA6" s="17">
        <v>0.58333333333333304</v>
      </c>
      <c r="AB6" s="25">
        <v>0.70833333333333304</v>
      </c>
      <c r="AC6" s="26">
        <v>0.83333333333333304</v>
      </c>
      <c r="AD6" s="29"/>
      <c r="AE6" s="27">
        <f>AC6-AB6+AA6-Z6</f>
        <v>0.41666666666666635</v>
      </c>
      <c r="AF6" s="3">
        <v>0.375</v>
      </c>
      <c r="AG6" s="4">
        <v>0.58333333333333304</v>
      </c>
      <c r="AH6" s="5">
        <v>0.58333333333333304</v>
      </c>
      <c r="AI6" s="6">
        <v>0.70833333333333337</v>
      </c>
      <c r="AJ6" s="30"/>
      <c r="AK6" s="1">
        <f>AI6-AH6+AG6-AF6</f>
        <v>0.33333333333333337</v>
      </c>
      <c r="AL6">
        <f>COUNTIF(B6:AK6,"07:00")</f>
        <v>1</v>
      </c>
    </row>
    <row r="7" spans="1:38" ht="16.5" thickTop="1" thickBot="1" x14ac:dyDescent="0.3">
      <c r="A7" s="108">
        <f>A6+1</f>
        <v>41884</v>
      </c>
      <c r="B7" s="31">
        <v>0.41666666666666669</v>
      </c>
      <c r="C7" s="73">
        <v>0.58333333333333337</v>
      </c>
      <c r="D7" s="74">
        <v>0.58333333333333337</v>
      </c>
      <c r="E7" s="75">
        <v>0.83333333333333337</v>
      </c>
      <c r="F7" s="107"/>
      <c r="G7" s="16">
        <f t="shared" ref="G7:G36" si="0">E7-D7+C7-B7</f>
        <v>0.41666666666666669</v>
      </c>
      <c r="H7" s="3"/>
      <c r="I7" s="4"/>
      <c r="J7" s="5"/>
      <c r="K7" s="6"/>
      <c r="L7" s="28"/>
      <c r="M7" s="16">
        <f t="shared" ref="M7:M36" si="1">K7-J7+I7-H7</f>
        <v>0</v>
      </c>
      <c r="N7" s="3"/>
      <c r="O7" s="4"/>
      <c r="P7" s="5"/>
      <c r="Q7" s="6"/>
      <c r="R7" s="28"/>
      <c r="S7" s="16">
        <f t="shared" ref="S7:S36" si="2">Q7-P7+O7-N7</f>
        <v>0</v>
      </c>
      <c r="T7" s="3">
        <v>0.41666666666666702</v>
      </c>
      <c r="U7" s="4">
        <v>0.58333333333333304</v>
      </c>
      <c r="V7" s="5">
        <v>0.58333333333333304</v>
      </c>
      <c r="W7" s="6">
        <v>0.79166666666666696</v>
      </c>
      <c r="X7" s="28"/>
      <c r="Y7" s="16">
        <f t="shared" ref="Y7:Y36" si="3">W7-V7+U7-T7</f>
        <v>0.37499999999999994</v>
      </c>
      <c r="Z7" s="3"/>
      <c r="AA7" s="4"/>
      <c r="AB7" s="5">
        <v>0.57291666666666663</v>
      </c>
      <c r="AC7" s="6">
        <v>0.91666666666666696</v>
      </c>
      <c r="AD7" s="29"/>
      <c r="AE7" s="22">
        <f t="shared" ref="AE7:AE36" si="4">AC7-AB7+AA7-Z7</f>
        <v>0.34375000000000033</v>
      </c>
      <c r="AF7" s="3">
        <v>0.29166666666666669</v>
      </c>
      <c r="AG7" s="4">
        <v>0.58333333333333304</v>
      </c>
      <c r="AH7" s="5">
        <v>0.58333333333333304</v>
      </c>
      <c r="AI7" s="6">
        <v>0.70833333333333337</v>
      </c>
      <c r="AJ7" s="30"/>
      <c r="AK7" s="2">
        <f t="shared" ref="AK7:AK36" si="5">AI7-AH7+AG7-AF7</f>
        <v>0.41666666666666669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41885</v>
      </c>
      <c r="B8" s="31">
        <v>0.29166666666666669</v>
      </c>
      <c r="C8" s="73">
        <v>0.5</v>
      </c>
      <c r="D8" s="74"/>
      <c r="E8" s="75"/>
      <c r="F8" s="107"/>
      <c r="G8" s="16">
        <f t="shared" si="0"/>
        <v>0.20833333333333331</v>
      </c>
      <c r="H8" s="3"/>
      <c r="I8" s="4"/>
      <c r="J8" s="5"/>
      <c r="K8" s="6"/>
      <c r="L8" s="28"/>
      <c r="M8" s="16">
        <f t="shared" si="1"/>
        <v>0</v>
      </c>
      <c r="N8" s="3"/>
      <c r="O8" s="4"/>
      <c r="P8" s="5">
        <v>0.5</v>
      </c>
      <c r="Q8" s="6">
        <v>0.91666666666666696</v>
      </c>
      <c r="R8" s="28"/>
      <c r="S8" s="16">
        <f t="shared" si="2"/>
        <v>0.41666666666666696</v>
      </c>
      <c r="T8" s="3">
        <v>0.45833333333333398</v>
      </c>
      <c r="U8" s="4">
        <v>0.58333333333333304</v>
      </c>
      <c r="V8" s="5">
        <v>0.58333333333333304</v>
      </c>
      <c r="W8" s="6">
        <v>0.83333333333333304</v>
      </c>
      <c r="X8" s="28"/>
      <c r="Y8" s="16">
        <f t="shared" si="3"/>
        <v>0.37499999999999906</v>
      </c>
      <c r="Z8" s="3"/>
      <c r="AA8" s="4"/>
      <c r="AB8" s="5">
        <v>0.54166666666666696</v>
      </c>
      <c r="AC8" s="6">
        <v>0.83333333333333304</v>
      </c>
      <c r="AD8" s="29"/>
      <c r="AE8" s="22">
        <f t="shared" si="4"/>
        <v>0.29166666666666607</v>
      </c>
      <c r="AF8" s="3">
        <v>0.375</v>
      </c>
      <c r="AG8" s="4">
        <v>0.58333333333333304</v>
      </c>
      <c r="AH8" s="5">
        <v>0.58333333333333304</v>
      </c>
      <c r="AI8" s="6">
        <v>0.66666666666666663</v>
      </c>
      <c r="AJ8" s="30"/>
      <c r="AK8" s="2">
        <f t="shared" si="5"/>
        <v>0.29166666666666663</v>
      </c>
      <c r="AL8">
        <f t="shared" si="6"/>
        <v>2</v>
      </c>
    </row>
    <row r="9" spans="1:38" ht="16.5" thickTop="1" thickBot="1" x14ac:dyDescent="0.3">
      <c r="A9" s="108">
        <f t="shared" si="7"/>
        <v>41886</v>
      </c>
      <c r="B9" s="31"/>
      <c r="C9" s="73"/>
      <c r="D9" s="74"/>
      <c r="E9" s="75"/>
      <c r="F9" s="107"/>
      <c r="G9" s="16">
        <f t="shared" si="0"/>
        <v>0</v>
      </c>
      <c r="H9" s="3"/>
      <c r="I9" s="4"/>
      <c r="J9" s="5">
        <v>0.57291666666666663</v>
      </c>
      <c r="K9" s="6">
        <v>0.91666666666666663</v>
      </c>
      <c r="L9" s="28"/>
      <c r="M9" s="16">
        <f t="shared" si="1"/>
        <v>0.34375</v>
      </c>
      <c r="N9" s="3">
        <v>0.41666666666666702</v>
      </c>
      <c r="O9" s="4">
        <v>0.58333333333333304</v>
      </c>
      <c r="P9" s="5">
        <v>0.58333333333333304</v>
      </c>
      <c r="Q9" s="6">
        <v>0.83333333333333304</v>
      </c>
      <c r="R9" s="28"/>
      <c r="S9" s="16">
        <f t="shared" si="2"/>
        <v>0.41666666666666602</v>
      </c>
      <c r="T9" s="3">
        <v>0.45833333333333398</v>
      </c>
      <c r="U9" s="4">
        <v>0.58333333333333304</v>
      </c>
      <c r="V9" s="5">
        <v>0.58333333333333304</v>
      </c>
      <c r="W9" s="6">
        <v>0.83333333333333304</v>
      </c>
      <c r="X9" s="28"/>
      <c r="Y9" s="16">
        <f t="shared" si="3"/>
        <v>0.37499999999999906</v>
      </c>
      <c r="Z9" s="3">
        <v>0.29166666666666669</v>
      </c>
      <c r="AA9" s="4">
        <v>0.60416666666666663</v>
      </c>
      <c r="AB9" s="5"/>
      <c r="AC9" s="6"/>
      <c r="AD9" s="29"/>
      <c r="AE9" s="22">
        <f t="shared" si="4"/>
        <v>0.31249999999999994</v>
      </c>
      <c r="AF9" s="3">
        <v>0.375</v>
      </c>
      <c r="AG9" s="4">
        <v>0.58333333333333304</v>
      </c>
      <c r="AH9" s="5">
        <v>0.58333333333333304</v>
      </c>
      <c r="AI9" s="6">
        <v>0.66666666666666663</v>
      </c>
      <c r="AJ9" s="30"/>
      <c r="AK9" s="2">
        <f t="shared" si="5"/>
        <v>0.29166666666666663</v>
      </c>
      <c r="AL9">
        <f t="shared" si="6"/>
        <v>2</v>
      </c>
    </row>
    <row r="10" spans="1:38" ht="16.5" thickTop="1" thickBot="1" x14ac:dyDescent="0.3">
      <c r="A10" s="108">
        <f t="shared" si="7"/>
        <v>41887</v>
      </c>
      <c r="B10" s="31"/>
      <c r="C10" s="73"/>
      <c r="D10" s="74"/>
      <c r="E10" s="75"/>
      <c r="F10" s="107"/>
      <c r="G10" s="16">
        <f t="shared" si="0"/>
        <v>0</v>
      </c>
      <c r="H10" s="3">
        <v>0.41666666666666702</v>
      </c>
      <c r="I10" s="4">
        <v>0.58333333333333304</v>
      </c>
      <c r="J10" s="5">
        <v>0.58333333333333304</v>
      </c>
      <c r="K10" s="6">
        <v>0.83333333333333304</v>
      </c>
      <c r="L10" s="28"/>
      <c r="M10" s="16">
        <f t="shared" si="1"/>
        <v>0.41666666666666602</v>
      </c>
      <c r="N10" s="3"/>
      <c r="O10" s="4"/>
      <c r="P10" s="5">
        <v>0.5</v>
      </c>
      <c r="Q10" s="6">
        <v>0.91666666666666696</v>
      </c>
      <c r="R10" s="28"/>
      <c r="S10" s="16">
        <f t="shared" si="2"/>
        <v>0.41666666666666696</v>
      </c>
      <c r="T10" s="3">
        <v>0.375</v>
      </c>
      <c r="U10" s="4">
        <v>0.58333333333333304</v>
      </c>
      <c r="V10" s="5"/>
      <c r="W10" s="6"/>
      <c r="X10" s="28"/>
      <c r="Y10" s="16">
        <f t="shared" si="3"/>
        <v>0.20833333333333304</v>
      </c>
      <c r="Z10" s="3">
        <v>0.29166666666666669</v>
      </c>
      <c r="AA10" s="4">
        <v>0.5</v>
      </c>
      <c r="AB10" s="5"/>
      <c r="AC10" s="6"/>
      <c r="AD10" s="29"/>
      <c r="AE10" s="22">
        <f t="shared" si="4"/>
        <v>0.20833333333333331</v>
      </c>
      <c r="AF10" s="3">
        <v>0.375</v>
      </c>
      <c r="AG10" s="4">
        <v>0.58333333333333304</v>
      </c>
      <c r="AH10" s="5"/>
      <c r="AI10" s="6"/>
      <c r="AJ10" s="30"/>
      <c r="AK10" s="2">
        <f t="shared" si="5"/>
        <v>0.20833333333333304</v>
      </c>
      <c r="AL10">
        <f t="shared" si="6"/>
        <v>1</v>
      </c>
    </row>
    <row r="11" spans="1:38" ht="16.5" thickTop="1" thickBot="1" x14ac:dyDescent="0.3">
      <c r="A11" s="108">
        <f t="shared" si="7"/>
        <v>41888</v>
      </c>
      <c r="B11" s="31"/>
      <c r="C11" s="73"/>
      <c r="D11" s="74">
        <v>0.57291666666666663</v>
      </c>
      <c r="E11" s="75">
        <v>0.91666666666666663</v>
      </c>
      <c r="F11" s="107"/>
      <c r="G11" s="16">
        <f t="shared" si="0"/>
        <v>0.34375</v>
      </c>
      <c r="H11" s="3">
        <v>0.29166666666666669</v>
      </c>
      <c r="I11" s="4">
        <v>0.58333333333333304</v>
      </c>
      <c r="J11" s="5"/>
      <c r="K11" s="6"/>
      <c r="L11" s="28"/>
      <c r="M11" s="16">
        <f t="shared" si="1"/>
        <v>0.29166666666666635</v>
      </c>
      <c r="N11" s="3"/>
      <c r="O11" s="4"/>
      <c r="P11" s="5"/>
      <c r="Q11" s="6"/>
      <c r="R11" s="28"/>
      <c r="S11" s="16">
        <f t="shared" si="2"/>
        <v>0</v>
      </c>
      <c r="T11" s="3"/>
      <c r="U11" s="4"/>
      <c r="V11" s="5"/>
      <c r="W11" s="6"/>
      <c r="X11" s="28"/>
      <c r="Y11" s="16">
        <f t="shared" si="3"/>
        <v>0</v>
      </c>
      <c r="Z11" s="3"/>
      <c r="AA11" s="4"/>
      <c r="AB11" s="5"/>
      <c r="AC11" s="6"/>
      <c r="AD11" s="29"/>
      <c r="AE11" s="22">
        <f t="shared" si="4"/>
        <v>0</v>
      </c>
      <c r="AF11" s="3"/>
      <c r="AG11" s="4"/>
      <c r="AH11" s="5"/>
      <c r="AI11" s="6"/>
      <c r="AJ11" s="30"/>
      <c r="AK11" s="2">
        <f t="shared" si="5"/>
        <v>0</v>
      </c>
      <c r="AL11">
        <f t="shared" si="6"/>
        <v>1</v>
      </c>
    </row>
    <row r="12" spans="1:38" ht="16.5" thickTop="1" thickBot="1" x14ac:dyDescent="0.3">
      <c r="A12" s="108">
        <f t="shared" si="7"/>
        <v>41889</v>
      </c>
      <c r="B12" s="31"/>
      <c r="C12" s="73"/>
      <c r="D12" s="74">
        <v>0.57291666666666663</v>
      </c>
      <c r="E12" s="75">
        <v>0.91666666666666663</v>
      </c>
      <c r="F12" s="107"/>
      <c r="G12" s="16">
        <f t="shared" si="0"/>
        <v>0.34375</v>
      </c>
      <c r="H12" s="3">
        <v>0.29166666666666669</v>
      </c>
      <c r="I12" s="4">
        <v>0.58333333333333304</v>
      </c>
      <c r="J12" s="5"/>
      <c r="K12" s="6"/>
      <c r="L12" s="28"/>
      <c r="M12" s="16">
        <f t="shared" si="1"/>
        <v>0.29166666666666635</v>
      </c>
      <c r="N12" s="3"/>
      <c r="O12" s="4"/>
      <c r="P12" s="5"/>
      <c r="Q12" s="6"/>
      <c r="R12" s="28"/>
      <c r="S12" s="16">
        <f t="shared" si="2"/>
        <v>0</v>
      </c>
      <c r="T12" s="3"/>
      <c r="U12" s="4"/>
      <c r="V12" s="5"/>
      <c r="W12" s="6"/>
      <c r="X12" s="28"/>
      <c r="Y12" s="16">
        <f t="shared" si="3"/>
        <v>0</v>
      </c>
      <c r="Z12" s="3"/>
      <c r="AA12" s="4"/>
      <c r="AB12" s="5"/>
      <c r="AC12" s="6"/>
      <c r="AD12" s="29"/>
      <c r="AE12" s="22">
        <f t="shared" si="4"/>
        <v>0</v>
      </c>
      <c r="AF12" s="3"/>
      <c r="AG12" s="4"/>
      <c r="AH12" s="5"/>
      <c r="AI12" s="6"/>
      <c r="AJ12" s="30"/>
      <c r="AK12" s="2">
        <f t="shared" si="5"/>
        <v>0</v>
      </c>
      <c r="AL12">
        <f t="shared" si="6"/>
        <v>1</v>
      </c>
    </row>
    <row r="13" spans="1:38" ht="16.5" thickTop="1" thickBot="1" x14ac:dyDescent="0.3">
      <c r="A13" s="108">
        <f t="shared" si="7"/>
        <v>41890</v>
      </c>
      <c r="B13" s="31"/>
      <c r="C13" s="73"/>
      <c r="D13" s="74"/>
      <c r="E13" s="75"/>
      <c r="F13" s="107"/>
      <c r="G13" s="16">
        <f t="shared" si="0"/>
        <v>0</v>
      </c>
      <c r="H13" s="3"/>
      <c r="I13" s="4"/>
      <c r="J13" s="5"/>
      <c r="K13" s="6"/>
      <c r="L13" s="28"/>
      <c r="M13" s="16">
        <f t="shared" si="1"/>
        <v>0</v>
      </c>
      <c r="N13" s="3"/>
      <c r="O13" s="4"/>
      <c r="P13" s="5"/>
      <c r="Q13" s="6"/>
      <c r="R13" s="28"/>
      <c r="S13" s="16">
        <f t="shared" si="2"/>
        <v>0</v>
      </c>
      <c r="T13" s="3">
        <v>0.29166666666666669</v>
      </c>
      <c r="U13" s="4">
        <v>0.58333333333333304</v>
      </c>
      <c r="V13" s="5">
        <v>0.70833333333333304</v>
      </c>
      <c r="W13" s="6">
        <v>0.83333333333333304</v>
      </c>
      <c r="X13" s="28"/>
      <c r="Y13" s="16">
        <f t="shared" si="3"/>
        <v>0.41666666666666635</v>
      </c>
      <c r="Z13" s="3"/>
      <c r="AA13" s="4"/>
      <c r="AB13" s="5">
        <v>0.57291666666666663</v>
      </c>
      <c r="AC13" s="6">
        <v>0.91666666666666696</v>
      </c>
      <c r="AD13" s="29"/>
      <c r="AE13" s="22">
        <f t="shared" si="4"/>
        <v>0.34375000000000033</v>
      </c>
      <c r="AF13" s="3">
        <v>0.375</v>
      </c>
      <c r="AG13" s="4">
        <v>0.58333333333333304</v>
      </c>
      <c r="AH13" s="5">
        <v>0.58333333333333304</v>
      </c>
      <c r="AI13" s="6">
        <v>0.70833333333333337</v>
      </c>
      <c r="AJ13" s="30"/>
      <c r="AK13" s="2">
        <f t="shared" si="5"/>
        <v>0.33333333333333337</v>
      </c>
      <c r="AL13">
        <f t="shared" si="6"/>
        <v>1</v>
      </c>
    </row>
    <row r="14" spans="1:38" ht="16.5" thickTop="1" thickBot="1" x14ac:dyDescent="0.3">
      <c r="A14" s="108">
        <f t="shared" si="7"/>
        <v>41891</v>
      </c>
      <c r="B14" s="31"/>
      <c r="C14" s="73"/>
      <c r="D14" s="74"/>
      <c r="E14" s="75"/>
      <c r="F14" s="107"/>
      <c r="G14" s="16">
        <f t="shared" si="0"/>
        <v>0</v>
      </c>
      <c r="H14" s="3">
        <v>0.29166666666666669</v>
      </c>
      <c r="I14" s="4">
        <v>0.58333333333333304</v>
      </c>
      <c r="J14" s="5">
        <v>0.58333333333333304</v>
      </c>
      <c r="K14" s="6">
        <v>0.70833333333333337</v>
      </c>
      <c r="L14" s="28"/>
      <c r="M14" s="16">
        <f t="shared" si="1"/>
        <v>0.41666666666666669</v>
      </c>
      <c r="N14" s="3">
        <v>0.41666666666666702</v>
      </c>
      <c r="O14" s="4">
        <v>0.58333333333333304</v>
      </c>
      <c r="P14" s="5">
        <v>0.58333333333333304</v>
      </c>
      <c r="Q14" s="6">
        <v>0.79166666666666696</v>
      </c>
      <c r="R14" s="28"/>
      <c r="S14" s="16">
        <f t="shared" si="2"/>
        <v>0.37499999999999994</v>
      </c>
      <c r="T14" s="3"/>
      <c r="U14" s="4"/>
      <c r="V14" s="5">
        <v>0.57291666666666663</v>
      </c>
      <c r="W14" s="6">
        <v>0.91666666666666696</v>
      </c>
      <c r="X14" s="28"/>
      <c r="Y14" s="16">
        <f t="shared" si="3"/>
        <v>0.34375000000000033</v>
      </c>
      <c r="Z14" s="3">
        <v>0.41666666666666702</v>
      </c>
      <c r="AA14" s="4">
        <v>0.58333333333333304</v>
      </c>
      <c r="AB14" s="5">
        <v>0.58333333333333304</v>
      </c>
      <c r="AC14" s="6">
        <v>0.83333333333333304</v>
      </c>
      <c r="AD14" s="29"/>
      <c r="AE14" s="22">
        <f t="shared" si="4"/>
        <v>0.41666666666666602</v>
      </c>
      <c r="AF14" s="3">
        <v>0.375</v>
      </c>
      <c r="AG14" s="4">
        <v>0.58333333333333304</v>
      </c>
      <c r="AH14" s="5">
        <v>0.58333333333333304</v>
      </c>
      <c r="AI14" s="6">
        <v>0.70833333333333337</v>
      </c>
      <c r="AJ14" s="30"/>
      <c r="AK14" s="2">
        <f t="shared" si="5"/>
        <v>0.33333333333333337</v>
      </c>
      <c r="AL14">
        <f t="shared" si="6"/>
        <v>1</v>
      </c>
    </row>
    <row r="15" spans="1:38" ht="16.5" thickTop="1" thickBot="1" x14ac:dyDescent="0.3">
      <c r="A15" s="108">
        <f t="shared" si="7"/>
        <v>41892</v>
      </c>
      <c r="B15" s="31"/>
      <c r="C15" s="73"/>
      <c r="D15" s="74"/>
      <c r="E15" s="75"/>
      <c r="F15" s="107"/>
      <c r="G15" s="16">
        <f t="shared" si="0"/>
        <v>0</v>
      </c>
      <c r="H15" s="3"/>
      <c r="I15" s="4"/>
      <c r="J15" s="5">
        <v>0.5</v>
      </c>
      <c r="K15" s="6">
        <v>0.91666666666666696</v>
      </c>
      <c r="L15" s="28"/>
      <c r="M15" s="16">
        <f t="shared" si="1"/>
        <v>0.41666666666666696</v>
      </c>
      <c r="N15" s="3">
        <v>0.45833333333333398</v>
      </c>
      <c r="O15" s="4">
        <v>0.58333333333333304</v>
      </c>
      <c r="P15" s="5">
        <v>0.58333333333333304</v>
      </c>
      <c r="Q15" s="6">
        <v>0.79166666666666696</v>
      </c>
      <c r="R15" s="28"/>
      <c r="S15" s="16">
        <f t="shared" si="2"/>
        <v>0.33333333333333298</v>
      </c>
      <c r="T15" s="3"/>
      <c r="U15" s="4"/>
      <c r="V15" s="5">
        <v>0.54166666666666696</v>
      </c>
      <c r="W15" s="6">
        <v>0.83333333333333304</v>
      </c>
      <c r="X15" s="28"/>
      <c r="Y15" s="16">
        <f t="shared" si="3"/>
        <v>0.29166666666666607</v>
      </c>
      <c r="Z15" s="3">
        <v>0.29166666666666669</v>
      </c>
      <c r="AA15" s="4">
        <v>0.5</v>
      </c>
      <c r="AB15" s="5"/>
      <c r="AC15" s="6"/>
      <c r="AD15" s="29"/>
      <c r="AE15" s="22">
        <f t="shared" si="4"/>
        <v>0.20833333333333331</v>
      </c>
      <c r="AF15" s="3">
        <v>0.375</v>
      </c>
      <c r="AG15" s="4">
        <v>0.58333333333333304</v>
      </c>
      <c r="AH15" s="5">
        <v>0.58333333333333304</v>
      </c>
      <c r="AI15" s="6">
        <v>0.70833333333333337</v>
      </c>
      <c r="AJ15" s="30"/>
      <c r="AK15" s="2">
        <f t="shared" si="5"/>
        <v>0.33333333333333337</v>
      </c>
      <c r="AL15">
        <f t="shared" si="6"/>
        <v>1</v>
      </c>
    </row>
    <row r="16" spans="1:38" ht="16.5" thickTop="1" thickBot="1" x14ac:dyDescent="0.3">
      <c r="A16" s="108">
        <f t="shared" si="7"/>
        <v>41893</v>
      </c>
      <c r="B16" s="31"/>
      <c r="C16" s="73"/>
      <c r="D16" s="74">
        <v>0.57291666666666663</v>
      </c>
      <c r="E16" s="75">
        <v>0.91666666666666663</v>
      </c>
      <c r="F16" s="107"/>
      <c r="G16" s="16">
        <f t="shared" si="0"/>
        <v>0.34375</v>
      </c>
      <c r="H16" s="3">
        <v>0.48958333333333331</v>
      </c>
      <c r="I16" s="4">
        <v>0.58333333333333304</v>
      </c>
      <c r="J16" s="5">
        <v>0.58333333333333304</v>
      </c>
      <c r="K16" s="6">
        <v>0.83333333333333304</v>
      </c>
      <c r="L16" s="28"/>
      <c r="M16" s="16">
        <f t="shared" si="1"/>
        <v>0.34374999999999972</v>
      </c>
      <c r="N16" s="3">
        <v>0.45833333333333398</v>
      </c>
      <c r="O16" s="4">
        <v>0.58333333333333304</v>
      </c>
      <c r="P16" s="5">
        <v>0.58333333333333304</v>
      </c>
      <c r="Q16" s="6">
        <v>0.75</v>
      </c>
      <c r="R16" s="28"/>
      <c r="S16" s="16">
        <f t="shared" si="2"/>
        <v>0.29166666666666602</v>
      </c>
      <c r="T16" s="3">
        <v>0.29166666666666669</v>
      </c>
      <c r="U16" s="4">
        <v>0.60416666666666663</v>
      </c>
      <c r="V16" s="5"/>
      <c r="W16" s="6"/>
      <c r="X16" s="28"/>
      <c r="Y16" s="16">
        <f t="shared" si="3"/>
        <v>0.31249999999999994</v>
      </c>
      <c r="Z16" s="3"/>
      <c r="AA16" s="4"/>
      <c r="AB16" s="5"/>
      <c r="AC16" s="6"/>
      <c r="AD16" s="29"/>
      <c r="AE16" s="22">
        <f t="shared" si="4"/>
        <v>0</v>
      </c>
      <c r="AF16" s="3">
        <v>0.375</v>
      </c>
      <c r="AG16" s="4">
        <v>0.58333333333333304</v>
      </c>
      <c r="AH16" s="5">
        <v>0.58333333333333304</v>
      </c>
      <c r="AI16" s="6">
        <v>0.70833333333333337</v>
      </c>
      <c r="AJ16" s="30"/>
      <c r="AK16" s="2">
        <f t="shared" si="5"/>
        <v>0.33333333333333337</v>
      </c>
      <c r="AL16">
        <f t="shared" si="6"/>
        <v>1</v>
      </c>
    </row>
    <row r="17" spans="1:38" ht="16.5" thickTop="1" thickBot="1" x14ac:dyDescent="0.3">
      <c r="A17" s="108">
        <f t="shared" si="7"/>
        <v>41894</v>
      </c>
      <c r="B17" s="31">
        <v>0.41666666666666669</v>
      </c>
      <c r="C17" s="73">
        <v>0.58333333333333337</v>
      </c>
      <c r="D17" s="74">
        <v>0.58333333333333337</v>
      </c>
      <c r="E17" s="75">
        <v>0.83333333333333337</v>
      </c>
      <c r="F17" s="107"/>
      <c r="G17" s="16">
        <f t="shared" si="0"/>
        <v>0.41666666666666669</v>
      </c>
      <c r="H17" s="3"/>
      <c r="I17" s="4"/>
      <c r="J17" s="5">
        <v>0.5</v>
      </c>
      <c r="K17" s="6">
        <v>0.91666666666666696</v>
      </c>
      <c r="L17" s="28"/>
      <c r="M17" s="16">
        <f t="shared" si="1"/>
        <v>0.41666666666666696</v>
      </c>
      <c r="N17" s="3"/>
      <c r="O17" s="4"/>
      <c r="P17" s="5"/>
      <c r="Q17" s="6"/>
      <c r="R17" s="28"/>
      <c r="S17" s="16">
        <f t="shared" si="2"/>
        <v>0</v>
      </c>
      <c r="T17" s="3">
        <v>0.29166666666666669</v>
      </c>
      <c r="U17" s="4">
        <v>0.5</v>
      </c>
      <c r="V17" s="5"/>
      <c r="W17" s="6"/>
      <c r="X17" s="28"/>
      <c r="Y17" s="16">
        <f t="shared" si="3"/>
        <v>0.20833333333333331</v>
      </c>
      <c r="Z17" s="3"/>
      <c r="AA17" s="4"/>
      <c r="AB17" s="5"/>
      <c r="AC17" s="6"/>
      <c r="AD17" s="29"/>
      <c r="AE17" s="22">
        <f t="shared" si="4"/>
        <v>0</v>
      </c>
      <c r="AF17" s="3">
        <v>0.375</v>
      </c>
      <c r="AG17" s="4">
        <v>0.58333333333333304</v>
      </c>
      <c r="AH17" s="5"/>
      <c r="AI17" s="6"/>
      <c r="AJ17" s="30"/>
      <c r="AK17" s="2">
        <f t="shared" si="5"/>
        <v>0.20833333333333304</v>
      </c>
      <c r="AL17">
        <f t="shared" si="6"/>
        <v>1</v>
      </c>
    </row>
    <row r="18" spans="1:38" ht="16.5" thickTop="1" thickBot="1" x14ac:dyDescent="0.3">
      <c r="A18" s="108">
        <f t="shared" si="7"/>
        <v>41895</v>
      </c>
      <c r="B18" s="31">
        <v>0.29166666666666669</v>
      </c>
      <c r="C18" s="73">
        <v>0.58333333333333337</v>
      </c>
      <c r="D18" s="74"/>
      <c r="E18" s="75"/>
      <c r="F18" s="107"/>
      <c r="G18" s="16">
        <f t="shared" si="0"/>
        <v>0.29166666666666669</v>
      </c>
      <c r="H18" s="3"/>
      <c r="I18" s="4"/>
      <c r="J18" s="5"/>
      <c r="K18" s="6"/>
      <c r="L18" s="28"/>
      <c r="M18" s="16">
        <f t="shared" si="1"/>
        <v>0</v>
      </c>
      <c r="N18" s="3"/>
      <c r="O18" s="4"/>
      <c r="P18" s="5"/>
      <c r="Q18" s="6"/>
      <c r="R18" s="28"/>
      <c r="S18" s="16">
        <f t="shared" si="2"/>
        <v>0</v>
      </c>
      <c r="T18" s="3"/>
      <c r="U18" s="4"/>
      <c r="V18" s="5"/>
      <c r="W18" s="6"/>
      <c r="X18" s="28"/>
      <c r="Y18" s="16">
        <f t="shared" si="3"/>
        <v>0</v>
      </c>
      <c r="Z18" s="3"/>
      <c r="AA18" s="4"/>
      <c r="AB18" s="5">
        <v>0.57291666666666663</v>
      </c>
      <c r="AC18" s="6">
        <v>0.91666666666666696</v>
      </c>
      <c r="AD18" s="29"/>
      <c r="AE18" s="22">
        <f t="shared" si="4"/>
        <v>0.34375000000000033</v>
      </c>
      <c r="AF18" s="3"/>
      <c r="AG18" s="4"/>
      <c r="AH18" s="5"/>
      <c r="AI18" s="6"/>
      <c r="AJ18" s="30"/>
      <c r="AK18" s="2">
        <f t="shared" si="5"/>
        <v>0</v>
      </c>
      <c r="AL18">
        <f t="shared" si="6"/>
        <v>2</v>
      </c>
    </row>
    <row r="19" spans="1:38" ht="16.5" thickTop="1" thickBot="1" x14ac:dyDescent="0.3">
      <c r="A19" s="108">
        <f t="shared" si="7"/>
        <v>41896</v>
      </c>
      <c r="B19" s="31">
        <v>0.29166666666666669</v>
      </c>
      <c r="C19" s="73">
        <v>0.58333333333333337</v>
      </c>
      <c r="D19" s="74"/>
      <c r="E19" s="75"/>
      <c r="F19" s="107"/>
      <c r="G19" s="16">
        <f t="shared" si="0"/>
        <v>0.29166666666666669</v>
      </c>
      <c r="H19" s="3"/>
      <c r="I19" s="4"/>
      <c r="J19" s="5"/>
      <c r="K19" s="6"/>
      <c r="L19" s="28"/>
      <c r="M19" s="16">
        <f t="shared" si="1"/>
        <v>0</v>
      </c>
      <c r="N19" s="3"/>
      <c r="O19" s="4"/>
      <c r="P19" s="5"/>
      <c r="Q19" s="6"/>
      <c r="R19" s="28"/>
      <c r="S19" s="16">
        <f t="shared" si="2"/>
        <v>0</v>
      </c>
      <c r="T19" s="3"/>
      <c r="U19" s="4"/>
      <c r="V19" s="5"/>
      <c r="W19" s="6"/>
      <c r="X19" s="28"/>
      <c r="Y19" s="16">
        <f t="shared" si="3"/>
        <v>0</v>
      </c>
      <c r="Z19" s="3"/>
      <c r="AA19" s="4"/>
      <c r="AB19" s="5">
        <v>0.57291666666666663</v>
      </c>
      <c r="AC19" s="6">
        <v>0.91666666666666696</v>
      </c>
      <c r="AD19" s="29"/>
      <c r="AE19" s="22">
        <f t="shared" si="4"/>
        <v>0.34375000000000033</v>
      </c>
      <c r="AF19" s="3"/>
      <c r="AG19" s="4"/>
      <c r="AH19" s="5"/>
      <c r="AI19" s="6"/>
      <c r="AJ19" s="30"/>
      <c r="AK19" s="2">
        <f t="shared" si="5"/>
        <v>0</v>
      </c>
      <c r="AL19">
        <f t="shared" si="6"/>
        <v>2</v>
      </c>
    </row>
    <row r="20" spans="1:38" ht="16.5" thickTop="1" thickBot="1" x14ac:dyDescent="0.3">
      <c r="A20" s="108">
        <f t="shared" si="7"/>
        <v>41897</v>
      </c>
      <c r="B20" s="31"/>
      <c r="C20" s="73"/>
      <c r="D20" s="74"/>
      <c r="E20" s="75"/>
      <c r="F20" s="107"/>
      <c r="G20" s="16">
        <f t="shared" si="0"/>
        <v>0</v>
      </c>
      <c r="H20" s="3"/>
      <c r="I20" s="4"/>
      <c r="J20" s="5">
        <v>0.58333333333333304</v>
      </c>
      <c r="K20" s="6">
        <v>0.79166666666666696</v>
      </c>
      <c r="L20" s="28"/>
      <c r="M20" s="16">
        <f t="shared" si="1"/>
        <v>0.20833333333333393</v>
      </c>
      <c r="N20" s="3">
        <v>0.29166666666666669</v>
      </c>
      <c r="O20" s="4">
        <v>0.58333333333333304</v>
      </c>
      <c r="P20" s="5">
        <v>0.70833333333333304</v>
      </c>
      <c r="Q20" s="6">
        <v>0.83333333333333304</v>
      </c>
      <c r="R20" s="28"/>
      <c r="S20" s="16">
        <f t="shared" si="2"/>
        <v>0.41666666666666635</v>
      </c>
      <c r="T20" s="3"/>
      <c r="U20" s="4"/>
      <c r="V20" s="5">
        <v>0.57291666666666663</v>
      </c>
      <c r="W20" s="6">
        <v>0.91666666666666696</v>
      </c>
      <c r="X20" s="28"/>
      <c r="Y20" s="16">
        <f t="shared" si="3"/>
        <v>0.34375000000000033</v>
      </c>
      <c r="Z20" s="3"/>
      <c r="AA20" s="4"/>
      <c r="AB20" s="5"/>
      <c r="AC20" s="6"/>
      <c r="AD20" s="29"/>
      <c r="AE20" s="22">
        <f t="shared" si="4"/>
        <v>0</v>
      </c>
      <c r="AF20" s="3">
        <v>0.375</v>
      </c>
      <c r="AG20" s="4">
        <v>0.58333333333333304</v>
      </c>
      <c r="AH20" s="5">
        <v>0.58333333333333304</v>
      </c>
      <c r="AI20" s="6">
        <v>0.70833333333333337</v>
      </c>
      <c r="AJ20" s="30"/>
      <c r="AK20" s="2">
        <f t="shared" si="5"/>
        <v>0.33333333333333337</v>
      </c>
      <c r="AL20">
        <f t="shared" si="6"/>
        <v>1</v>
      </c>
    </row>
    <row r="21" spans="1:38" ht="16.5" thickTop="1" thickBot="1" x14ac:dyDescent="0.3">
      <c r="A21" s="108">
        <f t="shared" si="7"/>
        <v>41898</v>
      </c>
      <c r="B21" s="31">
        <v>0.29166666666666669</v>
      </c>
      <c r="C21" s="73">
        <v>0.58333333333333337</v>
      </c>
      <c r="D21" s="74">
        <v>0.58333333333333337</v>
      </c>
      <c r="E21" s="75">
        <v>0.70833333333333337</v>
      </c>
      <c r="F21" s="107"/>
      <c r="G21" s="16">
        <f t="shared" si="0"/>
        <v>0.41666666666666669</v>
      </c>
      <c r="H21" s="3">
        <v>0.41666666666666702</v>
      </c>
      <c r="I21" s="4">
        <v>0.58333333333333304</v>
      </c>
      <c r="J21" s="5">
        <v>0.58333333333333304</v>
      </c>
      <c r="K21" s="6">
        <v>0.79166666666666696</v>
      </c>
      <c r="L21" s="28"/>
      <c r="M21" s="16">
        <f t="shared" si="1"/>
        <v>0.37499999999999994</v>
      </c>
      <c r="N21" s="3"/>
      <c r="O21" s="4"/>
      <c r="P21" s="5">
        <v>0.57291666666666663</v>
      </c>
      <c r="Q21" s="6">
        <v>0.91666666666666696</v>
      </c>
      <c r="R21" s="28"/>
      <c r="S21" s="16">
        <f t="shared" si="2"/>
        <v>0.34375000000000033</v>
      </c>
      <c r="T21" s="3">
        <v>0.41666666666666702</v>
      </c>
      <c r="U21" s="4">
        <v>0.58333333333333304</v>
      </c>
      <c r="V21" s="5">
        <v>0.58333333333333304</v>
      </c>
      <c r="W21" s="6">
        <v>0.83333333333333304</v>
      </c>
      <c r="X21" s="28"/>
      <c r="Y21" s="16">
        <f t="shared" si="3"/>
        <v>0.41666666666666602</v>
      </c>
      <c r="Z21" s="3"/>
      <c r="AA21" s="4"/>
      <c r="AB21" s="5"/>
      <c r="AC21" s="6"/>
      <c r="AD21" s="29"/>
      <c r="AE21" s="22">
        <f t="shared" si="4"/>
        <v>0</v>
      </c>
      <c r="AF21" s="3">
        <v>0.375</v>
      </c>
      <c r="AG21" s="4">
        <v>0.58333333333333304</v>
      </c>
      <c r="AH21" s="5">
        <v>0.58333333333333304</v>
      </c>
      <c r="AI21" s="6">
        <v>0.70833333333333337</v>
      </c>
      <c r="AJ21" s="30"/>
      <c r="AK21" s="2">
        <f t="shared" si="5"/>
        <v>0.33333333333333337</v>
      </c>
      <c r="AL21">
        <f t="shared" si="6"/>
        <v>1</v>
      </c>
    </row>
    <row r="22" spans="1:38" ht="16.5" thickTop="1" thickBot="1" x14ac:dyDescent="0.3">
      <c r="A22" s="108">
        <f t="shared" si="7"/>
        <v>41899</v>
      </c>
      <c r="B22" s="31"/>
      <c r="C22" s="73"/>
      <c r="D22" s="74">
        <v>0.5</v>
      </c>
      <c r="E22" s="75">
        <v>0.91666666666666663</v>
      </c>
      <c r="F22" s="107"/>
      <c r="G22" s="16">
        <f t="shared" si="0"/>
        <v>0.41666666666666663</v>
      </c>
      <c r="H22" s="3">
        <v>0.45833333333333398</v>
      </c>
      <c r="I22" s="4">
        <v>0.58333333333333304</v>
      </c>
      <c r="J22" s="5">
        <v>0.58333333333333304</v>
      </c>
      <c r="K22" s="6">
        <v>0.83333333333333304</v>
      </c>
      <c r="L22" s="28"/>
      <c r="M22" s="16">
        <f t="shared" si="1"/>
        <v>0.37499999999999906</v>
      </c>
      <c r="N22" s="3"/>
      <c r="O22" s="4"/>
      <c r="P22" s="5">
        <v>0.54166666666666696</v>
      </c>
      <c r="Q22" s="6">
        <v>0.83333333333333304</v>
      </c>
      <c r="R22" s="28"/>
      <c r="S22" s="16">
        <f t="shared" si="2"/>
        <v>0.29166666666666607</v>
      </c>
      <c r="T22" s="3">
        <v>0.29166666666666669</v>
      </c>
      <c r="U22" s="4">
        <v>0.5</v>
      </c>
      <c r="V22" s="5"/>
      <c r="W22" s="6"/>
      <c r="X22" s="28"/>
      <c r="Y22" s="16">
        <f t="shared" si="3"/>
        <v>0.20833333333333331</v>
      </c>
      <c r="Z22" s="3"/>
      <c r="AA22" s="4"/>
      <c r="AB22" s="5"/>
      <c r="AC22" s="6"/>
      <c r="AD22" s="29"/>
      <c r="AE22" s="22">
        <f t="shared" si="4"/>
        <v>0</v>
      </c>
      <c r="AF22" s="3">
        <v>0.375</v>
      </c>
      <c r="AG22" s="4">
        <v>0.58333333333333304</v>
      </c>
      <c r="AH22" s="5">
        <v>0.58333333333333304</v>
      </c>
      <c r="AI22" s="6">
        <v>0.70833333333333337</v>
      </c>
      <c r="AJ22" s="30"/>
      <c r="AK22" s="2">
        <f t="shared" si="5"/>
        <v>0.33333333333333337</v>
      </c>
      <c r="AL22">
        <f t="shared" si="6"/>
        <v>1</v>
      </c>
    </row>
    <row r="23" spans="1:38" ht="16.5" thickTop="1" thickBot="1" x14ac:dyDescent="0.3">
      <c r="A23" s="108">
        <f t="shared" si="7"/>
        <v>41900</v>
      </c>
      <c r="B23" s="31">
        <v>0.48958333333333331</v>
      </c>
      <c r="C23" s="73">
        <v>0.58333333333333337</v>
      </c>
      <c r="D23" s="74">
        <v>0.58333333333333337</v>
      </c>
      <c r="E23" s="75">
        <v>0.83333333333333337</v>
      </c>
      <c r="F23" s="107"/>
      <c r="G23" s="16">
        <f t="shared" si="0"/>
        <v>0.34375000000000006</v>
      </c>
      <c r="H23" s="3">
        <v>0.45833333333333398</v>
      </c>
      <c r="I23" s="4">
        <v>0.58333333333333304</v>
      </c>
      <c r="J23" s="5">
        <v>0.58333333333333304</v>
      </c>
      <c r="K23" s="6">
        <v>0.83333333333333304</v>
      </c>
      <c r="L23" s="28"/>
      <c r="M23" s="16">
        <f t="shared" si="1"/>
        <v>0.37499999999999906</v>
      </c>
      <c r="N23" s="3">
        <v>0.29166666666666669</v>
      </c>
      <c r="O23" s="4">
        <v>0.60416666666666663</v>
      </c>
      <c r="P23" s="5"/>
      <c r="Q23" s="6"/>
      <c r="R23" s="28"/>
      <c r="S23" s="16">
        <f t="shared" si="2"/>
        <v>0.31249999999999994</v>
      </c>
      <c r="T23" s="3"/>
      <c r="U23" s="4"/>
      <c r="V23" s="5"/>
      <c r="W23" s="6"/>
      <c r="X23" s="28"/>
      <c r="Y23" s="16">
        <f t="shared" si="3"/>
        <v>0</v>
      </c>
      <c r="Z23" s="3"/>
      <c r="AA23" s="4"/>
      <c r="AB23" s="5">
        <v>0.57291666666666663</v>
      </c>
      <c r="AC23" s="6">
        <v>0.91666666666666696</v>
      </c>
      <c r="AD23" s="29"/>
      <c r="AE23" s="22">
        <f t="shared" si="4"/>
        <v>0.34375000000000033</v>
      </c>
      <c r="AF23" s="3">
        <v>0.375</v>
      </c>
      <c r="AG23" s="4">
        <v>0.58333333333333304</v>
      </c>
      <c r="AH23" s="5">
        <v>0.58333333333333304</v>
      </c>
      <c r="AI23" s="6">
        <v>0.70833333333333337</v>
      </c>
      <c r="AJ23" s="30"/>
      <c r="AK23" s="2">
        <f t="shared" si="5"/>
        <v>0.33333333333333337</v>
      </c>
      <c r="AL23">
        <f t="shared" si="6"/>
        <v>1</v>
      </c>
    </row>
    <row r="24" spans="1:38" ht="16.5" thickTop="1" thickBot="1" x14ac:dyDescent="0.3">
      <c r="A24" s="108">
        <f t="shared" si="7"/>
        <v>41901</v>
      </c>
      <c r="B24" s="31"/>
      <c r="C24" s="73"/>
      <c r="D24" s="74">
        <v>0.5</v>
      </c>
      <c r="E24" s="75">
        <v>0.91666666666666663</v>
      </c>
      <c r="F24" s="107"/>
      <c r="G24" s="16">
        <f t="shared" si="0"/>
        <v>0.41666666666666663</v>
      </c>
      <c r="H24" s="3">
        <v>0.375</v>
      </c>
      <c r="I24" s="4">
        <v>0.58333333333333304</v>
      </c>
      <c r="J24" s="5"/>
      <c r="K24" s="6"/>
      <c r="L24" s="28"/>
      <c r="M24" s="16">
        <f t="shared" si="1"/>
        <v>0.20833333333333304</v>
      </c>
      <c r="N24" s="3"/>
      <c r="O24" s="4"/>
      <c r="P24" s="5"/>
      <c r="Q24" s="6"/>
      <c r="R24" s="28"/>
      <c r="S24" s="16">
        <f t="shared" si="2"/>
        <v>0</v>
      </c>
      <c r="T24" s="3"/>
      <c r="U24" s="4"/>
      <c r="V24" s="5"/>
      <c r="W24" s="6"/>
      <c r="X24" s="28"/>
      <c r="Y24" s="16">
        <f t="shared" si="3"/>
        <v>0</v>
      </c>
      <c r="Z24" s="3">
        <v>0.41666666666666702</v>
      </c>
      <c r="AA24" s="4">
        <v>0.58333333333333304</v>
      </c>
      <c r="AB24" s="5">
        <v>0.58333333333333304</v>
      </c>
      <c r="AC24" s="6">
        <v>0.83333333333333304</v>
      </c>
      <c r="AD24" s="29"/>
      <c r="AE24" s="22">
        <f t="shared" si="4"/>
        <v>0.41666666666666602</v>
      </c>
      <c r="AF24" s="3">
        <v>0.29166666666666669</v>
      </c>
      <c r="AG24" s="4">
        <v>0.5</v>
      </c>
      <c r="AH24" s="5"/>
      <c r="AI24" s="6"/>
      <c r="AJ24" s="30"/>
      <c r="AK24" s="2">
        <f t="shared" si="5"/>
        <v>0.20833333333333331</v>
      </c>
      <c r="AL24">
        <f t="shared" si="6"/>
        <v>1</v>
      </c>
    </row>
    <row r="25" spans="1:38" ht="16.5" thickTop="1" thickBot="1" x14ac:dyDescent="0.3">
      <c r="A25" s="108">
        <f t="shared" si="7"/>
        <v>41902</v>
      </c>
      <c r="B25" s="31"/>
      <c r="C25" s="73"/>
      <c r="D25" s="74"/>
      <c r="E25" s="75"/>
      <c r="F25" s="107"/>
      <c r="G25" s="16">
        <f t="shared" si="0"/>
        <v>0</v>
      </c>
      <c r="H25" s="3"/>
      <c r="I25" s="4"/>
      <c r="J25" s="5"/>
      <c r="K25" s="6"/>
      <c r="L25" s="28"/>
      <c r="M25" s="16">
        <f t="shared" si="1"/>
        <v>0</v>
      </c>
      <c r="N25" s="3"/>
      <c r="O25" s="4"/>
      <c r="P25" s="5"/>
      <c r="Q25" s="6"/>
      <c r="R25" s="28"/>
      <c r="S25" s="16">
        <f t="shared" si="2"/>
        <v>0</v>
      </c>
      <c r="T25" s="3"/>
      <c r="U25" s="4"/>
      <c r="V25" s="5">
        <v>0.57291666666666663</v>
      </c>
      <c r="W25" s="6">
        <v>0.91666666666666696</v>
      </c>
      <c r="X25" s="28"/>
      <c r="Y25" s="16">
        <f t="shared" si="3"/>
        <v>0.34375000000000033</v>
      </c>
      <c r="Z25" s="3">
        <v>0.29166666666666669</v>
      </c>
      <c r="AA25" s="4">
        <v>0.58333333333333304</v>
      </c>
      <c r="AB25" s="5"/>
      <c r="AC25" s="6"/>
      <c r="AD25" s="29"/>
      <c r="AE25" s="22">
        <f t="shared" si="4"/>
        <v>0.29166666666666635</v>
      </c>
      <c r="AF25" s="3"/>
      <c r="AG25" s="4"/>
      <c r="AH25" s="5"/>
      <c r="AI25" s="6"/>
      <c r="AJ25" s="30"/>
      <c r="AK25" s="2">
        <f t="shared" si="5"/>
        <v>0</v>
      </c>
      <c r="AL25">
        <f t="shared" si="6"/>
        <v>1</v>
      </c>
    </row>
    <row r="26" spans="1:38" ht="16.5" thickTop="1" thickBot="1" x14ac:dyDescent="0.3">
      <c r="A26" s="108">
        <f t="shared" si="7"/>
        <v>41903</v>
      </c>
      <c r="B26" s="31"/>
      <c r="C26" s="73"/>
      <c r="D26" s="74"/>
      <c r="E26" s="75"/>
      <c r="F26" s="107"/>
      <c r="G26" s="16">
        <f t="shared" si="0"/>
        <v>0</v>
      </c>
      <c r="H26" s="3"/>
      <c r="I26" s="4"/>
      <c r="J26" s="5"/>
      <c r="K26" s="6"/>
      <c r="L26" s="28"/>
      <c r="M26" s="16">
        <f t="shared" si="1"/>
        <v>0</v>
      </c>
      <c r="N26" s="3"/>
      <c r="O26" s="4"/>
      <c r="P26" s="5"/>
      <c r="Q26" s="6"/>
      <c r="R26" s="28"/>
      <c r="S26" s="16">
        <f t="shared" si="2"/>
        <v>0</v>
      </c>
      <c r="T26" s="3"/>
      <c r="U26" s="4"/>
      <c r="V26" s="5">
        <v>0.57291666666666663</v>
      </c>
      <c r="W26" s="6">
        <v>0.91666666666666696</v>
      </c>
      <c r="X26" s="28"/>
      <c r="Y26" s="16">
        <f t="shared" si="3"/>
        <v>0.34375000000000033</v>
      </c>
      <c r="Z26" s="3">
        <v>0.29166666666666669</v>
      </c>
      <c r="AA26" s="4">
        <v>0.58333333333333304</v>
      </c>
      <c r="AB26" s="5"/>
      <c r="AC26" s="6"/>
      <c r="AD26" s="29"/>
      <c r="AE26" s="22">
        <f t="shared" si="4"/>
        <v>0.29166666666666635</v>
      </c>
      <c r="AF26" s="3"/>
      <c r="AG26" s="4"/>
      <c r="AH26" s="5"/>
      <c r="AI26" s="6"/>
      <c r="AJ26" s="30"/>
      <c r="AK26" s="2">
        <f t="shared" si="5"/>
        <v>0</v>
      </c>
      <c r="AL26">
        <f t="shared" si="6"/>
        <v>1</v>
      </c>
    </row>
    <row r="27" spans="1:38" ht="16.5" thickTop="1" thickBot="1" x14ac:dyDescent="0.3">
      <c r="A27" s="108">
        <f t="shared" si="7"/>
        <v>41904</v>
      </c>
      <c r="B27" s="31"/>
      <c r="C27" s="73"/>
      <c r="D27" s="74">
        <v>0.58333333333333337</v>
      </c>
      <c r="E27" s="75">
        <v>0.79166666666666663</v>
      </c>
      <c r="F27" s="107"/>
      <c r="G27" s="16">
        <f t="shared" si="0"/>
        <v>0.20833333333333326</v>
      </c>
      <c r="H27" s="3">
        <v>0.29166666666666669</v>
      </c>
      <c r="I27" s="4">
        <v>0.58333333333333304</v>
      </c>
      <c r="J27" s="5">
        <v>0.70833333333333304</v>
      </c>
      <c r="K27" s="6">
        <v>0.83333333333333304</v>
      </c>
      <c r="L27" s="28"/>
      <c r="M27" s="16">
        <f t="shared" si="1"/>
        <v>0.41666666666666635</v>
      </c>
      <c r="N27" s="3"/>
      <c r="O27" s="4"/>
      <c r="P27" s="5"/>
      <c r="Q27" s="6"/>
      <c r="R27" s="28"/>
      <c r="S27" s="16">
        <f t="shared" si="2"/>
        <v>0</v>
      </c>
      <c r="T27" s="3"/>
      <c r="U27" s="4"/>
      <c r="V27" s="5"/>
      <c r="W27" s="6"/>
      <c r="X27" s="28"/>
      <c r="Y27" s="16">
        <f t="shared" si="3"/>
        <v>0</v>
      </c>
      <c r="Z27" s="3"/>
      <c r="AA27" s="4"/>
      <c r="AB27" s="5"/>
      <c r="AC27" s="6"/>
      <c r="AD27" s="29"/>
      <c r="AE27" s="22">
        <f t="shared" si="4"/>
        <v>0</v>
      </c>
      <c r="AF27" s="3"/>
      <c r="AG27" s="4"/>
      <c r="AH27" s="5">
        <v>0.57291666666666663</v>
      </c>
      <c r="AI27" s="6">
        <v>0.91666666666666696</v>
      </c>
      <c r="AJ27" s="30"/>
      <c r="AK27" s="2">
        <f t="shared" si="5"/>
        <v>0.34375000000000033</v>
      </c>
      <c r="AL27">
        <f t="shared" si="6"/>
        <v>1</v>
      </c>
    </row>
    <row r="28" spans="1:38" ht="16.5" thickTop="1" thickBot="1" x14ac:dyDescent="0.3">
      <c r="A28" s="108">
        <f t="shared" si="7"/>
        <v>41905</v>
      </c>
      <c r="B28" s="31">
        <v>0.41666666666666669</v>
      </c>
      <c r="C28" s="73">
        <v>0.58333333333333337</v>
      </c>
      <c r="D28" s="74">
        <v>0.58333333333333337</v>
      </c>
      <c r="E28" s="75">
        <v>0.79166666666666663</v>
      </c>
      <c r="F28" s="107"/>
      <c r="G28" s="16">
        <f t="shared" si="0"/>
        <v>0.37499999999999994</v>
      </c>
      <c r="H28" s="3"/>
      <c r="I28" s="4"/>
      <c r="J28" s="5">
        <v>0.57291666666666663</v>
      </c>
      <c r="K28" s="6">
        <v>0.91666666666666696</v>
      </c>
      <c r="L28" s="28"/>
      <c r="M28" s="16">
        <f t="shared" si="1"/>
        <v>0.34375000000000033</v>
      </c>
      <c r="N28" s="3">
        <v>0.41666666666666702</v>
      </c>
      <c r="O28" s="4">
        <v>0.58333333333333304</v>
      </c>
      <c r="P28" s="5">
        <v>0.58333333333333304</v>
      </c>
      <c r="Q28" s="6">
        <v>0.83333333333333304</v>
      </c>
      <c r="R28" s="28"/>
      <c r="S28" s="16">
        <f t="shared" si="2"/>
        <v>0.41666666666666602</v>
      </c>
      <c r="T28" s="3"/>
      <c r="U28" s="4"/>
      <c r="V28" s="5"/>
      <c r="W28" s="6"/>
      <c r="X28" s="28"/>
      <c r="Y28" s="16">
        <f t="shared" si="3"/>
        <v>0</v>
      </c>
      <c r="Z28" s="3">
        <v>0.29166666666666669</v>
      </c>
      <c r="AA28" s="4">
        <v>0.58333333333333304</v>
      </c>
      <c r="AB28" s="5">
        <v>0.58333333333333304</v>
      </c>
      <c r="AC28" s="6">
        <v>0.70833333333333337</v>
      </c>
      <c r="AD28" s="29"/>
      <c r="AE28" s="22">
        <f t="shared" si="4"/>
        <v>0.41666666666666669</v>
      </c>
      <c r="AF28" s="3">
        <v>0.375</v>
      </c>
      <c r="AG28" s="4">
        <v>0.58333333333333304</v>
      </c>
      <c r="AH28" s="5">
        <v>0.58333333333333304</v>
      </c>
      <c r="AI28" s="6">
        <v>0.70833333333333337</v>
      </c>
      <c r="AJ28" s="30"/>
      <c r="AK28" s="2">
        <f t="shared" si="5"/>
        <v>0.33333333333333337</v>
      </c>
      <c r="AL28">
        <f t="shared" si="6"/>
        <v>1</v>
      </c>
    </row>
    <row r="29" spans="1:38" ht="16.5" thickTop="1" thickBot="1" x14ac:dyDescent="0.3">
      <c r="A29" s="108">
        <f t="shared" si="7"/>
        <v>41906</v>
      </c>
      <c r="B29" s="31">
        <v>0.45833333333333331</v>
      </c>
      <c r="C29" s="73">
        <v>0.58333333333333337</v>
      </c>
      <c r="D29" s="74">
        <v>0.58333333333333337</v>
      </c>
      <c r="E29" s="75">
        <v>0.83333333333333337</v>
      </c>
      <c r="F29" s="107"/>
      <c r="G29" s="16">
        <f t="shared" si="0"/>
        <v>0.37500000000000006</v>
      </c>
      <c r="H29" s="3"/>
      <c r="I29" s="4"/>
      <c r="J29" s="5">
        <v>0.54166666666666696</v>
      </c>
      <c r="K29" s="6">
        <v>0.83333333333333304</v>
      </c>
      <c r="L29" s="28"/>
      <c r="M29" s="16">
        <f t="shared" si="1"/>
        <v>0.29166666666666607</v>
      </c>
      <c r="N29" s="3">
        <v>0.29166666666666669</v>
      </c>
      <c r="O29" s="4">
        <v>0.5</v>
      </c>
      <c r="P29" s="5"/>
      <c r="Q29" s="6"/>
      <c r="R29" s="28"/>
      <c r="S29" s="16">
        <f t="shared" si="2"/>
        <v>0.20833333333333331</v>
      </c>
      <c r="T29" s="3"/>
      <c r="U29" s="4"/>
      <c r="V29" s="5"/>
      <c r="W29" s="6"/>
      <c r="X29" s="28"/>
      <c r="Y29" s="16">
        <f t="shared" si="3"/>
        <v>0</v>
      </c>
      <c r="Z29" s="3"/>
      <c r="AA29" s="4"/>
      <c r="AB29" s="5">
        <v>0.5</v>
      </c>
      <c r="AC29" s="6">
        <v>0.91666666666666696</v>
      </c>
      <c r="AD29" s="29"/>
      <c r="AE29" s="22">
        <f t="shared" si="4"/>
        <v>0.41666666666666696</v>
      </c>
      <c r="AF29" s="3">
        <v>0.375</v>
      </c>
      <c r="AG29" s="4">
        <v>0.58333333333333304</v>
      </c>
      <c r="AH29" s="5">
        <v>0.58333333333333304</v>
      </c>
      <c r="AI29" s="6">
        <v>0.70833333333333337</v>
      </c>
      <c r="AJ29" s="30"/>
      <c r="AK29" s="2">
        <f t="shared" si="5"/>
        <v>0.33333333333333337</v>
      </c>
      <c r="AL29">
        <f t="shared" si="6"/>
        <v>1</v>
      </c>
    </row>
    <row r="30" spans="1:38" ht="16.5" thickTop="1" thickBot="1" x14ac:dyDescent="0.3">
      <c r="A30" s="108">
        <f t="shared" si="7"/>
        <v>41907</v>
      </c>
      <c r="B30" s="31">
        <v>0.45833333333333331</v>
      </c>
      <c r="C30" s="73">
        <v>0.58333333333333337</v>
      </c>
      <c r="D30" s="74">
        <v>0.58333333333333337</v>
      </c>
      <c r="E30" s="75">
        <v>0.83333333333333337</v>
      </c>
      <c r="F30" s="107"/>
      <c r="G30" s="16">
        <f t="shared" si="0"/>
        <v>0.37500000000000006</v>
      </c>
      <c r="H30" s="3">
        <v>0.29166666666666669</v>
      </c>
      <c r="I30" s="4">
        <v>0.60416666666666663</v>
      </c>
      <c r="J30" s="5"/>
      <c r="K30" s="6"/>
      <c r="L30" s="28"/>
      <c r="M30" s="16">
        <f t="shared" si="1"/>
        <v>0.31249999999999994</v>
      </c>
      <c r="N30" s="3"/>
      <c r="O30" s="4"/>
      <c r="P30" s="5"/>
      <c r="Q30" s="6"/>
      <c r="R30" s="28"/>
      <c r="S30" s="16">
        <f t="shared" si="2"/>
        <v>0</v>
      </c>
      <c r="T30" s="3"/>
      <c r="U30" s="4"/>
      <c r="V30" s="5">
        <v>0.57291666666666663</v>
      </c>
      <c r="W30" s="6">
        <v>0.91666666666666696</v>
      </c>
      <c r="X30" s="28"/>
      <c r="Y30" s="16">
        <f t="shared" si="3"/>
        <v>0.34375000000000033</v>
      </c>
      <c r="Z30" s="3">
        <v>0.48958333333333331</v>
      </c>
      <c r="AA30" s="4">
        <v>0.58333333333333304</v>
      </c>
      <c r="AB30" s="5">
        <v>0.58333333333333304</v>
      </c>
      <c r="AC30" s="6">
        <v>0.83333333333333304</v>
      </c>
      <c r="AD30" s="29"/>
      <c r="AE30" s="22">
        <f t="shared" si="4"/>
        <v>0.34374999999999972</v>
      </c>
      <c r="AF30" s="3">
        <v>0.375</v>
      </c>
      <c r="AG30" s="4">
        <v>0.58333333333333304</v>
      </c>
      <c r="AH30" s="5">
        <v>0.58333333333333304</v>
      </c>
      <c r="AI30" s="6">
        <v>0.70833333333333337</v>
      </c>
      <c r="AJ30" s="30"/>
      <c r="AK30" s="2">
        <f t="shared" si="5"/>
        <v>0.33333333333333337</v>
      </c>
      <c r="AL30">
        <f t="shared" si="6"/>
        <v>1</v>
      </c>
    </row>
    <row r="31" spans="1:38" ht="16.5" thickTop="1" thickBot="1" x14ac:dyDescent="0.3">
      <c r="A31" s="108">
        <f t="shared" si="7"/>
        <v>41908</v>
      </c>
      <c r="B31" s="31">
        <v>0.375</v>
      </c>
      <c r="C31" s="73">
        <v>0.58333333333333337</v>
      </c>
      <c r="D31" s="74"/>
      <c r="E31" s="75"/>
      <c r="F31" s="107"/>
      <c r="G31" s="16">
        <f t="shared" si="0"/>
        <v>0.20833333333333337</v>
      </c>
      <c r="H31" s="3">
        <v>0.29166666666666669</v>
      </c>
      <c r="I31" s="4">
        <v>0.5</v>
      </c>
      <c r="J31" s="5"/>
      <c r="K31" s="6"/>
      <c r="L31" s="28"/>
      <c r="M31" s="16">
        <f t="shared" si="1"/>
        <v>0.20833333333333331</v>
      </c>
      <c r="N31" s="3"/>
      <c r="O31" s="4"/>
      <c r="P31" s="5"/>
      <c r="Q31" s="6"/>
      <c r="R31" s="28"/>
      <c r="S31" s="16">
        <f t="shared" si="2"/>
        <v>0</v>
      </c>
      <c r="T31" s="3">
        <v>0.41666666666666702</v>
      </c>
      <c r="U31" s="4">
        <v>0.58333333333333304</v>
      </c>
      <c r="V31" s="5">
        <v>0.57291666666666663</v>
      </c>
      <c r="W31" s="6">
        <v>0.83333333333333304</v>
      </c>
      <c r="X31" s="28"/>
      <c r="Y31" s="16">
        <f t="shared" si="3"/>
        <v>0.42708333333333243</v>
      </c>
      <c r="Z31" s="3"/>
      <c r="AA31" s="4"/>
      <c r="AB31" s="5">
        <v>0.5</v>
      </c>
      <c r="AC31" s="6">
        <v>0.91666666666666696</v>
      </c>
      <c r="AD31" s="29"/>
      <c r="AE31" s="22">
        <f t="shared" si="4"/>
        <v>0.41666666666666696</v>
      </c>
      <c r="AF31" s="3">
        <v>0.375</v>
      </c>
      <c r="AG31" s="4">
        <v>0.58333333333333304</v>
      </c>
      <c r="AH31" s="5"/>
      <c r="AI31" s="6"/>
      <c r="AJ31" s="30"/>
      <c r="AK31" s="2">
        <f t="shared" si="5"/>
        <v>0.20833333333333304</v>
      </c>
      <c r="AL31">
        <f t="shared" si="6"/>
        <v>1</v>
      </c>
    </row>
    <row r="32" spans="1:38" ht="16.5" thickTop="1" thickBot="1" x14ac:dyDescent="0.3">
      <c r="A32" s="108">
        <f t="shared" si="7"/>
        <v>41909</v>
      </c>
      <c r="B32" s="31"/>
      <c r="C32" s="73"/>
      <c r="D32" s="74"/>
      <c r="E32" s="75"/>
      <c r="F32" s="107"/>
      <c r="G32" s="16">
        <f t="shared" si="0"/>
        <v>0</v>
      </c>
      <c r="H32" s="3"/>
      <c r="I32" s="4"/>
      <c r="J32" s="5"/>
      <c r="K32" s="6"/>
      <c r="L32" s="28"/>
      <c r="M32" s="16">
        <f t="shared" si="1"/>
        <v>0</v>
      </c>
      <c r="N32" s="3"/>
      <c r="O32" s="4"/>
      <c r="P32" s="5">
        <v>0.57291666666666663</v>
      </c>
      <c r="Q32" s="6">
        <v>0.91666666666666696</v>
      </c>
      <c r="R32" s="28"/>
      <c r="S32" s="16">
        <f t="shared" si="2"/>
        <v>0.34375000000000033</v>
      </c>
      <c r="T32" s="3">
        <v>0.29166666666666669</v>
      </c>
      <c r="U32" s="4">
        <v>0.58333333333333304</v>
      </c>
      <c r="V32" s="5"/>
      <c r="W32" s="6"/>
      <c r="X32" s="28"/>
      <c r="Y32" s="16">
        <f t="shared" si="3"/>
        <v>0.29166666666666635</v>
      </c>
      <c r="Z32" s="3"/>
      <c r="AA32" s="4"/>
      <c r="AB32" s="5"/>
      <c r="AC32" s="6"/>
      <c r="AD32" s="29"/>
      <c r="AE32" s="22">
        <f t="shared" si="4"/>
        <v>0</v>
      </c>
      <c r="AF32" s="3"/>
      <c r="AG32" s="4"/>
      <c r="AH32" s="5"/>
      <c r="AI32" s="6"/>
      <c r="AJ32" s="30"/>
      <c r="AK32" s="2">
        <f t="shared" si="5"/>
        <v>0</v>
      </c>
      <c r="AL32">
        <f t="shared" si="6"/>
        <v>1</v>
      </c>
    </row>
    <row r="33" spans="1:38" ht="16.5" thickTop="1" thickBot="1" x14ac:dyDescent="0.3">
      <c r="A33" s="108">
        <f t="shared" si="7"/>
        <v>41910</v>
      </c>
      <c r="B33" s="31"/>
      <c r="C33" s="73"/>
      <c r="D33" s="74"/>
      <c r="E33" s="75"/>
      <c r="F33" s="107"/>
      <c r="G33" s="16">
        <f t="shared" si="0"/>
        <v>0</v>
      </c>
      <c r="H33" s="3"/>
      <c r="I33" s="4"/>
      <c r="J33" s="5"/>
      <c r="K33" s="6"/>
      <c r="L33" s="28"/>
      <c r="M33" s="16">
        <f t="shared" si="1"/>
        <v>0</v>
      </c>
      <c r="N33" s="3"/>
      <c r="O33" s="4"/>
      <c r="P33" s="5">
        <v>0.57291666666666663</v>
      </c>
      <c r="Q33" s="6">
        <v>0.91666666666666696</v>
      </c>
      <c r="R33" s="28"/>
      <c r="S33" s="16">
        <f t="shared" si="2"/>
        <v>0.34375000000000033</v>
      </c>
      <c r="T33" s="3">
        <v>0.29166666666666669</v>
      </c>
      <c r="U33" s="4">
        <v>0.58333333333333304</v>
      </c>
      <c r="V33" s="5"/>
      <c r="W33" s="6"/>
      <c r="X33" s="28"/>
      <c r="Y33" s="16">
        <f t="shared" si="3"/>
        <v>0.29166666666666635</v>
      </c>
      <c r="Z33" s="3"/>
      <c r="AA33" s="4"/>
      <c r="AB33" s="5"/>
      <c r="AC33" s="6"/>
      <c r="AD33" s="29"/>
      <c r="AE33" s="22">
        <f t="shared" si="4"/>
        <v>0</v>
      </c>
      <c r="AF33" s="3"/>
      <c r="AG33" s="4"/>
      <c r="AH33" s="5"/>
      <c r="AI33" s="6"/>
      <c r="AJ33" s="30"/>
      <c r="AK33" s="2">
        <f t="shared" si="5"/>
        <v>0</v>
      </c>
      <c r="AL33">
        <f t="shared" si="6"/>
        <v>1</v>
      </c>
    </row>
    <row r="34" spans="1:38" ht="16.5" thickTop="1" thickBot="1" x14ac:dyDescent="0.3">
      <c r="A34" s="108">
        <f t="shared" si="7"/>
        <v>41911</v>
      </c>
      <c r="B34" s="31">
        <v>0.29166666666666669</v>
      </c>
      <c r="C34" s="73">
        <v>0.58333333333333337</v>
      </c>
      <c r="D34" s="74">
        <v>0.70833333333333337</v>
      </c>
      <c r="E34" s="75">
        <v>0.83333333333333337</v>
      </c>
      <c r="F34" s="107"/>
      <c r="G34" s="16">
        <f t="shared" si="0"/>
        <v>0.41666666666666669</v>
      </c>
      <c r="H34" s="3"/>
      <c r="I34" s="4"/>
      <c r="J34" s="5">
        <v>0.57291666666666663</v>
      </c>
      <c r="K34" s="6">
        <v>0.91666666666666696</v>
      </c>
      <c r="L34" s="28"/>
      <c r="M34" s="16">
        <f t="shared" si="1"/>
        <v>0.34375000000000033</v>
      </c>
      <c r="N34" s="3"/>
      <c r="O34" s="4"/>
      <c r="P34" s="5"/>
      <c r="Q34" s="6"/>
      <c r="R34" s="28"/>
      <c r="S34" s="16">
        <f t="shared" si="2"/>
        <v>0</v>
      </c>
      <c r="T34" s="3"/>
      <c r="U34" s="4"/>
      <c r="V34" s="5"/>
      <c r="W34" s="6"/>
      <c r="X34" s="28"/>
      <c r="Y34" s="16">
        <f t="shared" si="3"/>
        <v>0</v>
      </c>
      <c r="Z34" s="3"/>
      <c r="AA34" s="4"/>
      <c r="AB34" s="5">
        <v>0.58333333333333304</v>
      </c>
      <c r="AC34" s="6">
        <v>0.79166666666666696</v>
      </c>
      <c r="AD34" s="29"/>
      <c r="AE34" s="22">
        <f t="shared" si="4"/>
        <v>0.20833333333333393</v>
      </c>
      <c r="AF34" s="3">
        <v>0.375</v>
      </c>
      <c r="AG34" s="4">
        <v>0.58333333333333304</v>
      </c>
      <c r="AH34" s="5">
        <v>0.58333333333333304</v>
      </c>
      <c r="AI34" s="6">
        <v>0.70833333333333337</v>
      </c>
      <c r="AJ34" s="30"/>
      <c r="AK34" s="2">
        <f t="shared" si="5"/>
        <v>0.33333333333333337</v>
      </c>
      <c r="AL34">
        <f t="shared" si="6"/>
        <v>1</v>
      </c>
    </row>
    <row r="35" spans="1:38" ht="16.5" thickTop="1" thickBot="1" x14ac:dyDescent="0.3">
      <c r="A35" s="108">
        <f t="shared" si="7"/>
        <v>41912</v>
      </c>
      <c r="B35" s="31"/>
      <c r="C35" s="73"/>
      <c r="D35" s="74">
        <v>0.57291666666666663</v>
      </c>
      <c r="E35" s="75">
        <v>0.91666666666666663</v>
      </c>
      <c r="F35" s="107"/>
      <c r="G35" s="16">
        <f t="shared" si="0"/>
        <v>0.34375</v>
      </c>
      <c r="H35" s="3">
        <v>0.41666666666666702</v>
      </c>
      <c r="I35" s="4">
        <v>0.58333333333333304</v>
      </c>
      <c r="J35" s="5">
        <v>0.58333333333333304</v>
      </c>
      <c r="K35" s="6">
        <v>0.83333333333333304</v>
      </c>
      <c r="L35" s="28"/>
      <c r="M35" s="16">
        <f t="shared" si="1"/>
        <v>0.41666666666666602</v>
      </c>
      <c r="N35" s="3"/>
      <c r="O35" s="4"/>
      <c r="P35" s="5"/>
      <c r="Q35" s="6"/>
      <c r="R35" s="28"/>
      <c r="S35" s="16">
        <f t="shared" si="2"/>
        <v>0</v>
      </c>
      <c r="T35" s="3">
        <v>0.29166666666666669</v>
      </c>
      <c r="U35" s="4">
        <v>0.58333333333333304</v>
      </c>
      <c r="V35" s="5">
        <v>0.58333333333333304</v>
      </c>
      <c r="W35" s="6">
        <v>0.70833333333333337</v>
      </c>
      <c r="X35" s="28"/>
      <c r="Y35" s="16">
        <f t="shared" si="3"/>
        <v>0.41666666666666669</v>
      </c>
      <c r="Z35" s="3">
        <v>0.41666666666666702</v>
      </c>
      <c r="AA35" s="4">
        <v>0.58333333333333304</v>
      </c>
      <c r="AB35" s="5">
        <v>0.58333333333333304</v>
      </c>
      <c r="AC35" s="6">
        <v>0.79166666666666696</v>
      </c>
      <c r="AD35" s="29"/>
      <c r="AE35" s="22">
        <f t="shared" si="4"/>
        <v>0.37499999999999994</v>
      </c>
      <c r="AF35" s="3">
        <v>0.375</v>
      </c>
      <c r="AG35" s="4">
        <v>0.58333333333333304</v>
      </c>
      <c r="AH35" s="5">
        <v>0.58333333333333304</v>
      </c>
      <c r="AI35" s="6">
        <v>0.70833333333333337</v>
      </c>
      <c r="AJ35" s="30"/>
      <c r="AK35" s="2">
        <f t="shared" si="5"/>
        <v>0.33333333333333337</v>
      </c>
      <c r="AL35">
        <f t="shared" si="6"/>
        <v>1</v>
      </c>
    </row>
    <row r="36" spans="1:38" ht="16.5" thickTop="1" thickBot="1" x14ac:dyDescent="0.3">
      <c r="A36" s="108">
        <f t="shared" si="7"/>
        <v>41913</v>
      </c>
      <c r="B36" s="32"/>
      <c r="C36" s="76"/>
      <c r="D36" s="77"/>
      <c r="E36" s="78"/>
      <c r="F36" s="107"/>
      <c r="G36" s="16">
        <f t="shared" si="0"/>
        <v>0</v>
      </c>
      <c r="H36" s="8"/>
      <c r="I36" s="9"/>
      <c r="J36" s="10"/>
      <c r="K36" s="11"/>
      <c r="L36" s="28"/>
      <c r="M36" s="16">
        <f t="shared" si="1"/>
        <v>0</v>
      </c>
      <c r="N36" s="8"/>
      <c r="O36" s="9"/>
      <c r="P36" s="10"/>
      <c r="Q36" s="11"/>
      <c r="R36" s="28"/>
      <c r="S36" s="16">
        <f t="shared" si="2"/>
        <v>0</v>
      </c>
      <c r="T36" s="8"/>
      <c r="U36" s="9"/>
      <c r="V36" s="10"/>
      <c r="W36" s="11"/>
      <c r="X36" s="28"/>
      <c r="Y36" s="16">
        <f t="shared" si="3"/>
        <v>0</v>
      </c>
      <c r="Z36" s="8"/>
      <c r="AA36" s="9"/>
      <c r="AB36" s="10"/>
      <c r="AC36" s="11"/>
      <c r="AD36" s="29"/>
      <c r="AE36" s="22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 x14ac:dyDescent="0.25">
      <c r="A37" s="12"/>
      <c r="B37" s="169">
        <f>SUM(G6:G36)</f>
        <v>6.895833333333333</v>
      </c>
      <c r="C37" s="170"/>
      <c r="D37" s="170"/>
      <c r="E37" s="170"/>
      <c r="F37" s="170"/>
      <c r="G37" s="171"/>
      <c r="H37" s="170">
        <f>SUM(M6:M36)</f>
        <v>6.8124999999999947</v>
      </c>
      <c r="I37" s="170"/>
      <c r="J37" s="170"/>
      <c r="K37" s="170"/>
      <c r="L37" s="170"/>
      <c r="M37" s="171"/>
      <c r="N37" s="169">
        <f>SUM(S6:S36)</f>
        <v>4.9270833333333313</v>
      </c>
      <c r="O37" s="170"/>
      <c r="P37" s="170"/>
      <c r="Q37" s="170"/>
      <c r="R37" s="170"/>
      <c r="S37" s="171"/>
      <c r="T37" s="170">
        <f>SUM(Y6:Y36)</f>
        <v>6.5416666666666625</v>
      </c>
      <c r="U37" s="170"/>
      <c r="V37" s="170"/>
      <c r="W37" s="170"/>
      <c r="X37" s="170"/>
      <c r="Y37" s="170"/>
      <c r="Z37" s="169">
        <f>SUM(AE6:AE36)</f>
        <v>6.7500000000000009</v>
      </c>
      <c r="AA37" s="170"/>
      <c r="AB37" s="170"/>
      <c r="AC37" s="170"/>
      <c r="AD37" s="170"/>
      <c r="AE37" s="171"/>
      <c r="AF37" s="169">
        <f>SUM(AK6:AK36)</f>
        <v>6.8437499999999973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0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H44:I44"/>
    <mergeCell ref="N44:O44"/>
    <mergeCell ref="T44:U44"/>
    <mergeCell ref="Z44:AA44"/>
    <mergeCell ref="AF44:AG44"/>
    <mergeCell ref="D44:E44"/>
    <mergeCell ref="J44:K44"/>
    <mergeCell ref="P44:Q44"/>
    <mergeCell ref="V44:W44"/>
    <mergeCell ref="AB44:AC44"/>
    <mergeCell ref="AH44:AI44"/>
  </mergeCells>
  <conditionalFormatting sqref="H6:K36">
    <cfRule type="expression" dxfId="294" priority="22">
      <formula>$L6="MODIF"</formula>
    </cfRule>
    <cfRule type="expression" dxfId="293" priority="25">
      <formula>$L6="AUTRE"</formula>
    </cfRule>
    <cfRule type="expression" dxfId="292" priority="30">
      <formula>$L6="RC"</formula>
    </cfRule>
    <cfRule type="expression" dxfId="291" priority="31">
      <formula>$L6="AM"</formula>
    </cfRule>
    <cfRule type="expression" dxfId="290" priority="32">
      <formula>$L6="CA"</formula>
    </cfRule>
  </conditionalFormatting>
  <conditionalFormatting sqref="T6:W36">
    <cfRule type="expression" dxfId="289" priority="27">
      <formula>$X6="RC"</formula>
    </cfRule>
    <cfRule type="expression" dxfId="288" priority="28">
      <formula>$X6="AM"</formula>
    </cfRule>
    <cfRule type="expression" dxfId="287" priority="29">
      <formula>$X6="CA"</formula>
    </cfRule>
  </conditionalFormatting>
  <conditionalFormatting sqref="T6:X36">
    <cfRule type="expression" dxfId="286" priority="21">
      <formula>$X6="MODIF"</formula>
    </cfRule>
    <cfRule type="expression" dxfId="285" priority="24">
      <formula>$X6="AUTRE"</formula>
    </cfRule>
  </conditionalFormatting>
  <conditionalFormatting sqref="N29:Q33">
    <cfRule type="expression" dxfId="284" priority="16">
      <formula>$R6="MODIF"</formula>
    </cfRule>
    <cfRule type="expression" dxfId="283" priority="17">
      <formula>$R6="AUTRE"</formula>
    </cfRule>
    <cfRule type="expression" dxfId="282" priority="18">
      <formula>$R6="RC"</formula>
    </cfRule>
    <cfRule type="expression" dxfId="281" priority="19">
      <formula>$F29="AM"</formula>
    </cfRule>
    <cfRule type="expression" dxfId="280" priority="20">
      <formula>$F29="CA"</formula>
    </cfRule>
  </conditionalFormatting>
  <conditionalFormatting sqref="AJ6:AJ36">
    <cfRule type="expression" dxfId="279" priority="14">
      <formula>$AJ6="MODIF"</formula>
    </cfRule>
    <cfRule type="expression" dxfId="278" priority="15">
      <formula>$AJ6="RC"</formula>
    </cfRule>
  </conditionalFormatting>
  <conditionalFormatting sqref="Z6:AD36">
    <cfRule type="expression" dxfId="277" priority="9">
      <formula>$AD6="MODIF"</formula>
    </cfRule>
    <cfRule type="expression" dxfId="276" priority="10">
      <formula>$AD6="RC"</formula>
    </cfRule>
    <cfRule type="expression" dxfId="275" priority="11">
      <formula>$AD6="AM"</formula>
    </cfRule>
    <cfRule type="expression" dxfId="274" priority="12">
      <formula>$AD6="CA"</formula>
    </cfRule>
    <cfRule type="expression" dxfId="273" priority="13">
      <formula>$AD6="AUTRE"</formula>
    </cfRule>
  </conditionalFormatting>
  <conditionalFormatting sqref="AF6:AJ36">
    <cfRule type="expression" dxfId="272" priority="5">
      <formula>$AJ6="RC"</formula>
    </cfRule>
    <cfRule type="expression" dxfId="271" priority="6">
      <formula>$AJ6="AM"</formula>
    </cfRule>
    <cfRule type="expression" dxfId="270" priority="7">
      <formula>$AJ6="CA"</formula>
    </cfRule>
    <cfRule type="expression" dxfId="269" priority="8">
      <formula>$AJ6="AUTRE"</formula>
    </cfRule>
  </conditionalFormatting>
  <conditionalFormatting sqref="B6:B36 H6:L36 N6:R36 T6:X36 Z6:AD36 AF6:AJ36">
    <cfRule type="cellIs" dxfId="268" priority="3" operator="equal">
      <formula>0.916666666666667</formula>
    </cfRule>
    <cfRule type="cellIs" dxfId="267" priority="4" operator="equal">
      <formula>0.291666666666667</formula>
    </cfRule>
  </conditionalFormatting>
  <conditionalFormatting sqref="A6:A36">
    <cfRule type="cellIs" dxfId="266" priority="2" operator="lessThan">
      <formula>TODAY()</formula>
    </cfRule>
  </conditionalFormatting>
  <conditionalFormatting sqref="B6:F36">
    <cfRule type="expression" dxfId="265" priority="23">
      <formula>$F6="MODIF"</formula>
    </cfRule>
    <cfRule type="expression" dxfId="264" priority="26">
      <formula>$F6="AUTRE"</formula>
    </cfRule>
    <cfRule type="expression" dxfId="263" priority="33">
      <formula>$F6="RC"</formula>
    </cfRule>
    <cfRule type="expression" dxfId="262" priority="34">
      <formula>$F6="AM"</formula>
    </cfRule>
  </conditionalFormatting>
  <conditionalFormatting sqref="M6:M36 S6:S36 Y6:Y36 AE6:AE36 AK6:AK36 G6:G36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{7C670134-A38A-4D4C-ABB4-B30F71D14854}</x14:id>
        </ext>
      </extLst>
    </cfRule>
  </conditionalFormatting>
  <conditionalFormatting sqref="A6:AK36">
    <cfRule type="expression" dxfId="261" priority="35">
      <formula>OR(COUNTIF(fériés,$A6)&gt;0,WEEKDAY($A6,2)&gt;5)</formula>
    </cfRule>
    <cfRule type="expression" dxfId="260" priority="36">
      <formula>$AJ6="MODIF"</formula>
    </cfRule>
  </conditionalFormatting>
  <dataValidations count="6">
    <dataValidation type="list" allowBlank="1" showInputMessage="1" showErrorMessage="1" sqref="L6:L36 AJ6:AJ36 X6:X36 AD6:AD36 R6:R36 F6:F36">
      <formula1>"CA,AM,RC,MODIF,AUTRE"</formula1>
    </dataValidation>
    <dataValidation type="list" allowBlank="1" showInputMessage="1" showErrorMessage="1" sqref="AF6:AF35 H6:H35 N6:N35 T6:T35 Z6:Z35 B6:B36">
      <formula1>Déb1</formula1>
    </dataValidation>
    <dataValidation type="list" allowBlank="1" showInputMessage="1" showErrorMessage="1" sqref="AG6:AG35 I6:I35 O6:O35 U6:U35 AA6:AA35 C6:C36">
      <formula1>fin1_</formula1>
    </dataValidation>
    <dataValidation type="list" allowBlank="1" showInputMessage="1" showErrorMessage="1" sqref="AH6:AH35 J6:J35 P6:P35 V6:V35 AB6:AB35 D6:D36">
      <formula1>deb2_</formula1>
    </dataValidation>
    <dataValidation type="list" allowBlank="1" showInputMessage="1" showErrorMessage="1" sqref="AI6:AI35 K6:K35 Q6:Q35 W6:W35 AC6:AC35 E6:E36">
      <formula1>fin2_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6388" r:id="rId3" name="CommandButton1">
          <controlPr defaultSize="0" autoLine="0" autoPict="0" r:id="rId4">
            <anchor moveWithCells="1">
              <from>
                <xdr:col>3</xdr:col>
                <xdr:colOff>142875</xdr:colOff>
                <xdr:row>0</xdr:row>
                <xdr:rowOff>0</xdr:rowOff>
              </from>
              <to>
                <xdr:col>7</xdr:col>
                <xdr:colOff>9525</xdr:colOff>
                <xdr:row>3</xdr:row>
                <xdr:rowOff>9525</xdr:rowOff>
              </to>
            </anchor>
          </controlPr>
        </control>
      </mc:Choice>
      <mc:Fallback>
        <control shapeId="16388" r:id="rId3" name="CommandButton1"/>
      </mc:Fallback>
    </mc:AlternateContent>
    <mc:AlternateContent xmlns:mc="http://schemas.openxmlformats.org/markup-compatibility/2006">
      <mc:Choice Requires="x14">
        <control shapeId="16387" r:id="rId5" name="Button 3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19050</xdr:rowOff>
              </from>
              <to>
                <xdr:col>3</xdr:col>
                <xdr:colOff>28575</xdr:colOff>
                <xdr:row>1</xdr:row>
                <xdr:rowOff>200025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C670134-A38A-4D4C-ABB4-B30F71D148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M6:M36 S6:S36 Y6:Y36 AE6:AE36 AK6:AK36 G6:G36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L48"/>
  <sheetViews>
    <sheetView showZeros="0" topLeftCell="I13" zoomScaleNormal="100" workbookViewId="0">
      <selection activeCell="N13" sqref="N13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53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41913</v>
      </c>
      <c r="B6" s="58"/>
      <c r="C6" s="59"/>
      <c r="D6" s="60">
        <v>0.54166666666666696</v>
      </c>
      <c r="E6" s="61">
        <v>0.83333333333333304</v>
      </c>
      <c r="F6" s="29"/>
      <c r="G6" s="16">
        <f>E6-D6+C6-B6</f>
        <v>0.29166666666666607</v>
      </c>
      <c r="H6" s="47">
        <v>0.29166666666666669</v>
      </c>
      <c r="I6" s="43">
        <v>0.5</v>
      </c>
      <c r="J6" s="48"/>
      <c r="K6" s="49"/>
      <c r="L6" s="28"/>
      <c r="M6" s="16">
        <f>K6-J6+I6-H6</f>
        <v>0.20833333333333331</v>
      </c>
      <c r="N6" s="47"/>
      <c r="O6" s="43"/>
      <c r="P6" s="48"/>
      <c r="Q6" s="49"/>
      <c r="R6" s="28"/>
      <c r="S6" s="16">
        <f>Q6-P6+O6-N6</f>
        <v>0</v>
      </c>
      <c r="T6" s="47"/>
      <c r="U6" s="43"/>
      <c r="V6" s="48">
        <v>0.5</v>
      </c>
      <c r="W6" s="49">
        <v>0.91666666666666696</v>
      </c>
      <c r="X6" s="28"/>
      <c r="Y6" s="16">
        <f>W6-V6+U6-T6</f>
        <v>0.41666666666666696</v>
      </c>
      <c r="Z6" s="47">
        <v>0.45833333333333398</v>
      </c>
      <c r="AA6" s="43">
        <v>0.58333333333333304</v>
      </c>
      <c r="AB6" s="48">
        <v>0.58333333333333304</v>
      </c>
      <c r="AC6" s="49">
        <v>0.83333333333333304</v>
      </c>
      <c r="AD6" s="29"/>
      <c r="AE6" s="19">
        <f>AC6-AB6+AA6-Z6</f>
        <v>0.37499999999999906</v>
      </c>
      <c r="AF6" s="35">
        <v>0.375</v>
      </c>
      <c r="AG6" s="36">
        <v>0.58333333333333304</v>
      </c>
      <c r="AH6" s="37">
        <v>0.58333333333333304</v>
      </c>
      <c r="AI6" s="38">
        <v>0.70833333333333337</v>
      </c>
      <c r="AJ6" s="30"/>
      <c r="AK6" s="1">
        <f>AI6-AH6+AG6-AF6</f>
        <v>0.33333333333333337</v>
      </c>
      <c r="AL6">
        <f>COUNTIF(B6:AK6,"07:00")</f>
        <v>1</v>
      </c>
    </row>
    <row r="7" spans="1:38" ht="16.5" thickTop="1" thickBot="1" x14ac:dyDescent="0.3">
      <c r="A7" s="108">
        <f>A6+1</f>
        <v>41914</v>
      </c>
      <c r="B7" s="58">
        <v>0.29166666666666669</v>
      </c>
      <c r="C7" s="59">
        <v>0.60416666666666663</v>
      </c>
      <c r="D7" s="60"/>
      <c r="E7" s="61"/>
      <c r="F7" s="29"/>
      <c r="G7" s="16">
        <f t="shared" ref="G7:G36" si="0">E7-D7+C7-B7</f>
        <v>0.31249999999999994</v>
      </c>
      <c r="H7" s="35"/>
      <c r="I7" s="36"/>
      <c r="J7" s="37"/>
      <c r="K7" s="38"/>
      <c r="L7" s="28"/>
      <c r="M7" s="18">
        <f t="shared" ref="M7:M36" si="1">K7-J7+I7-H7</f>
        <v>0</v>
      </c>
      <c r="N7" s="35"/>
      <c r="O7" s="36"/>
      <c r="P7" s="37"/>
      <c r="Q7" s="38"/>
      <c r="R7" s="28"/>
      <c r="S7" s="18">
        <f t="shared" ref="S7:S36" si="2">Q7-P7+O7-N7</f>
        <v>0</v>
      </c>
      <c r="T7" s="35">
        <v>0.48958333333333331</v>
      </c>
      <c r="U7" s="36">
        <v>0.58333333333333304</v>
      </c>
      <c r="V7" s="37">
        <v>0.58333333333333304</v>
      </c>
      <c r="W7" s="38">
        <v>0.83333333333333304</v>
      </c>
      <c r="X7" s="28"/>
      <c r="Y7" s="18">
        <f t="shared" ref="Y7:Y36" si="3">W7-V7+U7-T7</f>
        <v>0.34374999999999972</v>
      </c>
      <c r="Z7" s="35">
        <v>0.45833333333333398</v>
      </c>
      <c r="AA7" s="36">
        <v>0.58333333333333304</v>
      </c>
      <c r="AB7" s="37">
        <v>0.58333333333333304</v>
      </c>
      <c r="AC7" s="38">
        <v>0.83333333333333304</v>
      </c>
      <c r="AD7" s="29"/>
      <c r="AE7" s="19">
        <f t="shared" ref="AE7:AE36" si="4">AC7-AB7+AA7-Z7</f>
        <v>0.37499999999999906</v>
      </c>
      <c r="AF7" s="35"/>
      <c r="AG7" s="36"/>
      <c r="AH7" s="37">
        <v>0.57291666666666663</v>
      </c>
      <c r="AI7" s="38">
        <v>0.91666666666666696</v>
      </c>
      <c r="AJ7" s="30"/>
      <c r="AK7" s="2">
        <f t="shared" ref="AK7:AK36" si="5">AI7-AH7+AG7-AF7</f>
        <v>0.34375000000000033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41915</v>
      </c>
      <c r="B8" s="58">
        <v>0.29166666666666669</v>
      </c>
      <c r="C8" s="59">
        <v>0.5</v>
      </c>
      <c r="D8" s="60"/>
      <c r="E8" s="61"/>
      <c r="F8" s="29"/>
      <c r="G8" s="16">
        <f t="shared" si="0"/>
        <v>0.20833333333333331</v>
      </c>
      <c r="H8" s="35"/>
      <c r="I8" s="36"/>
      <c r="J8" s="37"/>
      <c r="K8" s="38"/>
      <c r="L8" s="28"/>
      <c r="M8" s="18">
        <f t="shared" si="1"/>
        <v>0</v>
      </c>
      <c r="N8" s="35">
        <v>0.41666666666666702</v>
      </c>
      <c r="O8" s="36">
        <v>0.58333333333333304</v>
      </c>
      <c r="P8" s="37">
        <v>0.58333333333333304</v>
      </c>
      <c r="Q8" s="38">
        <v>0.83333333333333304</v>
      </c>
      <c r="R8" s="28"/>
      <c r="S8" s="18">
        <f t="shared" si="2"/>
        <v>0.41666666666666602</v>
      </c>
      <c r="T8" s="35"/>
      <c r="U8" s="36"/>
      <c r="V8" s="37">
        <v>0.5</v>
      </c>
      <c r="W8" s="38">
        <v>0.91666666666666696</v>
      </c>
      <c r="X8" s="28"/>
      <c r="Y8" s="18">
        <f t="shared" si="3"/>
        <v>0.41666666666666696</v>
      </c>
      <c r="Z8" s="35">
        <v>0.375</v>
      </c>
      <c r="AA8" s="36">
        <v>0.58333333333333304</v>
      </c>
      <c r="AB8" s="37"/>
      <c r="AC8" s="38"/>
      <c r="AD8" s="29"/>
      <c r="AE8" s="19">
        <f t="shared" si="4"/>
        <v>0.20833333333333304</v>
      </c>
      <c r="AF8" s="35">
        <v>0.375</v>
      </c>
      <c r="AG8" s="36">
        <v>0.58333333333333304</v>
      </c>
      <c r="AH8" s="37"/>
      <c r="AI8" s="38"/>
      <c r="AJ8" s="30"/>
      <c r="AK8" s="2">
        <f t="shared" si="5"/>
        <v>0.20833333333333304</v>
      </c>
      <c r="AL8">
        <f t="shared" si="6"/>
        <v>1</v>
      </c>
    </row>
    <row r="9" spans="1:38" ht="16.5" thickTop="1" thickBot="1" x14ac:dyDescent="0.3">
      <c r="A9" s="108">
        <f t="shared" si="7"/>
        <v>41916</v>
      </c>
      <c r="B9" s="58"/>
      <c r="C9" s="59"/>
      <c r="D9" s="60"/>
      <c r="E9" s="61"/>
      <c r="F9" s="29"/>
      <c r="G9" s="16">
        <f t="shared" si="0"/>
        <v>0</v>
      </c>
      <c r="H9" s="35"/>
      <c r="I9" s="36"/>
      <c r="J9" s="37">
        <v>0.57291666666666663</v>
      </c>
      <c r="K9" s="38">
        <v>0.91666666666666696</v>
      </c>
      <c r="L9" s="28"/>
      <c r="M9" s="18">
        <f>K9-J9+I9-H9</f>
        <v>0.34375000000000033</v>
      </c>
      <c r="N9" s="35">
        <v>0.29166666666666669</v>
      </c>
      <c r="O9" s="36">
        <v>0.58333333333333304</v>
      </c>
      <c r="P9" s="37"/>
      <c r="Q9" s="38"/>
      <c r="R9" s="28"/>
      <c r="S9" s="18">
        <f t="shared" si="2"/>
        <v>0.29166666666666635</v>
      </c>
      <c r="T9" s="35"/>
      <c r="U9" s="36"/>
      <c r="V9" s="37"/>
      <c r="W9" s="38"/>
      <c r="X9" s="28"/>
      <c r="Y9" s="18">
        <f t="shared" si="3"/>
        <v>0</v>
      </c>
      <c r="Z9" s="35"/>
      <c r="AA9" s="36"/>
      <c r="AB9" s="37"/>
      <c r="AC9" s="38"/>
      <c r="AD9" s="29"/>
      <c r="AE9" s="19">
        <f t="shared" si="4"/>
        <v>0</v>
      </c>
      <c r="AF9" s="35"/>
      <c r="AG9" s="36"/>
      <c r="AH9" s="37"/>
      <c r="AI9" s="38"/>
      <c r="AJ9" s="30"/>
      <c r="AK9" s="2">
        <f t="shared" si="5"/>
        <v>0</v>
      </c>
      <c r="AL9">
        <f t="shared" si="6"/>
        <v>1</v>
      </c>
    </row>
    <row r="10" spans="1:38" ht="16.5" thickTop="1" thickBot="1" x14ac:dyDescent="0.3">
      <c r="A10" s="108">
        <f t="shared" si="7"/>
        <v>41917</v>
      </c>
      <c r="B10" s="58"/>
      <c r="C10" s="59"/>
      <c r="D10" s="60"/>
      <c r="E10" s="61"/>
      <c r="F10" s="29"/>
      <c r="G10" s="16">
        <f t="shared" si="0"/>
        <v>0</v>
      </c>
      <c r="H10" s="35"/>
      <c r="I10" s="36"/>
      <c r="J10" s="37">
        <v>0.57291666666666663</v>
      </c>
      <c r="K10" s="38">
        <v>0.91666666666666696</v>
      </c>
      <c r="L10" s="28"/>
      <c r="M10" s="18">
        <f t="shared" si="1"/>
        <v>0.34375000000000033</v>
      </c>
      <c r="N10" s="35">
        <v>0.29166666666666669</v>
      </c>
      <c r="O10" s="36">
        <v>0.58333333333333304</v>
      </c>
      <c r="P10" s="37"/>
      <c r="Q10" s="38"/>
      <c r="R10" s="28"/>
      <c r="S10" s="18">
        <f t="shared" si="2"/>
        <v>0.29166666666666635</v>
      </c>
      <c r="T10" s="35"/>
      <c r="U10" s="36"/>
      <c r="V10" s="37"/>
      <c r="W10" s="38"/>
      <c r="X10" s="28"/>
      <c r="Y10" s="18">
        <f t="shared" si="3"/>
        <v>0</v>
      </c>
      <c r="Z10" s="35"/>
      <c r="AA10" s="36"/>
      <c r="AB10" s="37"/>
      <c r="AC10" s="38"/>
      <c r="AD10" s="29"/>
      <c r="AE10" s="19">
        <f t="shared" si="4"/>
        <v>0</v>
      </c>
      <c r="AF10" s="35"/>
      <c r="AG10" s="36"/>
      <c r="AH10" s="37"/>
      <c r="AI10" s="38"/>
      <c r="AJ10" s="30"/>
      <c r="AK10" s="2">
        <f t="shared" si="5"/>
        <v>0</v>
      </c>
      <c r="AL10">
        <f t="shared" si="6"/>
        <v>1</v>
      </c>
    </row>
    <row r="11" spans="1:38" ht="16.5" thickTop="1" thickBot="1" x14ac:dyDescent="0.3">
      <c r="A11" s="108">
        <f t="shared" si="7"/>
        <v>41918</v>
      </c>
      <c r="B11" s="58"/>
      <c r="C11" s="59"/>
      <c r="D11" s="60">
        <v>0.57291666666666663</v>
      </c>
      <c r="E11" s="61">
        <v>0.91666666666666696</v>
      </c>
      <c r="F11" s="29"/>
      <c r="G11" s="16">
        <f t="shared" si="0"/>
        <v>0.34375000000000033</v>
      </c>
      <c r="H11" s="35"/>
      <c r="I11" s="36"/>
      <c r="J11" s="37"/>
      <c r="K11" s="38"/>
      <c r="L11" s="28"/>
      <c r="M11" s="18">
        <f t="shared" si="1"/>
        <v>0</v>
      </c>
      <c r="N11" s="35"/>
      <c r="O11" s="36"/>
      <c r="P11" s="37"/>
      <c r="Q11" s="38"/>
      <c r="R11" s="28"/>
      <c r="S11" s="18">
        <f t="shared" si="2"/>
        <v>0</v>
      </c>
      <c r="T11" s="35"/>
      <c r="U11" s="36"/>
      <c r="V11" s="37">
        <v>0.58333333333333304</v>
      </c>
      <c r="W11" s="38">
        <v>0.79166666666666696</v>
      </c>
      <c r="X11" s="28"/>
      <c r="Y11" s="18">
        <f t="shared" si="3"/>
        <v>0.20833333333333393</v>
      </c>
      <c r="Z11" s="35">
        <v>0.29166666666666669</v>
      </c>
      <c r="AA11" s="36">
        <v>0.58333333333333304</v>
      </c>
      <c r="AB11" s="37">
        <v>0.70833333333333304</v>
      </c>
      <c r="AC11" s="38">
        <v>0.83333333333333304</v>
      </c>
      <c r="AD11" s="29"/>
      <c r="AE11" s="19">
        <f t="shared" si="4"/>
        <v>0.41666666666666635</v>
      </c>
      <c r="AF11" s="35">
        <v>0.375</v>
      </c>
      <c r="AG11" s="36">
        <v>0.58333333333333304</v>
      </c>
      <c r="AH11" s="37">
        <v>0.58333333333333304</v>
      </c>
      <c r="AI11" s="38">
        <v>0.70833333333333337</v>
      </c>
      <c r="AJ11" s="30"/>
      <c r="AK11" s="2">
        <f t="shared" si="5"/>
        <v>0.33333333333333337</v>
      </c>
      <c r="AL11">
        <f t="shared" si="6"/>
        <v>1</v>
      </c>
    </row>
    <row r="12" spans="1:38" ht="16.5" thickTop="1" thickBot="1" x14ac:dyDescent="0.3">
      <c r="A12" s="108">
        <f t="shared" si="7"/>
        <v>41919</v>
      </c>
      <c r="B12" s="58">
        <v>0.41666666666666702</v>
      </c>
      <c r="C12" s="59">
        <v>0.58333333333333304</v>
      </c>
      <c r="D12" s="60">
        <v>0.58333333333333304</v>
      </c>
      <c r="E12" s="61">
        <v>0.83333333333333304</v>
      </c>
      <c r="F12" s="29"/>
      <c r="G12" s="16">
        <f t="shared" si="0"/>
        <v>0.41666666666666602</v>
      </c>
      <c r="H12" s="35"/>
      <c r="I12" s="36"/>
      <c r="J12" s="37"/>
      <c r="K12" s="38"/>
      <c r="L12" s="28"/>
      <c r="M12" s="18">
        <f t="shared" si="1"/>
        <v>0</v>
      </c>
      <c r="N12" s="35">
        <v>0.29166666666666669</v>
      </c>
      <c r="O12" s="36">
        <v>0.58333333333333304</v>
      </c>
      <c r="P12" s="37">
        <v>0.58333333333333304</v>
      </c>
      <c r="Q12" s="38">
        <v>0.70833333333333337</v>
      </c>
      <c r="R12" s="28"/>
      <c r="S12" s="18">
        <f t="shared" si="2"/>
        <v>0.41666666666666669</v>
      </c>
      <c r="T12" s="35">
        <v>0.41666666666666702</v>
      </c>
      <c r="U12" s="36">
        <v>0.58333333333333304</v>
      </c>
      <c r="V12" s="37">
        <v>0.58333333333333304</v>
      </c>
      <c r="W12" s="38">
        <v>0.79166666666666696</v>
      </c>
      <c r="X12" s="28"/>
      <c r="Y12" s="18">
        <f t="shared" si="3"/>
        <v>0.37499999999999994</v>
      </c>
      <c r="Z12" s="35"/>
      <c r="AA12" s="36"/>
      <c r="AB12" s="37">
        <v>0.57291666666666663</v>
      </c>
      <c r="AC12" s="38">
        <v>0.91666666666666696</v>
      </c>
      <c r="AD12" s="29"/>
      <c r="AE12" s="19">
        <f t="shared" si="4"/>
        <v>0.34375000000000033</v>
      </c>
      <c r="AF12" s="35">
        <v>0.29166666666666669</v>
      </c>
      <c r="AG12" s="36">
        <v>0.58333333333333304</v>
      </c>
      <c r="AH12" s="37">
        <v>0.58333333333333304</v>
      </c>
      <c r="AI12" s="38">
        <v>0.70833333333333337</v>
      </c>
      <c r="AJ12" s="30"/>
      <c r="AK12" s="2">
        <f t="shared" si="5"/>
        <v>0.41666666666666669</v>
      </c>
      <c r="AL12">
        <f t="shared" si="6"/>
        <v>2</v>
      </c>
    </row>
    <row r="13" spans="1:38" ht="16.5" thickTop="1" thickBot="1" x14ac:dyDescent="0.3">
      <c r="A13" s="108">
        <f t="shared" si="7"/>
        <v>41920</v>
      </c>
      <c r="B13" s="58">
        <v>0.29166666666666669</v>
      </c>
      <c r="C13" s="59">
        <v>0.5</v>
      </c>
      <c r="D13" s="60"/>
      <c r="E13" s="61"/>
      <c r="F13" s="29"/>
      <c r="G13" s="16">
        <f t="shared" si="0"/>
        <v>0.20833333333333331</v>
      </c>
      <c r="H13" s="35"/>
      <c r="I13" s="36"/>
      <c r="J13" s="37"/>
      <c r="K13" s="38"/>
      <c r="L13" s="28"/>
      <c r="M13" s="18">
        <f t="shared" si="1"/>
        <v>0</v>
      </c>
      <c r="N13" s="35"/>
      <c r="O13" s="36"/>
      <c r="P13" s="37">
        <v>0.5</v>
      </c>
      <c r="Q13" s="38">
        <v>0.91666666666666696</v>
      </c>
      <c r="R13" s="28"/>
      <c r="S13" s="18">
        <f t="shared" si="2"/>
        <v>0.41666666666666696</v>
      </c>
      <c r="T13" s="35">
        <v>0.45833333333333398</v>
      </c>
      <c r="U13" s="36">
        <v>0.58333333333333304</v>
      </c>
      <c r="V13" s="37">
        <v>0.58333333333333304</v>
      </c>
      <c r="W13" s="38">
        <v>0.83333333333333304</v>
      </c>
      <c r="X13" s="28"/>
      <c r="Y13" s="18">
        <f t="shared" si="3"/>
        <v>0.37499999999999906</v>
      </c>
      <c r="Z13" s="35"/>
      <c r="AA13" s="36"/>
      <c r="AB13" s="37">
        <v>0.54166666666666696</v>
      </c>
      <c r="AC13" s="38">
        <v>0.83333333333333304</v>
      </c>
      <c r="AD13" s="29"/>
      <c r="AE13" s="19">
        <f t="shared" si="4"/>
        <v>0.29166666666666607</v>
      </c>
      <c r="AF13" s="35">
        <v>0.375</v>
      </c>
      <c r="AG13" s="36">
        <v>0.58333333333333304</v>
      </c>
      <c r="AH13" s="37">
        <v>0.58333333333333304</v>
      </c>
      <c r="AI13" s="38">
        <v>0.66666666666666663</v>
      </c>
      <c r="AJ13" s="30"/>
      <c r="AK13" s="2">
        <f t="shared" si="5"/>
        <v>0.29166666666666663</v>
      </c>
      <c r="AL13">
        <f t="shared" si="6"/>
        <v>2</v>
      </c>
    </row>
    <row r="14" spans="1:38" ht="16.5" thickTop="1" thickBot="1" x14ac:dyDescent="0.3">
      <c r="A14" s="108">
        <f t="shared" si="7"/>
        <v>41921</v>
      </c>
      <c r="B14" s="58"/>
      <c r="C14" s="59"/>
      <c r="D14" s="60"/>
      <c r="E14" s="61"/>
      <c r="F14" s="29"/>
      <c r="G14" s="16">
        <f t="shared" si="0"/>
        <v>0</v>
      </c>
      <c r="H14" s="35"/>
      <c r="I14" s="36"/>
      <c r="J14" s="37">
        <v>0.57291666666666663</v>
      </c>
      <c r="K14" s="38">
        <v>0.91666666666666696</v>
      </c>
      <c r="L14" s="28"/>
      <c r="M14" s="18">
        <f t="shared" si="1"/>
        <v>0.34375000000000033</v>
      </c>
      <c r="N14" s="35">
        <v>0.48958333333333331</v>
      </c>
      <c r="O14" s="36">
        <v>0.58333333333333304</v>
      </c>
      <c r="P14" s="37">
        <v>0.57291666666666663</v>
      </c>
      <c r="Q14" s="38">
        <v>0.83333333333333304</v>
      </c>
      <c r="R14" s="28"/>
      <c r="S14" s="18">
        <f t="shared" si="2"/>
        <v>0.35416666666666613</v>
      </c>
      <c r="T14" s="35">
        <v>0.45833333333333398</v>
      </c>
      <c r="U14" s="36">
        <v>0.58333333333333304</v>
      </c>
      <c r="V14" s="37">
        <v>0.58333333333333304</v>
      </c>
      <c r="W14" s="38">
        <v>0.83333333333333304</v>
      </c>
      <c r="X14" s="28"/>
      <c r="Y14" s="20">
        <f t="shared" si="3"/>
        <v>0.37499999999999906</v>
      </c>
      <c r="Z14" s="35">
        <v>0.29166666666666669</v>
      </c>
      <c r="AA14" s="36">
        <v>0.60416666666666663</v>
      </c>
      <c r="AB14" s="37"/>
      <c r="AC14" s="38"/>
      <c r="AD14" s="29"/>
      <c r="AE14" s="19">
        <f t="shared" si="4"/>
        <v>0.31249999999999994</v>
      </c>
      <c r="AF14" s="35">
        <v>0.375</v>
      </c>
      <c r="AG14" s="36">
        <v>0.58333333333333304</v>
      </c>
      <c r="AH14" s="37">
        <v>0.58333333333333304</v>
      </c>
      <c r="AI14" s="38">
        <v>0.66666666666666663</v>
      </c>
      <c r="AJ14" s="30"/>
      <c r="AK14" s="2">
        <f t="shared" si="5"/>
        <v>0.29166666666666663</v>
      </c>
      <c r="AL14">
        <f t="shared" si="6"/>
        <v>2</v>
      </c>
    </row>
    <row r="15" spans="1:38" ht="16.5" thickTop="1" thickBot="1" x14ac:dyDescent="0.3">
      <c r="A15" s="108">
        <f t="shared" si="7"/>
        <v>41922</v>
      </c>
      <c r="B15" s="58"/>
      <c r="C15" s="59"/>
      <c r="D15" s="60"/>
      <c r="E15" s="61"/>
      <c r="F15" s="29"/>
      <c r="G15" s="16">
        <f t="shared" si="0"/>
        <v>0</v>
      </c>
      <c r="H15" s="35">
        <v>0.41666666666666702</v>
      </c>
      <c r="I15" s="36">
        <v>0.58333333333333304</v>
      </c>
      <c r="J15" s="37">
        <v>0.58333333333333304</v>
      </c>
      <c r="K15" s="38">
        <v>0.83333333333333304</v>
      </c>
      <c r="L15" s="28"/>
      <c r="M15" s="18">
        <f t="shared" si="1"/>
        <v>0.41666666666666602</v>
      </c>
      <c r="N15" s="35"/>
      <c r="O15" s="36"/>
      <c r="P15" s="37">
        <v>0.5</v>
      </c>
      <c r="Q15" s="38">
        <v>0.91666666666666696</v>
      </c>
      <c r="R15" s="28"/>
      <c r="S15" s="18">
        <f t="shared" si="2"/>
        <v>0.41666666666666696</v>
      </c>
      <c r="T15" s="35">
        <v>0.375</v>
      </c>
      <c r="U15" s="36">
        <v>0.58333333333333304</v>
      </c>
      <c r="V15" s="37"/>
      <c r="W15" s="38"/>
      <c r="X15" s="28"/>
      <c r="Y15" s="20">
        <f t="shared" si="3"/>
        <v>0.20833333333333304</v>
      </c>
      <c r="Z15" s="35">
        <v>0.29166666666666669</v>
      </c>
      <c r="AA15" s="36">
        <v>0.5</v>
      </c>
      <c r="AB15" s="37"/>
      <c r="AC15" s="38"/>
      <c r="AD15" s="29"/>
      <c r="AE15" s="19">
        <f t="shared" si="4"/>
        <v>0.20833333333333331</v>
      </c>
      <c r="AF15" s="35">
        <v>0.375</v>
      </c>
      <c r="AG15" s="36">
        <v>0.58333333333333304</v>
      </c>
      <c r="AH15" s="37"/>
      <c r="AI15" s="38"/>
      <c r="AJ15" s="30"/>
      <c r="AK15" s="2">
        <f t="shared" si="5"/>
        <v>0.20833333333333304</v>
      </c>
      <c r="AL15">
        <f t="shared" si="6"/>
        <v>1</v>
      </c>
    </row>
    <row r="16" spans="1:38" ht="16.5" thickTop="1" thickBot="1" x14ac:dyDescent="0.3">
      <c r="A16" s="108">
        <f t="shared" si="7"/>
        <v>41923</v>
      </c>
      <c r="B16" s="58"/>
      <c r="C16" s="59"/>
      <c r="D16" s="60">
        <v>0.57291666666666663</v>
      </c>
      <c r="E16" s="61">
        <v>0.91666666666666696</v>
      </c>
      <c r="F16" s="29"/>
      <c r="G16" s="16">
        <f t="shared" si="0"/>
        <v>0.34375000000000033</v>
      </c>
      <c r="H16" s="35">
        <v>0.29166666666666669</v>
      </c>
      <c r="I16" s="36">
        <v>0.58333333333333304</v>
      </c>
      <c r="J16" s="37"/>
      <c r="K16" s="38"/>
      <c r="L16" s="28"/>
      <c r="M16" s="18">
        <f t="shared" si="1"/>
        <v>0.29166666666666635</v>
      </c>
      <c r="N16" s="35"/>
      <c r="O16" s="36"/>
      <c r="P16" s="37"/>
      <c r="Q16" s="38"/>
      <c r="R16" s="28"/>
      <c r="S16" s="18">
        <f t="shared" si="2"/>
        <v>0</v>
      </c>
      <c r="T16" s="35"/>
      <c r="U16" s="36"/>
      <c r="V16" s="37"/>
      <c r="W16" s="38"/>
      <c r="X16" s="28"/>
      <c r="Y16" s="20">
        <f t="shared" si="3"/>
        <v>0</v>
      </c>
      <c r="Z16" s="35"/>
      <c r="AA16" s="36"/>
      <c r="AB16" s="37"/>
      <c r="AC16" s="38"/>
      <c r="AD16" s="29"/>
      <c r="AE16" s="19">
        <f t="shared" si="4"/>
        <v>0</v>
      </c>
      <c r="AF16" s="35"/>
      <c r="AG16" s="36"/>
      <c r="AH16" s="37"/>
      <c r="AI16" s="38"/>
      <c r="AJ16" s="30"/>
      <c r="AK16" s="2">
        <f t="shared" si="5"/>
        <v>0</v>
      </c>
      <c r="AL16">
        <f t="shared" si="6"/>
        <v>1</v>
      </c>
    </row>
    <row r="17" spans="1:38" ht="16.5" thickTop="1" thickBot="1" x14ac:dyDescent="0.3">
      <c r="A17" s="108">
        <f t="shared" si="7"/>
        <v>41924</v>
      </c>
      <c r="B17" s="58"/>
      <c r="C17" s="59"/>
      <c r="D17" s="60">
        <v>0.57291666666666663</v>
      </c>
      <c r="E17" s="61">
        <v>0.91666666666666696</v>
      </c>
      <c r="F17" s="29"/>
      <c r="G17" s="16">
        <f t="shared" si="0"/>
        <v>0.34375000000000033</v>
      </c>
      <c r="H17" s="35">
        <v>0.29166666666666669</v>
      </c>
      <c r="I17" s="36">
        <v>0.58333333333333304</v>
      </c>
      <c r="J17" s="37"/>
      <c r="K17" s="38"/>
      <c r="L17" s="28"/>
      <c r="M17" s="18">
        <f t="shared" si="1"/>
        <v>0.29166666666666635</v>
      </c>
      <c r="N17" s="35"/>
      <c r="O17" s="36"/>
      <c r="P17" s="37"/>
      <c r="Q17" s="38"/>
      <c r="R17" s="28"/>
      <c r="S17" s="18">
        <f t="shared" si="2"/>
        <v>0</v>
      </c>
      <c r="T17" s="35"/>
      <c r="U17" s="36"/>
      <c r="V17" s="37"/>
      <c r="W17" s="38"/>
      <c r="X17" s="28"/>
      <c r="Y17" s="18">
        <f t="shared" si="3"/>
        <v>0</v>
      </c>
      <c r="Z17" s="35"/>
      <c r="AA17" s="36"/>
      <c r="AB17" s="37"/>
      <c r="AC17" s="38"/>
      <c r="AD17" s="29"/>
      <c r="AE17" s="19">
        <f t="shared" si="4"/>
        <v>0</v>
      </c>
      <c r="AF17" s="35"/>
      <c r="AG17" s="36"/>
      <c r="AH17" s="37"/>
      <c r="AI17" s="38"/>
      <c r="AJ17" s="30"/>
      <c r="AK17" s="2">
        <f t="shared" si="5"/>
        <v>0</v>
      </c>
      <c r="AL17">
        <f t="shared" si="6"/>
        <v>1</v>
      </c>
    </row>
    <row r="18" spans="1:38" ht="16.5" thickTop="1" thickBot="1" x14ac:dyDescent="0.3">
      <c r="A18" s="108">
        <f t="shared" si="7"/>
        <v>41925</v>
      </c>
      <c r="B18" s="58"/>
      <c r="C18" s="59"/>
      <c r="D18" s="60"/>
      <c r="E18" s="61"/>
      <c r="F18" s="29"/>
      <c r="G18" s="16">
        <f t="shared" si="0"/>
        <v>0</v>
      </c>
      <c r="H18" s="35"/>
      <c r="I18" s="36"/>
      <c r="J18" s="37"/>
      <c r="K18" s="38"/>
      <c r="L18" s="28"/>
      <c r="M18" s="18">
        <f t="shared" si="1"/>
        <v>0</v>
      </c>
      <c r="N18" s="35"/>
      <c r="O18" s="36"/>
      <c r="P18" s="37"/>
      <c r="Q18" s="38"/>
      <c r="R18" s="28"/>
      <c r="S18" s="18">
        <f t="shared" si="2"/>
        <v>0</v>
      </c>
      <c r="T18" s="35">
        <v>0.29166666666666669</v>
      </c>
      <c r="U18" s="36">
        <v>0.58333333333333304</v>
      </c>
      <c r="V18" s="37">
        <v>0.70833333333333304</v>
      </c>
      <c r="W18" s="38">
        <v>0.83333333333333304</v>
      </c>
      <c r="X18" s="28"/>
      <c r="Y18" s="18">
        <f t="shared" si="3"/>
        <v>0.41666666666666635</v>
      </c>
      <c r="Z18" s="35"/>
      <c r="AA18" s="36"/>
      <c r="AB18" s="37">
        <v>0.57291666666666663</v>
      </c>
      <c r="AC18" s="38">
        <v>0.91666666666666696</v>
      </c>
      <c r="AD18" s="29"/>
      <c r="AE18" s="19">
        <f t="shared" si="4"/>
        <v>0.34375000000000033</v>
      </c>
      <c r="AF18" s="35">
        <v>0.375</v>
      </c>
      <c r="AG18" s="36">
        <v>0.58333333333333304</v>
      </c>
      <c r="AH18" s="37">
        <v>0.58333333333333304</v>
      </c>
      <c r="AI18" s="38">
        <v>0.70833333333333337</v>
      </c>
      <c r="AJ18" s="30"/>
      <c r="AK18" s="2">
        <f t="shared" si="5"/>
        <v>0.33333333333333337</v>
      </c>
      <c r="AL18">
        <f t="shared" si="6"/>
        <v>1</v>
      </c>
    </row>
    <row r="19" spans="1:38" ht="16.5" thickTop="1" thickBot="1" x14ac:dyDescent="0.3">
      <c r="A19" s="108">
        <f t="shared" si="7"/>
        <v>41926</v>
      </c>
      <c r="B19" s="58"/>
      <c r="C19" s="59"/>
      <c r="D19" s="60"/>
      <c r="E19" s="61"/>
      <c r="F19" s="29"/>
      <c r="G19" s="16">
        <f t="shared" si="0"/>
        <v>0</v>
      </c>
      <c r="H19" s="35">
        <v>0.29166666666666669</v>
      </c>
      <c r="I19" s="36">
        <v>0.58333333333333304</v>
      </c>
      <c r="J19" s="37">
        <v>0.58333333333333304</v>
      </c>
      <c r="K19" s="38">
        <v>0.70833333333333337</v>
      </c>
      <c r="L19" s="28"/>
      <c r="M19" s="18">
        <f t="shared" si="1"/>
        <v>0.41666666666666669</v>
      </c>
      <c r="N19" s="35">
        <v>0.41666666666666702</v>
      </c>
      <c r="O19" s="36">
        <v>0.58333333333333304</v>
      </c>
      <c r="P19" s="37">
        <v>0.58333333333333304</v>
      </c>
      <c r="Q19" s="38">
        <v>0.79166666666666696</v>
      </c>
      <c r="R19" s="28"/>
      <c r="S19" s="18">
        <f t="shared" si="2"/>
        <v>0.37499999999999994</v>
      </c>
      <c r="T19" s="35"/>
      <c r="U19" s="36"/>
      <c r="V19" s="37">
        <v>0.57291666666666663</v>
      </c>
      <c r="W19" s="38">
        <v>0.91666666666666696</v>
      </c>
      <c r="X19" s="28"/>
      <c r="Y19" s="18">
        <f t="shared" si="3"/>
        <v>0.34375000000000033</v>
      </c>
      <c r="Z19" s="35">
        <v>0.41666666666666702</v>
      </c>
      <c r="AA19" s="36">
        <v>0.58333333333333304</v>
      </c>
      <c r="AB19" s="37">
        <v>0.58333333333333304</v>
      </c>
      <c r="AC19" s="38">
        <v>0.83333333333333304</v>
      </c>
      <c r="AD19" s="29"/>
      <c r="AE19" s="19">
        <f t="shared" si="4"/>
        <v>0.41666666666666602</v>
      </c>
      <c r="AF19" s="35">
        <v>0.375</v>
      </c>
      <c r="AG19" s="36">
        <v>0.58333333333333304</v>
      </c>
      <c r="AH19" s="37">
        <v>0.58333333333333304</v>
      </c>
      <c r="AI19" s="38">
        <v>0.70833333333333337</v>
      </c>
      <c r="AJ19" s="30"/>
      <c r="AK19" s="2">
        <f t="shared" si="5"/>
        <v>0.33333333333333337</v>
      </c>
      <c r="AL19">
        <f t="shared" si="6"/>
        <v>1</v>
      </c>
    </row>
    <row r="20" spans="1:38" ht="16.5" thickTop="1" thickBot="1" x14ac:dyDescent="0.3">
      <c r="A20" s="108">
        <f t="shared" si="7"/>
        <v>41927</v>
      </c>
      <c r="B20" s="58"/>
      <c r="C20" s="59"/>
      <c r="D20" s="60"/>
      <c r="E20" s="61"/>
      <c r="F20" s="29"/>
      <c r="G20" s="16">
        <f t="shared" si="0"/>
        <v>0</v>
      </c>
      <c r="H20" s="35"/>
      <c r="I20" s="36"/>
      <c r="J20" s="37">
        <v>0.5</v>
      </c>
      <c r="K20" s="38">
        <v>0.91666666666666696</v>
      </c>
      <c r="L20" s="28"/>
      <c r="M20" s="18">
        <f t="shared" si="1"/>
        <v>0.41666666666666696</v>
      </c>
      <c r="N20" s="35">
        <v>0.45833333333333398</v>
      </c>
      <c r="O20" s="36">
        <v>0.58333333333333304</v>
      </c>
      <c r="P20" s="37">
        <v>0.58333333333333304</v>
      </c>
      <c r="Q20" s="38">
        <v>0.79166666666666696</v>
      </c>
      <c r="R20" s="28"/>
      <c r="S20" s="18">
        <f t="shared" si="2"/>
        <v>0.33333333333333298</v>
      </c>
      <c r="T20" s="35"/>
      <c r="U20" s="36"/>
      <c r="V20" s="37">
        <v>0.54166666666666696</v>
      </c>
      <c r="W20" s="38">
        <v>0.83333333333333304</v>
      </c>
      <c r="X20" s="28"/>
      <c r="Y20" s="18">
        <f t="shared" si="3"/>
        <v>0.29166666666666607</v>
      </c>
      <c r="Z20" s="35">
        <v>0.29166666666666669</v>
      </c>
      <c r="AA20" s="36">
        <v>0.5</v>
      </c>
      <c r="AB20" s="37"/>
      <c r="AC20" s="38"/>
      <c r="AD20" s="29"/>
      <c r="AE20" s="19">
        <f t="shared" si="4"/>
        <v>0.20833333333333331</v>
      </c>
      <c r="AF20" s="35">
        <v>0.375</v>
      </c>
      <c r="AG20" s="36">
        <v>0.58333333333333304</v>
      </c>
      <c r="AH20" s="37">
        <v>0.58333333333333304</v>
      </c>
      <c r="AI20" s="38">
        <v>0.70833333333333337</v>
      </c>
      <c r="AJ20" s="30"/>
      <c r="AK20" s="2">
        <f t="shared" si="5"/>
        <v>0.33333333333333337</v>
      </c>
      <c r="AL20">
        <f t="shared" si="6"/>
        <v>1</v>
      </c>
    </row>
    <row r="21" spans="1:38" ht="16.5" thickTop="1" thickBot="1" x14ac:dyDescent="0.3">
      <c r="A21" s="108">
        <f t="shared" si="7"/>
        <v>41928</v>
      </c>
      <c r="B21" s="58"/>
      <c r="C21" s="59"/>
      <c r="D21" s="60">
        <v>0.57291666666666663</v>
      </c>
      <c r="E21" s="61">
        <v>0.91666666666666696</v>
      </c>
      <c r="F21" s="29"/>
      <c r="G21" s="16">
        <f t="shared" si="0"/>
        <v>0.34375000000000033</v>
      </c>
      <c r="H21" s="35">
        <v>0.48958333333333331</v>
      </c>
      <c r="I21" s="36">
        <v>0.58333333333333304</v>
      </c>
      <c r="J21" s="37">
        <v>0.58333333333333304</v>
      </c>
      <c r="K21" s="38">
        <v>0.83333333333333304</v>
      </c>
      <c r="L21" s="28"/>
      <c r="M21" s="18">
        <f t="shared" si="1"/>
        <v>0.34374999999999972</v>
      </c>
      <c r="N21" s="35">
        <v>0.45833333333333398</v>
      </c>
      <c r="O21" s="36">
        <v>0.58333333333333304</v>
      </c>
      <c r="P21" s="37">
        <v>0.58333333333333304</v>
      </c>
      <c r="Q21" s="38">
        <v>0.75</v>
      </c>
      <c r="R21" s="28"/>
      <c r="S21" s="18">
        <f t="shared" si="2"/>
        <v>0.29166666666666602</v>
      </c>
      <c r="T21" s="35">
        <v>0.29166666666666669</v>
      </c>
      <c r="U21" s="36">
        <v>0.60416666666666663</v>
      </c>
      <c r="V21" s="37"/>
      <c r="W21" s="38"/>
      <c r="X21" s="28"/>
      <c r="Y21" s="18">
        <f t="shared" si="3"/>
        <v>0.31249999999999994</v>
      </c>
      <c r="Z21" s="35"/>
      <c r="AA21" s="36"/>
      <c r="AB21" s="37"/>
      <c r="AC21" s="38"/>
      <c r="AD21" s="29"/>
      <c r="AE21" s="19">
        <f t="shared" si="4"/>
        <v>0</v>
      </c>
      <c r="AF21" s="35">
        <v>0.375</v>
      </c>
      <c r="AG21" s="36">
        <v>0.58333333333333304</v>
      </c>
      <c r="AH21" s="37">
        <v>0.58333333333333304</v>
      </c>
      <c r="AI21" s="38">
        <v>0.70833333333333337</v>
      </c>
      <c r="AJ21" s="30"/>
      <c r="AK21" s="2">
        <f t="shared" si="5"/>
        <v>0.33333333333333337</v>
      </c>
      <c r="AL21">
        <f t="shared" si="6"/>
        <v>1</v>
      </c>
    </row>
    <row r="22" spans="1:38" ht="16.5" thickTop="1" thickBot="1" x14ac:dyDescent="0.3">
      <c r="A22" s="108">
        <f t="shared" si="7"/>
        <v>41929</v>
      </c>
      <c r="B22" s="58">
        <v>0.41666666666666702</v>
      </c>
      <c r="C22" s="59">
        <v>0.58333333333333304</v>
      </c>
      <c r="D22" s="60">
        <v>0.58333333333333304</v>
      </c>
      <c r="E22" s="61">
        <v>0.83333333333333304</v>
      </c>
      <c r="F22" s="29"/>
      <c r="G22" s="16">
        <f t="shared" si="0"/>
        <v>0.41666666666666602</v>
      </c>
      <c r="H22" s="35"/>
      <c r="I22" s="36"/>
      <c r="J22" s="37">
        <v>0.5</v>
      </c>
      <c r="K22" s="38">
        <v>0.91666666666666696</v>
      </c>
      <c r="L22" s="28"/>
      <c r="M22" s="18">
        <f t="shared" si="1"/>
        <v>0.41666666666666696</v>
      </c>
      <c r="N22" s="35"/>
      <c r="O22" s="36"/>
      <c r="P22" s="37"/>
      <c r="Q22" s="38"/>
      <c r="R22" s="28"/>
      <c r="S22" s="18">
        <f t="shared" si="2"/>
        <v>0</v>
      </c>
      <c r="T22" s="35">
        <v>0.29166666666666669</v>
      </c>
      <c r="U22" s="36">
        <v>0.5</v>
      </c>
      <c r="V22" s="37"/>
      <c r="W22" s="38"/>
      <c r="X22" s="28"/>
      <c r="Y22" s="18">
        <f t="shared" si="3"/>
        <v>0.20833333333333331</v>
      </c>
      <c r="Z22" s="35"/>
      <c r="AA22" s="36"/>
      <c r="AB22" s="37"/>
      <c r="AC22" s="38"/>
      <c r="AD22" s="29"/>
      <c r="AE22" s="19">
        <f t="shared" si="4"/>
        <v>0</v>
      </c>
      <c r="AF22" s="35">
        <v>0.375</v>
      </c>
      <c r="AG22" s="36">
        <v>0.58333333333333304</v>
      </c>
      <c r="AH22" s="37"/>
      <c r="AI22" s="38"/>
      <c r="AJ22" s="30"/>
      <c r="AK22" s="2">
        <f t="shared" si="5"/>
        <v>0.20833333333333304</v>
      </c>
      <c r="AL22">
        <f t="shared" si="6"/>
        <v>1</v>
      </c>
    </row>
    <row r="23" spans="1:38" ht="16.5" thickTop="1" thickBot="1" x14ac:dyDescent="0.3">
      <c r="A23" s="108">
        <f t="shared" si="7"/>
        <v>41930</v>
      </c>
      <c r="B23" s="58">
        <v>0.29166666666666669</v>
      </c>
      <c r="C23" s="59">
        <v>0.58333333333333304</v>
      </c>
      <c r="D23" s="60"/>
      <c r="E23" s="61"/>
      <c r="F23" s="29"/>
      <c r="G23" s="16">
        <f t="shared" si="0"/>
        <v>0.29166666666666635</v>
      </c>
      <c r="H23" s="35"/>
      <c r="I23" s="36"/>
      <c r="J23" s="37"/>
      <c r="K23" s="38"/>
      <c r="L23" s="28"/>
      <c r="M23" s="18">
        <f t="shared" si="1"/>
        <v>0</v>
      </c>
      <c r="N23" s="35"/>
      <c r="O23" s="36"/>
      <c r="P23" s="37"/>
      <c r="Q23" s="38"/>
      <c r="R23" s="28"/>
      <c r="S23" s="18">
        <f t="shared" si="2"/>
        <v>0</v>
      </c>
      <c r="T23" s="35"/>
      <c r="U23" s="36"/>
      <c r="V23" s="37"/>
      <c r="W23" s="38"/>
      <c r="X23" s="28"/>
      <c r="Y23" s="18">
        <f t="shared" si="3"/>
        <v>0</v>
      </c>
      <c r="Z23" s="35"/>
      <c r="AA23" s="36"/>
      <c r="AB23" s="37">
        <v>0.57291666666666663</v>
      </c>
      <c r="AC23" s="38">
        <v>0.91666666666666696</v>
      </c>
      <c r="AD23" s="29"/>
      <c r="AE23" s="19">
        <f t="shared" si="4"/>
        <v>0.34375000000000033</v>
      </c>
      <c r="AF23" s="35"/>
      <c r="AG23" s="36"/>
      <c r="AH23" s="37"/>
      <c r="AI23" s="38"/>
      <c r="AJ23" s="30"/>
      <c r="AK23" s="2">
        <f t="shared" si="5"/>
        <v>0</v>
      </c>
      <c r="AL23">
        <f t="shared" si="6"/>
        <v>1</v>
      </c>
    </row>
    <row r="24" spans="1:38" ht="16.5" thickTop="1" thickBot="1" x14ac:dyDescent="0.3">
      <c r="A24" s="108">
        <f t="shared" si="7"/>
        <v>41931</v>
      </c>
      <c r="B24" s="58">
        <v>0.29166666666666669</v>
      </c>
      <c r="C24" s="59">
        <v>0.58333333333333304</v>
      </c>
      <c r="D24" s="60"/>
      <c r="E24" s="61"/>
      <c r="F24" s="29"/>
      <c r="G24" s="16">
        <f t="shared" si="0"/>
        <v>0.29166666666666635</v>
      </c>
      <c r="H24" s="35"/>
      <c r="I24" s="36"/>
      <c r="J24" s="37"/>
      <c r="K24" s="38"/>
      <c r="L24" s="28"/>
      <c r="M24" s="18">
        <f t="shared" si="1"/>
        <v>0</v>
      </c>
      <c r="N24" s="35"/>
      <c r="O24" s="36"/>
      <c r="P24" s="37"/>
      <c r="Q24" s="38"/>
      <c r="R24" s="28"/>
      <c r="S24" s="18">
        <f t="shared" si="2"/>
        <v>0</v>
      </c>
      <c r="T24" s="35"/>
      <c r="U24" s="36"/>
      <c r="V24" s="37"/>
      <c r="W24" s="38"/>
      <c r="X24" s="28"/>
      <c r="Y24" s="18">
        <f t="shared" si="3"/>
        <v>0</v>
      </c>
      <c r="Z24" s="35"/>
      <c r="AA24" s="36"/>
      <c r="AB24" s="37">
        <v>0.57291666666666663</v>
      </c>
      <c r="AC24" s="38">
        <v>0.91666666666666696</v>
      </c>
      <c r="AD24" s="29"/>
      <c r="AE24" s="19">
        <f t="shared" si="4"/>
        <v>0.34375000000000033</v>
      </c>
      <c r="AF24" s="35"/>
      <c r="AG24" s="36"/>
      <c r="AH24" s="37"/>
      <c r="AI24" s="38"/>
      <c r="AJ24" s="30"/>
      <c r="AK24" s="2">
        <f t="shared" si="5"/>
        <v>0</v>
      </c>
      <c r="AL24">
        <f t="shared" si="6"/>
        <v>1</v>
      </c>
    </row>
    <row r="25" spans="1:38" ht="16.5" thickTop="1" thickBot="1" x14ac:dyDescent="0.3">
      <c r="A25" s="108">
        <f t="shared" si="7"/>
        <v>41932</v>
      </c>
      <c r="B25" s="58"/>
      <c r="C25" s="59"/>
      <c r="D25" s="60"/>
      <c r="E25" s="61"/>
      <c r="F25" s="29"/>
      <c r="G25" s="16">
        <f t="shared" si="0"/>
        <v>0</v>
      </c>
      <c r="H25" s="35"/>
      <c r="I25" s="36"/>
      <c r="J25" s="37">
        <v>0.58333333333333304</v>
      </c>
      <c r="K25" s="38">
        <v>0.79166666666666696</v>
      </c>
      <c r="L25" s="28"/>
      <c r="M25" s="18">
        <f t="shared" si="1"/>
        <v>0.20833333333333393</v>
      </c>
      <c r="N25" s="35">
        <v>0.29166666666666669</v>
      </c>
      <c r="O25" s="36">
        <v>0.58333333333333304</v>
      </c>
      <c r="P25" s="37">
        <v>0.70833333333333304</v>
      </c>
      <c r="Q25" s="38">
        <v>0.83333333333333304</v>
      </c>
      <c r="R25" s="28"/>
      <c r="S25" s="18">
        <f t="shared" si="2"/>
        <v>0.41666666666666635</v>
      </c>
      <c r="T25" s="35"/>
      <c r="U25" s="36"/>
      <c r="V25" s="37">
        <v>0.57291666666666663</v>
      </c>
      <c r="W25" s="38">
        <v>0.91666666666666696</v>
      </c>
      <c r="X25" s="28"/>
      <c r="Y25" s="18">
        <f t="shared" si="3"/>
        <v>0.34375000000000033</v>
      </c>
      <c r="Z25" s="35"/>
      <c r="AA25" s="36"/>
      <c r="AB25" s="37"/>
      <c r="AC25" s="38"/>
      <c r="AD25" s="29"/>
      <c r="AE25" s="19">
        <f t="shared" si="4"/>
        <v>0</v>
      </c>
      <c r="AF25" s="35">
        <v>0.375</v>
      </c>
      <c r="AG25" s="36">
        <v>0.58333333333333304</v>
      </c>
      <c r="AH25" s="37">
        <v>0.58333333333333304</v>
      </c>
      <c r="AI25" s="38">
        <v>0.70833333333333337</v>
      </c>
      <c r="AJ25" s="30"/>
      <c r="AK25" s="2">
        <f t="shared" si="5"/>
        <v>0.33333333333333337</v>
      </c>
      <c r="AL25">
        <f t="shared" si="6"/>
        <v>1</v>
      </c>
    </row>
    <row r="26" spans="1:38" ht="16.5" thickTop="1" thickBot="1" x14ac:dyDescent="0.3">
      <c r="A26" s="108">
        <f t="shared" si="7"/>
        <v>41933</v>
      </c>
      <c r="B26" s="58">
        <v>0.29166666666666669</v>
      </c>
      <c r="C26" s="59">
        <v>0.58333333333333304</v>
      </c>
      <c r="D26" s="60">
        <v>0.58333333333333304</v>
      </c>
      <c r="E26" s="61">
        <v>0.70833333333333337</v>
      </c>
      <c r="F26" s="29"/>
      <c r="G26" s="16">
        <f t="shared" si="0"/>
        <v>0.41666666666666669</v>
      </c>
      <c r="H26" s="35">
        <v>0.41666666666666702</v>
      </c>
      <c r="I26" s="36">
        <v>0.58333333333333304</v>
      </c>
      <c r="J26" s="37">
        <v>0.58333333333333304</v>
      </c>
      <c r="K26" s="38">
        <v>0.79166666666666696</v>
      </c>
      <c r="L26" s="28"/>
      <c r="M26" s="18">
        <f t="shared" si="1"/>
        <v>0.37499999999999994</v>
      </c>
      <c r="N26" s="35"/>
      <c r="O26" s="36"/>
      <c r="P26" s="37">
        <v>0.57291666666666663</v>
      </c>
      <c r="Q26" s="38">
        <v>0.91666666666666696</v>
      </c>
      <c r="R26" s="28"/>
      <c r="S26" s="18">
        <f t="shared" si="2"/>
        <v>0.34375000000000033</v>
      </c>
      <c r="T26" s="35">
        <v>0.41666666666666702</v>
      </c>
      <c r="U26" s="36">
        <v>0.58333333333333304</v>
      </c>
      <c r="V26" s="37">
        <v>0.57291666666666663</v>
      </c>
      <c r="W26" s="38">
        <v>0.83333333333333304</v>
      </c>
      <c r="X26" s="28"/>
      <c r="Y26" s="18">
        <f t="shared" si="3"/>
        <v>0.42708333333333243</v>
      </c>
      <c r="Z26" s="35"/>
      <c r="AA26" s="36"/>
      <c r="AB26" s="37"/>
      <c r="AC26" s="38"/>
      <c r="AD26" s="29"/>
      <c r="AE26" s="19">
        <f t="shared" si="4"/>
        <v>0</v>
      </c>
      <c r="AF26" s="35">
        <v>0.375</v>
      </c>
      <c r="AG26" s="36">
        <v>0.58333333333333304</v>
      </c>
      <c r="AH26" s="37">
        <v>0.58333333333333304</v>
      </c>
      <c r="AI26" s="38">
        <v>0.70833333333333337</v>
      </c>
      <c r="AJ26" s="30"/>
      <c r="AK26" s="2">
        <f t="shared" si="5"/>
        <v>0.33333333333333337</v>
      </c>
      <c r="AL26">
        <f t="shared" si="6"/>
        <v>1</v>
      </c>
    </row>
    <row r="27" spans="1:38" ht="16.5" thickTop="1" thickBot="1" x14ac:dyDescent="0.3">
      <c r="A27" s="108">
        <f t="shared" si="7"/>
        <v>41934</v>
      </c>
      <c r="B27" s="58"/>
      <c r="C27" s="59"/>
      <c r="D27" s="60">
        <v>0.5</v>
      </c>
      <c r="E27" s="61">
        <v>0.91666666666666696</v>
      </c>
      <c r="F27" s="29"/>
      <c r="G27" s="16">
        <f t="shared" si="0"/>
        <v>0.41666666666666696</v>
      </c>
      <c r="H27" s="35">
        <v>0.45833333333333398</v>
      </c>
      <c r="I27" s="36">
        <v>0.58333333333333304</v>
      </c>
      <c r="J27" s="37">
        <v>0.58333333333333304</v>
      </c>
      <c r="K27" s="38">
        <v>0.83333333333333304</v>
      </c>
      <c r="L27" s="28"/>
      <c r="M27" s="18">
        <f t="shared" si="1"/>
        <v>0.37499999999999906</v>
      </c>
      <c r="N27" s="35"/>
      <c r="O27" s="36"/>
      <c r="P27" s="37">
        <v>0.54166666666666696</v>
      </c>
      <c r="Q27" s="38">
        <v>0.83333333333333304</v>
      </c>
      <c r="R27" s="28"/>
      <c r="S27" s="18">
        <f t="shared" si="2"/>
        <v>0.29166666666666607</v>
      </c>
      <c r="T27" s="35">
        <v>0.29166666666666669</v>
      </c>
      <c r="U27" s="36">
        <v>0.5</v>
      </c>
      <c r="V27" s="37"/>
      <c r="W27" s="38"/>
      <c r="X27" s="28"/>
      <c r="Y27" s="18">
        <f t="shared" si="3"/>
        <v>0.20833333333333331</v>
      </c>
      <c r="Z27" s="35"/>
      <c r="AA27" s="36"/>
      <c r="AB27" s="37"/>
      <c r="AC27" s="38"/>
      <c r="AD27" s="29"/>
      <c r="AE27" s="19">
        <f t="shared" si="4"/>
        <v>0</v>
      </c>
      <c r="AF27" s="35">
        <v>0.375</v>
      </c>
      <c r="AG27" s="36">
        <v>0.58333333333333304</v>
      </c>
      <c r="AH27" s="37">
        <v>0.58333333333333304</v>
      </c>
      <c r="AI27" s="38">
        <v>0.70833333333333337</v>
      </c>
      <c r="AJ27" s="30"/>
      <c r="AK27" s="2">
        <f t="shared" si="5"/>
        <v>0.33333333333333337</v>
      </c>
      <c r="AL27">
        <f t="shared" si="6"/>
        <v>1</v>
      </c>
    </row>
    <row r="28" spans="1:38" ht="16.5" thickTop="1" thickBot="1" x14ac:dyDescent="0.3">
      <c r="A28" s="108">
        <f t="shared" si="7"/>
        <v>41935</v>
      </c>
      <c r="B28" s="58">
        <v>0.48958333333333331</v>
      </c>
      <c r="C28" s="59">
        <v>0.58333333333333304</v>
      </c>
      <c r="D28" s="60">
        <v>0.58333333333333304</v>
      </c>
      <c r="E28" s="61">
        <v>0.83333333333333304</v>
      </c>
      <c r="F28" s="29"/>
      <c r="G28" s="16">
        <f t="shared" si="0"/>
        <v>0.34374999999999972</v>
      </c>
      <c r="H28" s="35">
        <v>0.45833333333333398</v>
      </c>
      <c r="I28" s="36">
        <v>0.58333333333333304</v>
      </c>
      <c r="J28" s="37">
        <v>0.58333333333333304</v>
      </c>
      <c r="K28" s="38">
        <v>0.83333333333333304</v>
      </c>
      <c r="L28" s="28"/>
      <c r="M28" s="18">
        <f t="shared" si="1"/>
        <v>0.37499999999999906</v>
      </c>
      <c r="N28" s="35">
        <v>0.29166666666666669</v>
      </c>
      <c r="O28" s="36">
        <v>0.58333333333333304</v>
      </c>
      <c r="P28" s="37"/>
      <c r="Q28" s="38"/>
      <c r="R28" s="28"/>
      <c r="S28" s="18">
        <f t="shared" si="2"/>
        <v>0.29166666666666635</v>
      </c>
      <c r="T28" s="35"/>
      <c r="U28" s="36"/>
      <c r="V28" s="37"/>
      <c r="W28" s="38"/>
      <c r="X28" s="28"/>
      <c r="Y28" s="18">
        <f t="shared" si="3"/>
        <v>0</v>
      </c>
      <c r="Z28" s="35"/>
      <c r="AA28" s="36"/>
      <c r="AB28" s="37">
        <v>0.57291666666666663</v>
      </c>
      <c r="AC28" s="38">
        <v>0.91666666666666696</v>
      </c>
      <c r="AD28" s="29"/>
      <c r="AE28" s="19">
        <f t="shared" si="4"/>
        <v>0.34375000000000033</v>
      </c>
      <c r="AF28" s="35">
        <v>0.375</v>
      </c>
      <c r="AG28" s="36">
        <v>0.58333333333333304</v>
      </c>
      <c r="AH28" s="37">
        <v>0.58333333333333304</v>
      </c>
      <c r="AI28" s="38">
        <v>0.70833333333333337</v>
      </c>
      <c r="AJ28" s="30"/>
      <c r="AK28" s="2">
        <f t="shared" si="5"/>
        <v>0.33333333333333337</v>
      </c>
      <c r="AL28">
        <f t="shared" si="6"/>
        <v>1</v>
      </c>
    </row>
    <row r="29" spans="1:38" ht="16.5" thickTop="1" thickBot="1" x14ac:dyDescent="0.3">
      <c r="A29" s="108">
        <f t="shared" si="7"/>
        <v>41936</v>
      </c>
      <c r="B29" s="58"/>
      <c r="C29" s="59"/>
      <c r="D29" s="60">
        <v>0.5</v>
      </c>
      <c r="E29" s="61">
        <v>0.91666666666666696</v>
      </c>
      <c r="F29" s="29"/>
      <c r="G29" s="16">
        <f t="shared" si="0"/>
        <v>0.41666666666666696</v>
      </c>
      <c r="H29" s="35">
        <v>0.375</v>
      </c>
      <c r="I29" s="36">
        <v>0.58333333333333304</v>
      </c>
      <c r="J29" s="37"/>
      <c r="K29" s="38"/>
      <c r="L29" s="28"/>
      <c r="M29" s="18">
        <f t="shared" si="1"/>
        <v>0.20833333333333304</v>
      </c>
      <c r="N29" s="35"/>
      <c r="O29" s="36"/>
      <c r="P29" s="37"/>
      <c r="Q29" s="38"/>
      <c r="R29" s="28"/>
      <c r="S29" s="18">
        <f t="shared" si="2"/>
        <v>0</v>
      </c>
      <c r="T29" s="35"/>
      <c r="U29" s="36"/>
      <c r="V29" s="37"/>
      <c r="W29" s="38"/>
      <c r="X29" s="28"/>
      <c r="Y29" s="18">
        <f t="shared" si="3"/>
        <v>0</v>
      </c>
      <c r="Z29" s="35">
        <v>0.41666666666666702</v>
      </c>
      <c r="AA29" s="36">
        <v>0.58333333333333304</v>
      </c>
      <c r="AB29" s="37">
        <v>0.58333333333333304</v>
      </c>
      <c r="AC29" s="38">
        <v>0.83333333333333304</v>
      </c>
      <c r="AD29" s="29"/>
      <c r="AE29" s="19">
        <f t="shared" si="4"/>
        <v>0.41666666666666602</v>
      </c>
      <c r="AF29" s="35">
        <v>0.375</v>
      </c>
      <c r="AG29" s="36">
        <v>0.58333333333333304</v>
      </c>
      <c r="AH29" s="37"/>
      <c r="AI29" s="38"/>
      <c r="AJ29" s="30"/>
      <c r="AK29" s="2">
        <f t="shared" si="5"/>
        <v>0.20833333333333304</v>
      </c>
      <c r="AL29">
        <f t="shared" si="6"/>
        <v>0</v>
      </c>
    </row>
    <row r="30" spans="1:38" ht="16.5" thickTop="1" thickBot="1" x14ac:dyDescent="0.3">
      <c r="A30" s="108">
        <f t="shared" si="7"/>
        <v>41937</v>
      </c>
      <c r="B30" s="58"/>
      <c r="C30" s="59"/>
      <c r="D30" s="60"/>
      <c r="E30" s="61"/>
      <c r="F30" s="29"/>
      <c r="G30" s="16">
        <f t="shared" si="0"/>
        <v>0</v>
      </c>
      <c r="H30" s="35"/>
      <c r="I30" s="36"/>
      <c r="J30" s="37"/>
      <c r="K30" s="38"/>
      <c r="L30" s="28"/>
      <c r="M30" s="18">
        <f t="shared" si="1"/>
        <v>0</v>
      </c>
      <c r="N30" s="35"/>
      <c r="O30" s="36"/>
      <c r="P30" s="37"/>
      <c r="Q30" s="38"/>
      <c r="R30" s="28"/>
      <c r="S30" s="18">
        <f t="shared" si="2"/>
        <v>0</v>
      </c>
      <c r="T30" s="35"/>
      <c r="U30" s="36"/>
      <c r="V30" s="37">
        <v>0.57291666666666663</v>
      </c>
      <c r="W30" s="38">
        <v>0.91666666666666696</v>
      </c>
      <c r="X30" s="28"/>
      <c r="Y30" s="18">
        <f t="shared" si="3"/>
        <v>0.34375000000000033</v>
      </c>
      <c r="Z30" s="35">
        <v>0.29166666666666669</v>
      </c>
      <c r="AA30" s="36">
        <v>0.58333333333333304</v>
      </c>
      <c r="AB30" s="37"/>
      <c r="AC30" s="38"/>
      <c r="AD30" s="29"/>
      <c r="AE30" s="19">
        <f t="shared" si="4"/>
        <v>0.29166666666666635</v>
      </c>
      <c r="AF30" s="35"/>
      <c r="AG30" s="36"/>
      <c r="AH30" s="37"/>
      <c r="AI30" s="38"/>
      <c r="AJ30" s="30"/>
      <c r="AK30" s="2">
        <f t="shared" si="5"/>
        <v>0</v>
      </c>
      <c r="AL30">
        <f t="shared" si="6"/>
        <v>1</v>
      </c>
    </row>
    <row r="31" spans="1:38" ht="16.5" thickTop="1" thickBot="1" x14ac:dyDescent="0.3">
      <c r="A31" s="108">
        <f t="shared" si="7"/>
        <v>41938</v>
      </c>
      <c r="B31" s="58"/>
      <c r="C31" s="59"/>
      <c r="D31" s="60"/>
      <c r="E31" s="61"/>
      <c r="F31" s="29"/>
      <c r="G31" s="16">
        <f t="shared" si="0"/>
        <v>0</v>
      </c>
      <c r="H31" s="35"/>
      <c r="I31" s="36"/>
      <c r="J31" s="37"/>
      <c r="K31" s="38"/>
      <c r="L31" s="28"/>
      <c r="M31" s="18">
        <f t="shared" si="1"/>
        <v>0</v>
      </c>
      <c r="N31" s="35"/>
      <c r="O31" s="36"/>
      <c r="P31" s="37"/>
      <c r="Q31" s="38"/>
      <c r="R31" s="28"/>
      <c r="S31" s="18">
        <f t="shared" si="2"/>
        <v>0</v>
      </c>
      <c r="T31" s="35"/>
      <c r="U31" s="36"/>
      <c r="V31" s="37">
        <v>0.57291666666666663</v>
      </c>
      <c r="W31" s="38">
        <v>0.91666666666666696</v>
      </c>
      <c r="X31" s="28"/>
      <c r="Y31" s="18">
        <f t="shared" si="3"/>
        <v>0.34375000000000033</v>
      </c>
      <c r="Z31" s="35">
        <v>0.29166666666666669</v>
      </c>
      <c r="AA31" s="36">
        <v>0.58333333333333304</v>
      </c>
      <c r="AB31" s="37"/>
      <c r="AC31" s="38"/>
      <c r="AD31" s="29"/>
      <c r="AE31" s="19">
        <f t="shared" si="4"/>
        <v>0.29166666666666635</v>
      </c>
      <c r="AF31" s="35"/>
      <c r="AG31" s="36"/>
      <c r="AH31" s="37"/>
      <c r="AI31" s="38"/>
      <c r="AJ31" s="30"/>
      <c r="AK31" s="2">
        <f t="shared" si="5"/>
        <v>0</v>
      </c>
      <c r="AL31">
        <f t="shared" si="6"/>
        <v>1</v>
      </c>
    </row>
    <row r="32" spans="1:38" ht="16.5" thickTop="1" thickBot="1" x14ac:dyDescent="0.3">
      <c r="A32" s="108">
        <f t="shared" si="7"/>
        <v>41939</v>
      </c>
      <c r="B32" s="58"/>
      <c r="C32" s="59"/>
      <c r="D32" s="60">
        <v>0.58333333333333304</v>
      </c>
      <c r="E32" s="61">
        <v>0.79166666666666696</v>
      </c>
      <c r="F32" s="29"/>
      <c r="G32" s="16">
        <f t="shared" si="0"/>
        <v>0.20833333333333393</v>
      </c>
      <c r="H32" s="35">
        <v>0.29166666666666669</v>
      </c>
      <c r="I32" s="36">
        <v>0.58333333333333304</v>
      </c>
      <c r="J32" s="37">
        <v>0.70833333333333304</v>
      </c>
      <c r="K32" s="38">
        <v>0.83333333333333304</v>
      </c>
      <c r="L32" s="28"/>
      <c r="M32" s="18">
        <f t="shared" si="1"/>
        <v>0.41666666666666635</v>
      </c>
      <c r="N32" s="35"/>
      <c r="O32" s="36"/>
      <c r="P32" s="37"/>
      <c r="Q32" s="38"/>
      <c r="R32" s="28"/>
      <c r="S32" s="18">
        <f t="shared" si="2"/>
        <v>0</v>
      </c>
      <c r="T32" s="35"/>
      <c r="U32" s="36"/>
      <c r="V32" s="37"/>
      <c r="W32" s="38"/>
      <c r="X32" s="28"/>
      <c r="Y32" s="18">
        <f t="shared" si="3"/>
        <v>0</v>
      </c>
      <c r="Z32" s="35"/>
      <c r="AA32" s="36"/>
      <c r="AB32" s="37"/>
      <c r="AC32" s="38"/>
      <c r="AD32" s="29"/>
      <c r="AE32" s="19">
        <f t="shared" si="4"/>
        <v>0</v>
      </c>
      <c r="AF32" s="35"/>
      <c r="AG32" s="36"/>
      <c r="AH32" s="37">
        <v>0.57291666666666663</v>
      </c>
      <c r="AI32" s="38">
        <v>0.91666666666666696</v>
      </c>
      <c r="AJ32" s="30"/>
      <c r="AK32" s="2">
        <f t="shared" si="5"/>
        <v>0.34375000000000033</v>
      </c>
      <c r="AL32">
        <f t="shared" si="6"/>
        <v>1</v>
      </c>
    </row>
    <row r="33" spans="1:38" ht="16.5" thickTop="1" thickBot="1" x14ac:dyDescent="0.3">
      <c r="A33" s="108">
        <f t="shared" si="7"/>
        <v>41940</v>
      </c>
      <c r="B33" s="58">
        <v>0.41666666666666702</v>
      </c>
      <c r="C33" s="59">
        <v>0.58333333333333304</v>
      </c>
      <c r="D33" s="60">
        <v>0.58333333333333304</v>
      </c>
      <c r="E33" s="61">
        <v>0.79166666666666696</v>
      </c>
      <c r="F33" s="29"/>
      <c r="G33" s="16">
        <f t="shared" si="0"/>
        <v>0.37499999999999994</v>
      </c>
      <c r="H33" s="35"/>
      <c r="I33" s="36"/>
      <c r="J33" s="37">
        <v>0.57291666666666663</v>
      </c>
      <c r="K33" s="38">
        <v>0.91666666666666696</v>
      </c>
      <c r="L33" s="28"/>
      <c r="M33" s="18">
        <f t="shared" si="1"/>
        <v>0.34375000000000033</v>
      </c>
      <c r="N33" s="35">
        <v>0.41666666666666702</v>
      </c>
      <c r="O33" s="36">
        <v>0.58333333333333304</v>
      </c>
      <c r="P33" s="37">
        <v>0.57291666666666663</v>
      </c>
      <c r="Q33" s="38">
        <v>0.83333333333333304</v>
      </c>
      <c r="R33" s="28"/>
      <c r="S33" s="18">
        <f t="shared" si="2"/>
        <v>0.42708333333333243</v>
      </c>
      <c r="T33" s="35"/>
      <c r="U33" s="36"/>
      <c r="V33" s="37"/>
      <c r="W33" s="38"/>
      <c r="X33" s="28"/>
      <c r="Y33" s="18">
        <f t="shared" si="3"/>
        <v>0</v>
      </c>
      <c r="Z33" s="35">
        <v>0.29166666666666669</v>
      </c>
      <c r="AA33" s="36">
        <v>0.58333333333333304</v>
      </c>
      <c r="AB33" s="37">
        <v>0.58333333333333304</v>
      </c>
      <c r="AC33" s="38">
        <v>0.70833333333333337</v>
      </c>
      <c r="AD33" s="29"/>
      <c r="AE33" s="19">
        <f t="shared" si="4"/>
        <v>0.41666666666666669</v>
      </c>
      <c r="AF33" s="35">
        <v>0.375</v>
      </c>
      <c r="AG33" s="36">
        <v>0.58333333333333304</v>
      </c>
      <c r="AH33" s="37">
        <v>0.58333333333333304</v>
      </c>
      <c r="AI33" s="38">
        <v>0.70833333333333337</v>
      </c>
      <c r="AJ33" s="30"/>
      <c r="AK33" s="2">
        <f t="shared" si="5"/>
        <v>0.33333333333333337</v>
      </c>
      <c r="AL33">
        <f t="shared" si="6"/>
        <v>1</v>
      </c>
    </row>
    <row r="34" spans="1:38" ht="16.5" thickTop="1" thickBot="1" x14ac:dyDescent="0.3">
      <c r="A34" s="108">
        <f t="shared" si="7"/>
        <v>41941</v>
      </c>
      <c r="B34" s="58">
        <v>0.45833333333333398</v>
      </c>
      <c r="C34" s="59">
        <v>0.58333333333333304</v>
      </c>
      <c r="D34" s="60">
        <v>0.58333333333333304</v>
      </c>
      <c r="E34" s="61">
        <v>0.83333333333333304</v>
      </c>
      <c r="F34" s="29"/>
      <c r="G34" s="16">
        <f t="shared" si="0"/>
        <v>0.37499999999999906</v>
      </c>
      <c r="H34" s="35"/>
      <c r="I34" s="36"/>
      <c r="J34" s="37">
        <v>0.54166666666666696</v>
      </c>
      <c r="K34" s="38">
        <v>0.83333333333333304</v>
      </c>
      <c r="L34" s="28"/>
      <c r="M34" s="18">
        <f t="shared" si="1"/>
        <v>0.29166666666666607</v>
      </c>
      <c r="N34" s="35">
        <v>0.29166666666666669</v>
      </c>
      <c r="O34" s="36">
        <v>0.5</v>
      </c>
      <c r="P34" s="37"/>
      <c r="Q34" s="38"/>
      <c r="R34" s="28"/>
      <c r="S34" s="18">
        <f t="shared" si="2"/>
        <v>0.20833333333333331</v>
      </c>
      <c r="T34" s="35"/>
      <c r="U34" s="36"/>
      <c r="V34" s="37"/>
      <c r="W34" s="38"/>
      <c r="X34" s="28"/>
      <c r="Y34" s="18">
        <f t="shared" si="3"/>
        <v>0</v>
      </c>
      <c r="Z34" s="35"/>
      <c r="AA34" s="36"/>
      <c r="AB34" s="37">
        <v>0.5</v>
      </c>
      <c r="AC34" s="38">
        <v>0.91666666666666696</v>
      </c>
      <c r="AD34" s="29"/>
      <c r="AE34" s="19">
        <f t="shared" si="4"/>
        <v>0.41666666666666696</v>
      </c>
      <c r="AF34" s="35">
        <v>0.375</v>
      </c>
      <c r="AG34" s="36">
        <v>0.58333333333333304</v>
      </c>
      <c r="AH34" s="37">
        <v>0.58333333333333304</v>
      </c>
      <c r="AI34" s="38">
        <v>0.70833333333333337</v>
      </c>
      <c r="AJ34" s="30"/>
      <c r="AK34" s="2">
        <f t="shared" si="5"/>
        <v>0.33333333333333337</v>
      </c>
      <c r="AL34">
        <f t="shared" si="6"/>
        <v>1</v>
      </c>
    </row>
    <row r="35" spans="1:38" ht="16.5" thickTop="1" thickBot="1" x14ac:dyDescent="0.3">
      <c r="A35" s="108">
        <f t="shared" si="7"/>
        <v>41942</v>
      </c>
      <c r="B35" s="58">
        <v>0.45833333333333398</v>
      </c>
      <c r="C35" s="59">
        <v>0.58333333333333304</v>
      </c>
      <c r="D35" s="60">
        <v>0.58333333333333304</v>
      </c>
      <c r="E35" s="61">
        <v>0.83333333333333304</v>
      </c>
      <c r="F35" s="29"/>
      <c r="G35" s="16">
        <f t="shared" si="0"/>
        <v>0.37499999999999906</v>
      </c>
      <c r="H35" s="35">
        <v>0.29166666666666669</v>
      </c>
      <c r="I35" s="36">
        <v>0.60416666666666663</v>
      </c>
      <c r="J35" s="37"/>
      <c r="K35" s="38"/>
      <c r="L35" s="28"/>
      <c r="M35" s="18">
        <f t="shared" si="1"/>
        <v>0.31249999999999994</v>
      </c>
      <c r="N35" s="35"/>
      <c r="O35" s="36"/>
      <c r="P35" s="37"/>
      <c r="Q35" s="38"/>
      <c r="R35" s="28"/>
      <c r="S35" s="18">
        <f t="shared" si="2"/>
        <v>0</v>
      </c>
      <c r="T35" s="35"/>
      <c r="U35" s="36"/>
      <c r="V35" s="37">
        <v>0.57291666666666663</v>
      </c>
      <c r="W35" s="38">
        <v>0.91666666666666696</v>
      </c>
      <c r="X35" s="28"/>
      <c r="Y35" s="18">
        <f t="shared" si="3"/>
        <v>0.34375000000000033</v>
      </c>
      <c r="Z35" s="35">
        <v>0.48958333333333331</v>
      </c>
      <c r="AA35" s="36">
        <v>0.58333333333333304</v>
      </c>
      <c r="AB35" s="37">
        <v>0.58333333333333304</v>
      </c>
      <c r="AC35" s="38">
        <v>0.83333333333333304</v>
      </c>
      <c r="AD35" s="29"/>
      <c r="AE35" s="19">
        <f t="shared" si="4"/>
        <v>0.34374999999999972</v>
      </c>
      <c r="AF35" s="35">
        <v>0.375</v>
      </c>
      <c r="AG35" s="36">
        <v>0.58333333333333304</v>
      </c>
      <c r="AH35" s="37">
        <v>0.58333333333333304</v>
      </c>
      <c r="AI35" s="38">
        <v>0.70833333333333337</v>
      </c>
      <c r="AJ35" s="30"/>
      <c r="AK35" s="2">
        <f t="shared" si="5"/>
        <v>0.33333333333333337</v>
      </c>
      <c r="AL35">
        <f t="shared" si="6"/>
        <v>1</v>
      </c>
    </row>
    <row r="36" spans="1:38" ht="16.5" thickTop="1" thickBot="1" x14ac:dyDescent="0.3">
      <c r="A36" s="108">
        <f t="shared" si="7"/>
        <v>41943</v>
      </c>
      <c r="B36" s="62">
        <v>0.375</v>
      </c>
      <c r="C36" s="63">
        <v>0.58333333333333304</v>
      </c>
      <c r="D36" s="64"/>
      <c r="E36" s="65"/>
      <c r="F36" s="29"/>
      <c r="G36" s="21">
        <f t="shared" si="0"/>
        <v>0.20833333333333304</v>
      </c>
      <c r="H36" s="39">
        <v>0.29166666666666669</v>
      </c>
      <c r="I36" s="40">
        <v>0.5</v>
      </c>
      <c r="J36" s="41"/>
      <c r="K36" s="42"/>
      <c r="L36" s="28"/>
      <c r="M36" s="21">
        <f t="shared" si="1"/>
        <v>0.20833333333333331</v>
      </c>
      <c r="N36" s="39"/>
      <c r="O36" s="40"/>
      <c r="P36" s="41"/>
      <c r="Q36" s="42"/>
      <c r="R36" s="28"/>
      <c r="S36" s="21">
        <f t="shared" si="2"/>
        <v>0</v>
      </c>
      <c r="T36" s="39">
        <v>0.41666666666666702</v>
      </c>
      <c r="U36" s="40">
        <v>0.58333333333333304</v>
      </c>
      <c r="V36" s="41">
        <v>0.58333333333333304</v>
      </c>
      <c r="W36" s="42">
        <v>0.83333333333333304</v>
      </c>
      <c r="X36" s="28"/>
      <c r="Y36" s="21">
        <f t="shared" si="3"/>
        <v>0.41666666666666602</v>
      </c>
      <c r="Z36" s="39"/>
      <c r="AA36" s="40"/>
      <c r="AB36" s="41">
        <v>0.5</v>
      </c>
      <c r="AC36" s="42">
        <v>0.91666666666666696</v>
      </c>
      <c r="AD36" s="29"/>
      <c r="AE36" s="21">
        <f t="shared" si="4"/>
        <v>0.41666666666666696</v>
      </c>
      <c r="AF36" s="39">
        <v>0.375</v>
      </c>
      <c r="AG36" s="40">
        <v>0.58333333333333304</v>
      </c>
      <c r="AH36" s="41"/>
      <c r="AI36" s="42"/>
      <c r="AJ36" s="30"/>
      <c r="AK36" s="7">
        <f t="shared" si="5"/>
        <v>0.20833333333333304</v>
      </c>
      <c r="AL36">
        <f t="shared" si="6"/>
        <v>1</v>
      </c>
    </row>
    <row r="37" spans="1:38" ht="15.75" customHeight="1" thickTop="1" x14ac:dyDescent="0.25">
      <c r="A37" s="12"/>
      <c r="B37" s="169">
        <f>SUM(G6:G36)</f>
        <v>6.9479166666666652</v>
      </c>
      <c r="C37" s="170"/>
      <c r="D37" s="170"/>
      <c r="E37" s="170"/>
      <c r="F37" s="170"/>
      <c r="G37" s="171"/>
      <c r="H37" s="170">
        <f>SUM(M6:M36)</f>
        <v>6.9479166666666634</v>
      </c>
      <c r="I37" s="170"/>
      <c r="J37" s="170"/>
      <c r="K37" s="170"/>
      <c r="L37" s="170"/>
      <c r="M37" s="171"/>
      <c r="N37" s="169">
        <f>SUM(S6:S36)</f>
        <v>5.5833333333333286</v>
      </c>
      <c r="O37" s="170"/>
      <c r="P37" s="170"/>
      <c r="Q37" s="170"/>
      <c r="R37" s="170"/>
      <c r="S37" s="171"/>
      <c r="T37" s="170">
        <f>SUM(Y6:Y36)</f>
        <v>6.7187499999999956</v>
      </c>
      <c r="U37" s="170"/>
      <c r="V37" s="170"/>
      <c r="W37" s="170"/>
      <c r="X37" s="170"/>
      <c r="Y37" s="170"/>
      <c r="Z37" s="169">
        <f>SUM(AE6:AE36)</f>
        <v>7.1249999999999973</v>
      </c>
      <c r="AA37" s="170"/>
      <c r="AB37" s="170"/>
      <c r="AC37" s="170"/>
      <c r="AD37" s="170"/>
      <c r="AE37" s="171"/>
      <c r="AF37" s="169">
        <f>SUM(AK6:AK36)</f>
        <v>7.0624999999999973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0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AB44:AC44"/>
    <mergeCell ref="AH44:AI44"/>
    <mergeCell ref="AF37:AK38"/>
    <mergeCell ref="B44:C44"/>
    <mergeCell ref="H44:I44"/>
    <mergeCell ref="A1:A5"/>
    <mergeCell ref="B4:G5"/>
    <mergeCell ref="H4:M5"/>
    <mergeCell ref="N4:S5"/>
    <mergeCell ref="T4:Y5"/>
    <mergeCell ref="N44:O44"/>
    <mergeCell ref="T44:U44"/>
    <mergeCell ref="Z44:AA44"/>
    <mergeCell ref="AF44:AG44"/>
    <mergeCell ref="B1:AK3"/>
    <mergeCell ref="Z4:AE5"/>
    <mergeCell ref="AF4:AK5"/>
    <mergeCell ref="B37:G38"/>
    <mergeCell ref="H37:M38"/>
    <mergeCell ref="N37:S38"/>
    <mergeCell ref="T37:Y38"/>
    <mergeCell ref="Z37:AE38"/>
    <mergeCell ref="D44:E44"/>
    <mergeCell ref="J44:K44"/>
    <mergeCell ref="P44:Q44"/>
    <mergeCell ref="V44:W44"/>
  </mergeCells>
  <conditionalFormatting sqref="A6:A36">
    <cfRule type="cellIs" dxfId="259" priority="6" operator="lessThan">
      <formula>TODAY()</formula>
    </cfRule>
  </conditionalFormatting>
  <conditionalFormatting sqref="A6:A36">
    <cfRule type="expression" dxfId="258" priority="39">
      <formula>OR(COUNTIF(fériés,$A6)&gt;0,WEEKDAY($A6,2)&gt;5)</formula>
    </cfRule>
    <cfRule type="expression" dxfId="257" priority="40">
      <formula>$AJ6="MODIF"</formula>
    </cfRule>
  </conditionalFormatting>
  <conditionalFormatting sqref="B6:AK36">
    <cfRule type="cellIs" dxfId="256" priority="1" operator="equal">
      <formula>0.916666666666667</formula>
    </cfRule>
    <cfRule type="cellIs" dxfId="255" priority="2" operator="equal">
      <formula>0.291666666666667</formula>
    </cfRule>
    <cfRule type="expression" dxfId="254" priority="4">
      <formula>OR(COUNTIF(fériés,$A6)&gt;0,WEEKDAY($A6,2)&gt;5)</formula>
    </cfRule>
  </conditionalFormatting>
  <conditionalFormatting sqref="G6:G36 M6:M36 S6:S36 Y6:Y36 AE6:AE36 AK7:AK3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{1C314243-284B-4121-B229-85AE779DF0B2}</x14:id>
        </ext>
      </extLst>
    </cfRule>
  </conditionalFormatting>
  <dataValidations count="6">
    <dataValidation type="list" allowBlank="1" showInputMessage="1" showErrorMessage="1" sqref="L6:L36 R6:R36 AJ6:AJ36 X6:X36 AD6:AD36 F6:F36">
      <formula1>"CA,AM,RC,MODIF,AUTRE"</formula1>
    </dataValidation>
    <dataValidation type="list" allowBlank="1" showInputMessage="1" showErrorMessage="1" sqref="E6:E36 K6:K36 Q6:Q36 W6:W36 AC6:AC36 AI6:AI36">
      <formula1>fin2_</formula1>
    </dataValidation>
    <dataValidation type="list" allowBlank="1" showInputMessage="1" showErrorMessage="1" sqref="D6:D36 J6:J36 P6:P36 V6:V36 AB6:AB36 AH6:AH36">
      <formula1>deb2_</formula1>
    </dataValidation>
    <dataValidation type="list" allowBlank="1" showInputMessage="1" showErrorMessage="1" sqref="C6:C36 I6:I36 O6:O36 U6:U36 AA6:AA36 AG6:AG36">
      <formula1>fin1_</formula1>
    </dataValidation>
    <dataValidation type="list" allowBlank="1" showInputMessage="1" showErrorMessage="1" sqref="B6:B36 H6:H36 N6:N36 T6:T36 Z6:Z36 AF6:AF36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7411" r:id="rId3" name="CommandButton1">
          <controlPr defaultSize="0" autoLine="0" r:id="rId4">
            <anchor moveWithCells="1">
              <from>
                <xdr:col>3</xdr:col>
                <xdr:colOff>171450</xdr:colOff>
                <xdr:row>0</xdr:row>
                <xdr:rowOff>19050</xdr:rowOff>
              </from>
              <to>
                <xdr:col>7</xdr:col>
                <xdr:colOff>9525</xdr:colOff>
                <xdr:row>1</xdr:row>
                <xdr:rowOff>171450</xdr:rowOff>
              </to>
            </anchor>
          </controlPr>
        </control>
      </mc:Choice>
      <mc:Fallback>
        <control shapeId="17411" r:id="rId3" name="CommandButton1"/>
      </mc:Fallback>
    </mc:AlternateContent>
    <mc:AlternateContent xmlns:mc="http://schemas.openxmlformats.org/markup-compatibility/2006">
      <mc:Choice Requires="x14">
        <control shapeId="17409" r:id="rId5" name="Button 1">
          <controlPr defaultSize="0" print="0" autoFill="0" autoPict="0" macro="[0]!Effacer">
            <anchor moveWithCells="1" sizeWithCells="1">
              <from>
                <xdr:col>0</xdr:col>
                <xdr:colOff>628650</xdr:colOff>
                <xdr:row>0</xdr:row>
                <xdr:rowOff>28575</xdr:rowOff>
              </from>
              <to>
                <xdr:col>3</xdr:col>
                <xdr:colOff>66675</xdr:colOff>
                <xdr:row>2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314243-284B-4121-B229-85AE779DF0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G6:G36 M6:M36 S6:S36 Y6:Y36 AE6:AE36 AK7:AK36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L48"/>
  <sheetViews>
    <sheetView workbookViewId="0">
      <selection activeCell="B6" sqref="B6:AK36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54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3">
      <c r="A3" s="168"/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  <c r="M3" s="167"/>
      <c r="N3" s="167"/>
      <c r="O3" s="167"/>
      <c r="P3" s="167"/>
      <c r="Q3" s="167"/>
      <c r="R3" s="167"/>
      <c r="S3" s="167"/>
      <c r="T3" s="167"/>
      <c r="U3" s="167"/>
      <c r="V3" s="167"/>
      <c r="W3" s="167"/>
      <c r="X3" s="167"/>
      <c r="Y3" s="167"/>
      <c r="Z3" s="167"/>
      <c r="AA3" s="167"/>
      <c r="AB3" s="167"/>
      <c r="AC3" s="167"/>
      <c r="AD3" s="167"/>
      <c r="AE3" s="167"/>
      <c r="AF3" s="167"/>
      <c r="AG3" s="167"/>
      <c r="AH3" s="167"/>
      <c r="AI3" s="167"/>
      <c r="AJ3" s="167"/>
      <c r="AK3" s="167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41944</v>
      </c>
      <c r="B6" s="50"/>
      <c r="C6" s="51"/>
      <c r="D6" s="52"/>
      <c r="E6" s="53"/>
      <c r="F6" s="29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>
        <v>0.57291666666666663</v>
      </c>
      <c r="Q6" s="26">
        <v>0.91666666666666696</v>
      </c>
      <c r="R6" s="28"/>
      <c r="S6" s="16">
        <f>Q6-P6+O6-N6</f>
        <v>0.34375000000000033</v>
      </c>
      <c r="T6" s="24">
        <v>0.29166666666666669</v>
      </c>
      <c r="U6" s="17">
        <v>0.58333333333333304</v>
      </c>
      <c r="V6" s="25"/>
      <c r="W6" s="26"/>
      <c r="X6" s="28"/>
      <c r="Y6" s="16">
        <f>W6-V6+U6-T6</f>
        <v>0.29166666666666635</v>
      </c>
      <c r="Z6" s="24"/>
      <c r="AA6" s="17"/>
      <c r="AB6" s="25"/>
      <c r="AC6" s="26"/>
      <c r="AD6" s="29"/>
      <c r="AE6" s="19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 x14ac:dyDescent="0.3">
      <c r="A7" s="108">
        <f>A6+1</f>
        <v>41945</v>
      </c>
      <c r="B7" s="50"/>
      <c r="C7" s="51"/>
      <c r="D7" s="52"/>
      <c r="E7" s="53"/>
      <c r="F7" s="29"/>
      <c r="G7" s="16">
        <f t="shared" ref="G7:G36" si="0">E7-D7+C7-B7</f>
        <v>0</v>
      </c>
      <c r="H7" s="3"/>
      <c r="I7" s="4"/>
      <c r="J7" s="5"/>
      <c r="K7" s="6"/>
      <c r="L7" s="28"/>
      <c r="M7" s="18">
        <f t="shared" ref="M7:M36" si="1">K7-J7+I7-H7</f>
        <v>0</v>
      </c>
      <c r="N7" s="3"/>
      <c r="O7" s="4"/>
      <c r="P7" s="5">
        <v>0.57291666666666663</v>
      </c>
      <c r="Q7" s="6">
        <v>0.91666666666666696</v>
      </c>
      <c r="R7" s="28"/>
      <c r="S7" s="18">
        <f t="shared" ref="S7:S36" si="2">Q7-P7+O7-N7</f>
        <v>0.34375000000000033</v>
      </c>
      <c r="T7" s="3">
        <v>0.29166666666666669</v>
      </c>
      <c r="U7" s="4">
        <v>0.58333333333333304</v>
      </c>
      <c r="V7" s="5"/>
      <c r="W7" s="6"/>
      <c r="X7" s="28"/>
      <c r="Y7" s="18">
        <f t="shared" ref="Y7:Y36" si="3">W7-V7+U7-T7</f>
        <v>0.29166666666666635</v>
      </c>
      <c r="Z7" s="3"/>
      <c r="AA7" s="4"/>
      <c r="AB7" s="5"/>
      <c r="AC7" s="6"/>
      <c r="AD7" s="29"/>
      <c r="AE7" s="19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41946</v>
      </c>
      <c r="B8" s="50">
        <v>0.29166666666666669</v>
      </c>
      <c r="C8" s="51">
        <v>0.58333333333333304</v>
      </c>
      <c r="D8" s="52">
        <v>0.70833333333333304</v>
      </c>
      <c r="E8" s="53">
        <v>0.83333333333333304</v>
      </c>
      <c r="F8" s="29"/>
      <c r="G8" s="16">
        <f t="shared" si="0"/>
        <v>0.41666666666666635</v>
      </c>
      <c r="H8" s="3"/>
      <c r="I8" s="4"/>
      <c r="J8" s="5">
        <v>0.57291666666666663</v>
      </c>
      <c r="K8" s="6">
        <v>0.91666666666666696</v>
      </c>
      <c r="L8" s="28"/>
      <c r="M8" s="18">
        <f t="shared" si="1"/>
        <v>0.34375000000000033</v>
      </c>
      <c r="N8" s="3"/>
      <c r="O8" s="4"/>
      <c r="P8" s="5"/>
      <c r="Q8" s="6"/>
      <c r="R8" s="28"/>
      <c r="S8" s="18">
        <f t="shared" si="2"/>
        <v>0</v>
      </c>
      <c r="T8" s="3"/>
      <c r="U8" s="4"/>
      <c r="V8" s="5"/>
      <c r="W8" s="6"/>
      <c r="X8" s="28"/>
      <c r="Y8" s="18">
        <f t="shared" si="3"/>
        <v>0</v>
      </c>
      <c r="Z8" s="3"/>
      <c r="AA8" s="4"/>
      <c r="AB8" s="5">
        <v>0.58333333333333304</v>
      </c>
      <c r="AC8" s="6">
        <v>0.79166666666666696</v>
      </c>
      <c r="AD8" s="29"/>
      <c r="AE8" s="19">
        <f t="shared" si="4"/>
        <v>0.20833333333333393</v>
      </c>
      <c r="AF8" s="3">
        <v>0.375</v>
      </c>
      <c r="AG8" s="4">
        <v>0.58333333333333304</v>
      </c>
      <c r="AH8" s="5">
        <v>0.58333333333333304</v>
      </c>
      <c r="AI8" s="6">
        <v>0.70833333333333337</v>
      </c>
      <c r="AJ8" s="30"/>
      <c r="AK8" s="2">
        <f t="shared" si="5"/>
        <v>0.33333333333333337</v>
      </c>
      <c r="AL8">
        <f t="shared" si="6"/>
        <v>1</v>
      </c>
    </row>
    <row r="9" spans="1:38" ht="16.5" thickTop="1" thickBot="1" x14ac:dyDescent="0.3">
      <c r="A9" s="108">
        <f t="shared" si="7"/>
        <v>41947</v>
      </c>
      <c r="B9" s="50"/>
      <c r="C9" s="51"/>
      <c r="D9" s="52">
        <v>0.57291666666666663</v>
      </c>
      <c r="E9" s="53">
        <v>0.91666666666666696</v>
      </c>
      <c r="F9" s="29"/>
      <c r="G9" s="16">
        <f t="shared" si="0"/>
        <v>0.34375000000000033</v>
      </c>
      <c r="H9" s="3">
        <v>0.41666666666666702</v>
      </c>
      <c r="I9" s="4">
        <v>0.58333333333333304</v>
      </c>
      <c r="J9" s="5">
        <v>0.58333333333333304</v>
      </c>
      <c r="K9" s="6">
        <v>0.83333333333333304</v>
      </c>
      <c r="L9" s="28"/>
      <c r="M9" s="18">
        <f>K9-J9+I9-H9</f>
        <v>0.41666666666666602</v>
      </c>
      <c r="N9" s="3"/>
      <c r="O9" s="4"/>
      <c r="P9" s="5"/>
      <c r="Q9" s="6"/>
      <c r="R9" s="28"/>
      <c r="S9" s="18">
        <f t="shared" si="2"/>
        <v>0</v>
      </c>
      <c r="T9" s="3">
        <v>0.29166666666666669</v>
      </c>
      <c r="U9" s="4">
        <v>0.58333333333333304</v>
      </c>
      <c r="V9" s="5">
        <v>0.58333333333333304</v>
      </c>
      <c r="W9" s="6">
        <v>0.70833333333333337</v>
      </c>
      <c r="X9" s="28"/>
      <c r="Y9" s="18">
        <f t="shared" si="3"/>
        <v>0.41666666666666669</v>
      </c>
      <c r="Z9" s="3">
        <v>0.41666666666666702</v>
      </c>
      <c r="AA9" s="4">
        <v>0.58333333333333304</v>
      </c>
      <c r="AB9" s="5">
        <v>0.58333333333333304</v>
      </c>
      <c r="AC9" s="6">
        <v>0.79166666666666696</v>
      </c>
      <c r="AD9" s="29"/>
      <c r="AE9" s="19">
        <f t="shared" si="4"/>
        <v>0.37499999999999994</v>
      </c>
      <c r="AF9" s="3">
        <v>0.375</v>
      </c>
      <c r="AG9" s="4">
        <v>0.58333333333333304</v>
      </c>
      <c r="AH9" s="5">
        <v>0.58333333333333304</v>
      </c>
      <c r="AI9" s="6">
        <v>0.70833333333333337</v>
      </c>
      <c r="AJ9" s="30"/>
      <c r="AK9" s="2">
        <f t="shared" si="5"/>
        <v>0.33333333333333337</v>
      </c>
      <c r="AL9">
        <f t="shared" si="6"/>
        <v>1</v>
      </c>
    </row>
    <row r="10" spans="1:38" ht="16.5" thickTop="1" thickBot="1" x14ac:dyDescent="0.3">
      <c r="A10" s="108">
        <f t="shared" si="7"/>
        <v>41948</v>
      </c>
      <c r="B10" s="50"/>
      <c r="C10" s="51"/>
      <c r="D10" s="52">
        <v>0.54166666666666696</v>
      </c>
      <c r="E10" s="53">
        <v>0.83333333333333304</v>
      </c>
      <c r="F10" s="29"/>
      <c r="G10" s="16">
        <f t="shared" si="0"/>
        <v>0.29166666666666607</v>
      </c>
      <c r="H10" s="3">
        <v>0.29166666666666669</v>
      </c>
      <c r="I10" s="4">
        <v>0.5</v>
      </c>
      <c r="J10" s="5"/>
      <c r="K10" s="6"/>
      <c r="L10" s="28"/>
      <c r="M10" s="18">
        <f t="shared" si="1"/>
        <v>0.20833333333333331</v>
      </c>
      <c r="N10" s="3"/>
      <c r="O10" s="4"/>
      <c r="P10" s="5"/>
      <c r="Q10" s="6"/>
      <c r="R10" s="28"/>
      <c r="S10" s="18">
        <f t="shared" si="2"/>
        <v>0</v>
      </c>
      <c r="T10" s="3"/>
      <c r="U10" s="4"/>
      <c r="V10" s="5">
        <v>0.5</v>
      </c>
      <c r="W10" s="6">
        <v>0.91666666666666696</v>
      </c>
      <c r="X10" s="28"/>
      <c r="Y10" s="18">
        <f t="shared" si="3"/>
        <v>0.41666666666666696</v>
      </c>
      <c r="Z10" s="3">
        <v>0.45833333333333398</v>
      </c>
      <c r="AA10" s="4">
        <v>0.58333333333333304</v>
      </c>
      <c r="AB10" s="5">
        <v>0.58333333333333304</v>
      </c>
      <c r="AC10" s="6">
        <v>0.83333333333333304</v>
      </c>
      <c r="AD10" s="29"/>
      <c r="AE10" s="19">
        <f t="shared" si="4"/>
        <v>0.37499999999999906</v>
      </c>
      <c r="AF10" s="3">
        <v>0.375</v>
      </c>
      <c r="AG10" s="4">
        <v>0.58333333333333304</v>
      </c>
      <c r="AH10" s="5">
        <v>0.58333333333333304</v>
      </c>
      <c r="AI10" s="6">
        <v>0.70833333333333304</v>
      </c>
      <c r="AJ10" s="30"/>
      <c r="AK10" s="2">
        <f t="shared" si="5"/>
        <v>0.33333333333333304</v>
      </c>
      <c r="AL10">
        <f t="shared" si="6"/>
        <v>1</v>
      </c>
    </row>
    <row r="11" spans="1:38" ht="16.5" thickTop="1" thickBot="1" x14ac:dyDescent="0.3">
      <c r="A11" s="108">
        <f t="shared" si="7"/>
        <v>41949</v>
      </c>
      <c r="B11" s="50">
        <v>0.29166666666666669</v>
      </c>
      <c r="C11" s="51">
        <v>0.60416666666666663</v>
      </c>
      <c r="D11" s="52"/>
      <c r="E11" s="53"/>
      <c r="F11" s="29"/>
      <c r="G11" s="16">
        <f t="shared" si="0"/>
        <v>0.31249999999999994</v>
      </c>
      <c r="H11" s="3"/>
      <c r="I11" s="4"/>
      <c r="J11" s="5"/>
      <c r="K11" s="6"/>
      <c r="L11" s="28"/>
      <c r="M11" s="18">
        <f t="shared" si="1"/>
        <v>0</v>
      </c>
      <c r="N11" s="3"/>
      <c r="O11" s="4"/>
      <c r="P11" s="5"/>
      <c r="Q11" s="6"/>
      <c r="R11" s="28"/>
      <c r="S11" s="18">
        <f t="shared" si="2"/>
        <v>0</v>
      </c>
      <c r="T11" s="3">
        <v>0.48958333333333331</v>
      </c>
      <c r="U11" s="4">
        <v>0.58333333333333304</v>
      </c>
      <c r="V11" s="5">
        <v>0.58333333333333304</v>
      </c>
      <c r="W11" s="6">
        <v>0.83333333333333304</v>
      </c>
      <c r="X11" s="28"/>
      <c r="Y11" s="18">
        <f t="shared" si="3"/>
        <v>0.34374999999999972</v>
      </c>
      <c r="Z11" s="3">
        <v>0.45833333333333398</v>
      </c>
      <c r="AA11" s="4">
        <v>0.58333333333333304</v>
      </c>
      <c r="AB11" s="5">
        <v>0.58333333333333304</v>
      </c>
      <c r="AC11" s="6">
        <v>0.83333333333333304</v>
      </c>
      <c r="AD11" s="29"/>
      <c r="AE11" s="19">
        <f t="shared" si="4"/>
        <v>0.37499999999999906</v>
      </c>
      <c r="AF11" s="3"/>
      <c r="AG11" s="4"/>
      <c r="AH11" s="5">
        <v>0.57291666666666663</v>
      </c>
      <c r="AI11" s="6">
        <v>0.91666666666666696</v>
      </c>
      <c r="AJ11" s="30"/>
      <c r="AK11" s="2">
        <f t="shared" si="5"/>
        <v>0.34375000000000033</v>
      </c>
      <c r="AL11">
        <f t="shared" si="6"/>
        <v>1</v>
      </c>
    </row>
    <row r="12" spans="1:38" ht="16.5" thickTop="1" thickBot="1" x14ac:dyDescent="0.3">
      <c r="A12" s="108">
        <f t="shared" si="7"/>
        <v>41950</v>
      </c>
      <c r="B12" s="50">
        <v>0.29166666666666669</v>
      </c>
      <c r="C12" s="51">
        <v>0.5</v>
      </c>
      <c r="D12" s="52"/>
      <c r="E12" s="53"/>
      <c r="F12" s="29"/>
      <c r="G12" s="16">
        <f t="shared" si="0"/>
        <v>0.20833333333333331</v>
      </c>
      <c r="H12" s="3"/>
      <c r="I12" s="4"/>
      <c r="J12" s="5"/>
      <c r="K12" s="6"/>
      <c r="L12" s="28"/>
      <c r="M12" s="18">
        <f t="shared" si="1"/>
        <v>0</v>
      </c>
      <c r="N12" s="3">
        <v>0.41666666666666702</v>
      </c>
      <c r="O12" s="4">
        <v>0.58333333333333304</v>
      </c>
      <c r="P12" s="5">
        <v>0.58333333333333304</v>
      </c>
      <c r="Q12" s="6">
        <v>0.83333333333333304</v>
      </c>
      <c r="R12" s="28"/>
      <c r="S12" s="18">
        <f t="shared" si="2"/>
        <v>0.41666666666666602</v>
      </c>
      <c r="T12" s="3"/>
      <c r="U12" s="4"/>
      <c r="V12" s="5">
        <v>0.5</v>
      </c>
      <c r="W12" s="6">
        <v>0.91666666666666696</v>
      </c>
      <c r="X12" s="28"/>
      <c r="Y12" s="18">
        <f t="shared" si="3"/>
        <v>0.41666666666666696</v>
      </c>
      <c r="Z12" s="3">
        <v>0.375</v>
      </c>
      <c r="AA12" s="4">
        <v>0.58333333333333304</v>
      </c>
      <c r="AB12" s="5"/>
      <c r="AC12" s="6"/>
      <c r="AD12" s="29"/>
      <c r="AE12" s="19">
        <f t="shared" si="4"/>
        <v>0.20833333333333304</v>
      </c>
      <c r="AF12" s="3">
        <v>0.375</v>
      </c>
      <c r="AG12" s="4">
        <v>0.58333333333333304</v>
      </c>
      <c r="AH12" s="5"/>
      <c r="AI12" s="6"/>
      <c r="AJ12" s="30"/>
      <c r="AK12" s="2">
        <f t="shared" si="5"/>
        <v>0.20833333333333304</v>
      </c>
      <c r="AL12">
        <f t="shared" si="6"/>
        <v>1</v>
      </c>
    </row>
    <row r="13" spans="1:38" ht="16.5" thickTop="1" thickBot="1" x14ac:dyDescent="0.3">
      <c r="A13" s="108">
        <f t="shared" si="7"/>
        <v>41951</v>
      </c>
      <c r="B13" s="50"/>
      <c r="C13" s="51"/>
      <c r="D13" s="52"/>
      <c r="E13" s="53"/>
      <c r="F13" s="29"/>
      <c r="G13" s="16">
        <f t="shared" si="0"/>
        <v>0</v>
      </c>
      <c r="H13" s="3"/>
      <c r="I13" s="4"/>
      <c r="J13" s="5">
        <v>0.57291666666666663</v>
      </c>
      <c r="K13" s="6">
        <v>0.91666666666666696</v>
      </c>
      <c r="L13" s="28"/>
      <c r="M13" s="18">
        <f t="shared" si="1"/>
        <v>0.34375000000000033</v>
      </c>
      <c r="N13" s="3">
        <v>0.29166666666666669</v>
      </c>
      <c r="O13" s="4">
        <v>0.58333333333333304</v>
      </c>
      <c r="P13" s="5"/>
      <c r="Q13" s="6"/>
      <c r="R13" s="28"/>
      <c r="S13" s="18">
        <f t="shared" si="2"/>
        <v>0.29166666666666635</v>
      </c>
      <c r="T13" s="3"/>
      <c r="U13" s="4"/>
      <c r="V13" s="5"/>
      <c r="W13" s="6"/>
      <c r="X13" s="28"/>
      <c r="Y13" s="18">
        <f t="shared" si="3"/>
        <v>0</v>
      </c>
      <c r="Z13" s="3"/>
      <c r="AA13" s="4"/>
      <c r="AB13" s="5"/>
      <c r="AC13" s="6"/>
      <c r="AD13" s="29"/>
      <c r="AE13" s="19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 x14ac:dyDescent="0.3">
      <c r="A14" s="108">
        <f t="shared" si="7"/>
        <v>41952</v>
      </c>
      <c r="B14" s="50"/>
      <c r="C14" s="51"/>
      <c r="D14" s="52"/>
      <c r="E14" s="53"/>
      <c r="F14" s="29"/>
      <c r="G14" s="16">
        <f t="shared" si="0"/>
        <v>0</v>
      </c>
      <c r="H14" s="3"/>
      <c r="I14" s="4"/>
      <c r="J14" s="5">
        <v>0.57291666666666663</v>
      </c>
      <c r="K14" s="6">
        <v>0.91666666666666696</v>
      </c>
      <c r="L14" s="28"/>
      <c r="M14" s="18">
        <f t="shared" si="1"/>
        <v>0.34375000000000033</v>
      </c>
      <c r="N14" s="3">
        <v>0.29166666666666669</v>
      </c>
      <c r="O14" s="4">
        <v>0.58333333333333304</v>
      </c>
      <c r="P14" s="5"/>
      <c r="Q14" s="6"/>
      <c r="R14" s="28"/>
      <c r="S14" s="18">
        <f t="shared" si="2"/>
        <v>0.29166666666666635</v>
      </c>
      <c r="T14" s="3"/>
      <c r="U14" s="4"/>
      <c r="V14" s="5"/>
      <c r="W14" s="6"/>
      <c r="X14" s="28"/>
      <c r="Y14" s="20">
        <f t="shared" si="3"/>
        <v>0</v>
      </c>
      <c r="Z14" s="3"/>
      <c r="AA14" s="4"/>
      <c r="AB14" s="5"/>
      <c r="AC14" s="6"/>
      <c r="AD14" s="29"/>
      <c r="AE14" s="19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1</v>
      </c>
    </row>
    <row r="15" spans="1:38" ht="16.5" thickTop="1" thickBot="1" x14ac:dyDescent="0.3">
      <c r="A15" s="108">
        <f t="shared" si="7"/>
        <v>41953</v>
      </c>
      <c r="B15" s="50"/>
      <c r="C15" s="51"/>
      <c r="D15" s="52">
        <v>0.57291666666666663</v>
      </c>
      <c r="E15" s="53">
        <v>0.91666666666666696</v>
      </c>
      <c r="F15" s="29"/>
      <c r="G15" s="16">
        <f t="shared" si="0"/>
        <v>0.34375000000000033</v>
      </c>
      <c r="H15" s="3"/>
      <c r="I15" s="4"/>
      <c r="J15" s="5"/>
      <c r="K15" s="6"/>
      <c r="L15" s="28"/>
      <c r="M15" s="18">
        <f t="shared" si="1"/>
        <v>0</v>
      </c>
      <c r="N15" s="3"/>
      <c r="O15" s="4"/>
      <c r="P15" s="5"/>
      <c r="Q15" s="6"/>
      <c r="R15" s="28"/>
      <c r="S15" s="18">
        <f t="shared" si="2"/>
        <v>0</v>
      </c>
      <c r="T15" s="3"/>
      <c r="U15" s="4"/>
      <c r="V15" s="5">
        <v>0.58333333333333304</v>
      </c>
      <c r="W15" s="6">
        <v>0.79166666666666696</v>
      </c>
      <c r="X15" s="28"/>
      <c r="Y15" s="20">
        <f t="shared" si="3"/>
        <v>0.20833333333333393</v>
      </c>
      <c r="Z15" s="3">
        <v>0.29166666666666669</v>
      </c>
      <c r="AA15" s="4">
        <v>0.58333333333333304</v>
      </c>
      <c r="AB15" s="5">
        <v>0.70833333333333304</v>
      </c>
      <c r="AC15" s="6">
        <v>0.83333333333333304</v>
      </c>
      <c r="AD15" s="29"/>
      <c r="AE15" s="19">
        <f t="shared" si="4"/>
        <v>0.41666666666666635</v>
      </c>
      <c r="AF15" s="3">
        <v>0.375</v>
      </c>
      <c r="AG15" s="4">
        <v>0.58333333333333304</v>
      </c>
      <c r="AH15" s="5">
        <v>0.58333333333333304</v>
      </c>
      <c r="AI15" s="6">
        <v>0.70833333333333337</v>
      </c>
      <c r="AJ15" s="30"/>
      <c r="AK15" s="2">
        <f t="shared" si="5"/>
        <v>0.33333333333333337</v>
      </c>
      <c r="AL15">
        <f t="shared" si="6"/>
        <v>1</v>
      </c>
    </row>
    <row r="16" spans="1:38" ht="16.5" thickTop="1" thickBot="1" x14ac:dyDescent="0.3">
      <c r="A16" s="108">
        <f t="shared" si="7"/>
        <v>41954</v>
      </c>
      <c r="B16" s="50"/>
      <c r="C16" s="51"/>
      <c r="D16" s="52"/>
      <c r="E16" s="53"/>
      <c r="F16" s="29"/>
      <c r="G16" s="16">
        <f t="shared" si="0"/>
        <v>0</v>
      </c>
      <c r="H16" s="3"/>
      <c r="I16" s="4"/>
      <c r="J16" s="5"/>
      <c r="K16" s="6"/>
      <c r="L16" s="28"/>
      <c r="M16" s="18">
        <f t="shared" si="1"/>
        <v>0</v>
      </c>
      <c r="N16" s="3"/>
      <c r="O16" s="4"/>
      <c r="P16" s="5"/>
      <c r="Q16" s="6"/>
      <c r="R16" s="28"/>
      <c r="S16" s="18">
        <f t="shared" si="2"/>
        <v>0</v>
      </c>
      <c r="T16" s="3"/>
      <c r="U16" s="4"/>
      <c r="V16" s="5"/>
      <c r="W16" s="6"/>
      <c r="X16" s="28"/>
      <c r="Y16" s="20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19">
        <f t="shared" si="4"/>
        <v>0.34375000000000033</v>
      </c>
      <c r="AF16" s="3">
        <v>0.29166666666666669</v>
      </c>
      <c r="AG16" s="4">
        <v>0.58333333333333304</v>
      </c>
      <c r="AH16" s="5"/>
      <c r="AI16" s="6"/>
      <c r="AJ16" s="30"/>
      <c r="AK16" s="2">
        <f t="shared" si="5"/>
        <v>0.29166666666666635</v>
      </c>
      <c r="AL16">
        <f t="shared" si="6"/>
        <v>1</v>
      </c>
    </row>
    <row r="17" spans="1:38" ht="16.5" thickTop="1" thickBot="1" x14ac:dyDescent="0.3">
      <c r="A17" s="108">
        <f t="shared" si="7"/>
        <v>41955</v>
      </c>
      <c r="B17" s="50">
        <v>0.29166666666666669</v>
      </c>
      <c r="C17" s="51">
        <v>0.5</v>
      </c>
      <c r="D17" s="52"/>
      <c r="E17" s="53"/>
      <c r="F17" s="29"/>
      <c r="G17" s="16">
        <f t="shared" si="0"/>
        <v>0.20833333333333331</v>
      </c>
      <c r="H17" s="3"/>
      <c r="I17" s="4"/>
      <c r="J17" s="5"/>
      <c r="K17" s="6"/>
      <c r="L17" s="28"/>
      <c r="M17" s="18">
        <f t="shared" si="1"/>
        <v>0</v>
      </c>
      <c r="N17" s="3"/>
      <c r="O17" s="4"/>
      <c r="P17" s="5">
        <v>0.5</v>
      </c>
      <c r="Q17" s="6">
        <v>0.91666666666666696</v>
      </c>
      <c r="R17" s="28"/>
      <c r="S17" s="18">
        <f t="shared" si="2"/>
        <v>0.41666666666666696</v>
      </c>
      <c r="T17" s="3">
        <v>0.45833333333333398</v>
      </c>
      <c r="U17" s="4">
        <v>0.58333333333333304</v>
      </c>
      <c r="V17" s="5">
        <v>0.58333333333333304</v>
      </c>
      <c r="W17" s="6">
        <v>0.83333333333333304</v>
      </c>
      <c r="X17" s="28"/>
      <c r="Y17" s="18">
        <f t="shared" si="3"/>
        <v>0.37499999999999906</v>
      </c>
      <c r="Z17" s="3"/>
      <c r="AA17" s="4"/>
      <c r="AB17" s="5">
        <v>0.54166666666666696</v>
      </c>
      <c r="AC17" s="6">
        <v>0.83333333333333304</v>
      </c>
      <c r="AD17" s="29"/>
      <c r="AE17" s="19">
        <f t="shared" si="4"/>
        <v>0.29166666666666607</v>
      </c>
      <c r="AF17" s="3">
        <v>0.375</v>
      </c>
      <c r="AG17" s="4">
        <v>0.58333333333333304</v>
      </c>
      <c r="AH17" s="5">
        <v>0.58333333333333304</v>
      </c>
      <c r="AI17" s="6">
        <v>0.66666666666666663</v>
      </c>
      <c r="AJ17" s="30"/>
      <c r="AK17" s="2">
        <f t="shared" si="5"/>
        <v>0.29166666666666663</v>
      </c>
      <c r="AL17">
        <f t="shared" si="6"/>
        <v>2</v>
      </c>
    </row>
    <row r="18" spans="1:38" ht="16.5" thickTop="1" thickBot="1" x14ac:dyDescent="0.3">
      <c r="A18" s="108">
        <f t="shared" si="7"/>
        <v>41956</v>
      </c>
      <c r="B18" s="50"/>
      <c r="C18" s="51"/>
      <c r="D18" s="52"/>
      <c r="E18" s="53"/>
      <c r="F18" s="29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8">
        <f t="shared" si="1"/>
        <v>0.34375000000000033</v>
      </c>
      <c r="N18" s="3">
        <v>0.48958333333333331</v>
      </c>
      <c r="O18" s="4">
        <v>0.58333333333333304</v>
      </c>
      <c r="P18" s="5">
        <v>0.58333333333333304</v>
      </c>
      <c r="Q18" s="6">
        <v>0.83333333333333304</v>
      </c>
      <c r="R18" s="28"/>
      <c r="S18" s="18">
        <f t="shared" si="2"/>
        <v>0.34374999999999972</v>
      </c>
      <c r="T18" s="3">
        <v>0.45833333333333398</v>
      </c>
      <c r="U18" s="4">
        <v>0.58333333333333304</v>
      </c>
      <c r="V18" s="5">
        <v>0.58333333333333304</v>
      </c>
      <c r="W18" s="6">
        <v>0.83333333333333304</v>
      </c>
      <c r="X18" s="28"/>
      <c r="Y18" s="18">
        <f t="shared" si="3"/>
        <v>0.37499999999999906</v>
      </c>
      <c r="Z18" s="3">
        <v>0.29166666666666669</v>
      </c>
      <c r="AA18" s="4">
        <v>0.60416666666666663</v>
      </c>
      <c r="AB18" s="5"/>
      <c r="AC18" s="6"/>
      <c r="AD18" s="29"/>
      <c r="AE18" s="19">
        <f t="shared" si="4"/>
        <v>0.31249999999999994</v>
      </c>
      <c r="AF18" s="3">
        <v>0.375</v>
      </c>
      <c r="AG18" s="4">
        <v>0.58333333333333304</v>
      </c>
      <c r="AH18" s="5">
        <v>0.58333333333333304</v>
      </c>
      <c r="AI18" s="6">
        <v>0.66666666666666663</v>
      </c>
      <c r="AJ18" s="30"/>
      <c r="AK18" s="2">
        <f t="shared" si="5"/>
        <v>0.29166666666666663</v>
      </c>
      <c r="AL18">
        <f t="shared" si="6"/>
        <v>2</v>
      </c>
    </row>
    <row r="19" spans="1:38" ht="16.5" thickTop="1" thickBot="1" x14ac:dyDescent="0.3">
      <c r="A19" s="108">
        <f t="shared" si="7"/>
        <v>41957</v>
      </c>
      <c r="B19" s="50"/>
      <c r="C19" s="51"/>
      <c r="D19" s="52"/>
      <c r="E19" s="53"/>
      <c r="F19" s="29"/>
      <c r="G19" s="16">
        <f t="shared" si="0"/>
        <v>0</v>
      </c>
      <c r="H19" s="3">
        <v>0.41666666666666702</v>
      </c>
      <c r="I19" s="4">
        <v>0.58333333333333304</v>
      </c>
      <c r="J19" s="5">
        <v>0.57291666666666663</v>
      </c>
      <c r="K19" s="6">
        <v>0.83333333333333304</v>
      </c>
      <c r="L19" s="28"/>
      <c r="M19" s="18">
        <f t="shared" si="1"/>
        <v>0.42708333333333243</v>
      </c>
      <c r="N19" s="3"/>
      <c r="O19" s="4"/>
      <c r="P19" s="5">
        <v>0.5</v>
      </c>
      <c r="Q19" s="6">
        <v>0.91666666666666696</v>
      </c>
      <c r="R19" s="28"/>
      <c r="S19" s="18">
        <f t="shared" si="2"/>
        <v>0.41666666666666696</v>
      </c>
      <c r="T19" s="3">
        <v>0.375</v>
      </c>
      <c r="U19" s="4">
        <v>0.58333333333333304</v>
      </c>
      <c r="V19" s="5"/>
      <c r="W19" s="6"/>
      <c r="X19" s="28"/>
      <c r="Y19" s="18">
        <f t="shared" si="3"/>
        <v>0.20833333333333304</v>
      </c>
      <c r="Z19" s="3">
        <v>0.29166666666666669</v>
      </c>
      <c r="AA19" s="4">
        <v>0.5</v>
      </c>
      <c r="AB19" s="5"/>
      <c r="AC19" s="6"/>
      <c r="AD19" s="29"/>
      <c r="AE19" s="19">
        <f t="shared" si="4"/>
        <v>0.20833333333333331</v>
      </c>
      <c r="AF19" s="3">
        <v>0.375</v>
      </c>
      <c r="AG19" s="4">
        <v>0.58333333333333304</v>
      </c>
      <c r="AH19" s="5"/>
      <c r="AI19" s="6"/>
      <c r="AJ19" s="30"/>
      <c r="AK19" s="2">
        <f t="shared" si="5"/>
        <v>0.20833333333333304</v>
      </c>
      <c r="AL19">
        <f t="shared" si="6"/>
        <v>1</v>
      </c>
    </row>
    <row r="20" spans="1:38" ht="16.5" thickTop="1" thickBot="1" x14ac:dyDescent="0.3">
      <c r="A20" s="108">
        <f t="shared" si="7"/>
        <v>41958</v>
      </c>
      <c r="B20" s="50"/>
      <c r="C20" s="51"/>
      <c r="D20" s="52">
        <v>0.57291666666666663</v>
      </c>
      <c r="E20" s="53">
        <v>0.91666666666666696</v>
      </c>
      <c r="F20" s="29"/>
      <c r="G20" s="16">
        <f t="shared" si="0"/>
        <v>0.34375000000000033</v>
      </c>
      <c r="H20" s="3">
        <v>0.29166666666666669</v>
      </c>
      <c r="I20" s="4">
        <v>0.58333333333333304</v>
      </c>
      <c r="J20" s="5"/>
      <c r="K20" s="6"/>
      <c r="L20" s="28"/>
      <c r="M20" s="18">
        <f t="shared" si="1"/>
        <v>0.29166666666666635</v>
      </c>
      <c r="N20" s="3"/>
      <c r="O20" s="4"/>
      <c r="P20" s="5"/>
      <c r="Q20" s="6"/>
      <c r="R20" s="28"/>
      <c r="S20" s="18">
        <f t="shared" si="2"/>
        <v>0</v>
      </c>
      <c r="T20" s="3"/>
      <c r="U20" s="4"/>
      <c r="V20" s="5"/>
      <c r="W20" s="6"/>
      <c r="X20" s="28"/>
      <c r="Y20" s="18">
        <f t="shared" si="3"/>
        <v>0</v>
      </c>
      <c r="Z20" s="3"/>
      <c r="AA20" s="4"/>
      <c r="AB20" s="5"/>
      <c r="AC20" s="6"/>
      <c r="AD20" s="29"/>
      <c r="AE20" s="19">
        <f t="shared" si="4"/>
        <v>0</v>
      </c>
      <c r="AF20" s="3"/>
      <c r="AG20" s="4"/>
      <c r="AH20" s="5"/>
      <c r="AI20" s="6"/>
      <c r="AJ20" s="30"/>
      <c r="AK20" s="2">
        <f t="shared" si="5"/>
        <v>0</v>
      </c>
      <c r="AL20">
        <f t="shared" si="6"/>
        <v>1</v>
      </c>
    </row>
    <row r="21" spans="1:38" ht="16.5" thickTop="1" thickBot="1" x14ac:dyDescent="0.3">
      <c r="A21" s="108">
        <f t="shared" si="7"/>
        <v>41959</v>
      </c>
      <c r="B21" s="50"/>
      <c r="C21" s="51"/>
      <c r="D21" s="52">
        <v>0.57291666666666663</v>
      </c>
      <c r="E21" s="53">
        <v>0.91666666666666696</v>
      </c>
      <c r="F21" s="29"/>
      <c r="G21" s="16">
        <f t="shared" si="0"/>
        <v>0.34375000000000033</v>
      </c>
      <c r="H21" s="3">
        <v>0.29166666666666669</v>
      </c>
      <c r="I21" s="4">
        <v>0.58333333333333304</v>
      </c>
      <c r="J21" s="5"/>
      <c r="K21" s="6"/>
      <c r="L21" s="28"/>
      <c r="M21" s="18">
        <f t="shared" si="1"/>
        <v>0.29166666666666635</v>
      </c>
      <c r="N21" s="3"/>
      <c r="O21" s="4"/>
      <c r="P21" s="5"/>
      <c r="Q21" s="6"/>
      <c r="R21" s="28"/>
      <c r="S21" s="18">
        <f t="shared" si="2"/>
        <v>0</v>
      </c>
      <c r="T21" s="3"/>
      <c r="U21" s="4"/>
      <c r="V21" s="5"/>
      <c r="W21" s="6"/>
      <c r="X21" s="28"/>
      <c r="Y21" s="18">
        <f t="shared" si="3"/>
        <v>0</v>
      </c>
      <c r="Z21" s="3"/>
      <c r="AA21" s="4"/>
      <c r="AB21" s="5"/>
      <c r="AC21" s="6"/>
      <c r="AD21" s="29"/>
      <c r="AE21" s="19">
        <f t="shared" si="4"/>
        <v>0</v>
      </c>
      <c r="AF21" s="3"/>
      <c r="AG21" s="4"/>
      <c r="AH21" s="5"/>
      <c r="AI21" s="6"/>
      <c r="AJ21" s="30"/>
      <c r="AK21" s="2">
        <f t="shared" si="5"/>
        <v>0</v>
      </c>
      <c r="AL21">
        <f t="shared" si="6"/>
        <v>1</v>
      </c>
    </row>
    <row r="22" spans="1:38" ht="16.5" thickTop="1" thickBot="1" x14ac:dyDescent="0.3">
      <c r="A22" s="108">
        <f t="shared" si="7"/>
        <v>41960</v>
      </c>
      <c r="B22" s="50"/>
      <c r="C22" s="51"/>
      <c r="D22" s="52"/>
      <c r="E22" s="53"/>
      <c r="F22" s="29"/>
      <c r="G22" s="16">
        <f t="shared" si="0"/>
        <v>0</v>
      </c>
      <c r="H22" s="3"/>
      <c r="I22" s="4"/>
      <c r="J22" s="5"/>
      <c r="K22" s="6"/>
      <c r="L22" s="28"/>
      <c r="M22" s="18">
        <f t="shared" si="1"/>
        <v>0</v>
      </c>
      <c r="N22" s="3"/>
      <c r="O22" s="4"/>
      <c r="P22" s="5"/>
      <c r="Q22" s="6"/>
      <c r="R22" s="28"/>
      <c r="S22" s="18">
        <f t="shared" si="2"/>
        <v>0</v>
      </c>
      <c r="T22" s="3">
        <v>0.29166666666666669</v>
      </c>
      <c r="U22" s="4">
        <v>0.58333333333333304</v>
      </c>
      <c r="V22" s="5">
        <v>0.70833333333333304</v>
      </c>
      <c r="W22" s="6">
        <v>0.83333333333333304</v>
      </c>
      <c r="X22" s="28"/>
      <c r="Y22" s="18">
        <f t="shared" si="3"/>
        <v>0.41666666666666635</v>
      </c>
      <c r="Z22" s="3"/>
      <c r="AA22" s="4"/>
      <c r="AB22" s="5">
        <v>0.57291666666666663</v>
      </c>
      <c r="AC22" s="6">
        <v>0.91666666666666696</v>
      </c>
      <c r="AD22" s="29"/>
      <c r="AE22" s="19">
        <f t="shared" si="4"/>
        <v>0.34375000000000033</v>
      </c>
      <c r="AF22" s="3">
        <v>0.375</v>
      </c>
      <c r="AG22" s="4">
        <v>0.58333333333333304</v>
      </c>
      <c r="AH22" s="5">
        <v>0.58333333333333304</v>
      </c>
      <c r="AI22" s="6">
        <v>0.70833333333333304</v>
      </c>
      <c r="AJ22" s="30"/>
      <c r="AK22" s="2">
        <f t="shared" si="5"/>
        <v>0.33333333333333304</v>
      </c>
      <c r="AL22">
        <f t="shared" si="6"/>
        <v>1</v>
      </c>
    </row>
    <row r="23" spans="1:38" ht="16.5" thickTop="1" thickBot="1" x14ac:dyDescent="0.3">
      <c r="A23" s="108">
        <f t="shared" si="7"/>
        <v>41961</v>
      </c>
      <c r="B23" s="50"/>
      <c r="C23" s="51"/>
      <c r="D23" s="52"/>
      <c r="E23" s="53"/>
      <c r="F23" s="29"/>
      <c r="G23" s="16">
        <f t="shared" si="0"/>
        <v>0</v>
      </c>
      <c r="H23" s="3">
        <v>0.29166666666666669</v>
      </c>
      <c r="I23" s="4">
        <v>0.58333333333333304</v>
      </c>
      <c r="J23" s="5">
        <v>0.58333333333333304</v>
      </c>
      <c r="K23" s="6">
        <v>0.70833333333333337</v>
      </c>
      <c r="L23" s="28"/>
      <c r="M23" s="18">
        <f t="shared" si="1"/>
        <v>0.41666666666666669</v>
      </c>
      <c r="N23" s="3">
        <v>0.41666666666666702</v>
      </c>
      <c r="O23" s="4">
        <v>0.58333333333333304</v>
      </c>
      <c r="P23" s="5">
        <v>0.58333333333333304</v>
      </c>
      <c r="Q23" s="6">
        <v>0.79166666666666696</v>
      </c>
      <c r="R23" s="28"/>
      <c r="S23" s="18">
        <f t="shared" si="2"/>
        <v>0.37499999999999994</v>
      </c>
      <c r="T23" s="3"/>
      <c r="U23" s="4"/>
      <c r="V23" s="5">
        <v>0.57291666666666663</v>
      </c>
      <c r="W23" s="6">
        <v>0.91666666666666696</v>
      </c>
      <c r="X23" s="28"/>
      <c r="Y23" s="18">
        <f t="shared" si="3"/>
        <v>0.34375000000000033</v>
      </c>
      <c r="Z23" s="3">
        <v>0.41666666666666702</v>
      </c>
      <c r="AA23" s="4">
        <v>0.58333333333333304</v>
      </c>
      <c r="AB23" s="5">
        <v>0.58333333333333304</v>
      </c>
      <c r="AC23" s="6">
        <v>0.83333333333333304</v>
      </c>
      <c r="AD23" s="29"/>
      <c r="AE23" s="19">
        <f t="shared" si="4"/>
        <v>0.41666666666666602</v>
      </c>
      <c r="AF23" s="3">
        <v>0.375</v>
      </c>
      <c r="AG23" s="4">
        <v>0.58333333333333304</v>
      </c>
      <c r="AH23" s="5">
        <v>0.58333333333333304</v>
      </c>
      <c r="AI23" s="6">
        <v>0.70833333333333304</v>
      </c>
      <c r="AJ23" s="30"/>
      <c r="AK23" s="2">
        <f t="shared" si="5"/>
        <v>0.33333333333333304</v>
      </c>
      <c r="AL23">
        <f t="shared" si="6"/>
        <v>1</v>
      </c>
    </row>
    <row r="24" spans="1:38" ht="16.5" thickTop="1" thickBot="1" x14ac:dyDescent="0.3">
      <c r="A24" s="108">
        <f t="shared" si="7"/>
        <v>41962</v>
      </c>
      <c r="B24" s="50"/>
      <c r="C24" s="51"/>
      <c r="D24" s="52"/>
      <c r="E24" s="53"/>
      <c r="F24" s="29"/>
      <c r="G24" s="16">
        <f t="shared" si="0"/>
        <v>0</v>
      </c>
      <c r="H24" s="3"/>
      <c r="I24" s="4"/>
      <c r="J24" s="5">
        <v>0.5</v>
      </c>
      <c r="K24" s="6">
        <v>0.91666666666666696</v>
      </c>
      <c r="L24" s="28"/>
      <c r="M24" s="18">
        <f t="shared" si="1"/>
        <v>0.41666666666666696</v>
      </c>
      <c r="N24" s="3">
        <v>0.45833333333333398</v>
      </c>
      <c r="O24" s="4">
        <v>0.58333333333333304</v>
      </c>
      <c r="P24" s="5">
        <v>0.58333333333333304</v>
      </c>
      <c r="Q24" s="6">
        <v>0.79166666666666696</v>
      </c>
      <c r="R24" s="28"/>
      <c r="S24" s="18">
        <f t="shared" si="2"/>
        <v>0.33333333333333298</v>
      </c>
      <c r="T24" s="3"/>
      <c r="U24" s="4"/>
      <c r="V24" s="5">
        <v>0.54166666666666696</v>
      </c>
      <c r="W24" s="6">
        <v>0.83333333333333304</v>
      </c>
      <c r="X24" s="28"/>
      <c r="Y24" s="18">
        <f t="shared" si="3"/>
        <v>0.29166666666666607</v>
      </c>
      <c r="Z24" s="3">
        <v>0.29166666666666669</v>
      </c>
      <c r="AA24" s="4">
        <v>0.5</v>
      </c>
      <c r="AB24" s="5"/>
      <c r="AC24" s="6"/>
      <c r="AD24" s="29"/>
      <c r="AE24" s="19">
        <f t="shared" si="4"/>
        <v>0.20833333333333331</v>
      </c>
      <c r="AF24" s="3">
        <v>0.375</v>
      </c>
      <c r="AG24" s="4">
        <v>0.58333333333333304</v>
      </c>
      <c r="AH24" s="5">
        <v>0.58333333333333304</v>
      </c>
      <c r="AI24" s="6">
        <v>0.70833333333333304</v>
      </c>
      <c r="AJ24" s="30"/>
      <c r="AK24" s="2">
        <f t="shared" si="5"/>
        <v>0.33333333333333304</v>
      </c>
      <c r="AL24">
        <f t="shared" si="6"/>
        <v>1</v>
      </c>
    </row>
    <row r="25" spans="1:38" ht="16.5" thickTop="1" thickBot="1" x14ac:dyDescent="0.3">
      <c r="A25" s="108">
        <f t="shared" si="7"/>
        <v>41963</v>
      </c>
      <c r="B25" s="50"/>
      <c r="C25" s="51"/>
      <c r="D25" s="52">
        <v>0.57291666666666663</v>
      </c>
      <c r="E25" s="53">
        <v>0.91666666666666696</v>
      </c>
      <c r="F25" s="29"/>
      <c r="G25" s="16">
        <f t="shared" si="0"/>
        <v>0.34375000000000033</v>
      </c>
      <c r="H25" s="3">
        <v>0.48958333333333331</v>
      </c>
      <c r="I25" s="4">
        <v>0.58333333333333304</v>
      </c>
      <c r="J25" s="5">
        <v>0.58333333333333304</v>
      </c>
      <c r="K25" s="6">
        <v>0.83333333333333304</v>
      </c>
      <c r="L25" s="28"/>
      <c r="M25" s="18">
        <f t="shared" si="1"/>
        <v>0.34374999999999972</v>
      </c>
      <c r="N25" s="3">
        <v>0.41666666666666702</v>
      </c>
      <c r="O25" s="4">
        <v>0.58333333333333304</v>
      </c>
      <c r="P25" s="5">
        <v>0.58333333333333304</v>
      </c>
      <c r="Q25" s="6">
        <v>0.75</v>
      </c>
      <c r="R25" s="28"/>
      <c r="S25" s="18">
        <f t="shared" si="2"/>
        <v>0.33333333333333298</v>
      </c>
      <c r="T25" s="3">
        <v>0.29166666666666669</v>
      </c>
      <c r="U25" s="4">
        <v>0.60416666666666663</v>
      </c>
      <c r="V25" s="5"/>
      <c r="W25" s="6"/>
      <c r="X25" s="28"/>
      <c r="Y25" s="18">
        <f t="shared" si="3"/>
        <v>0.31249999999999994</v>
      </c>
      <c r="Z25" s="3"/>
      <c r="AA25" s="4"/>
      <c r="AB25" s="5"/>
      <c r="AC25" s="6"/>
      <c r="AD25" s="29"/>
      <c r="AE25" s="19">
        <f t="shared" si="4"/>
        <v>0</v>
      </c>
      <c r="AF25" s="3">
        <v>0.375</v>
      </c>
      <c r="AG25" s="4">
        <v>0.58333333333333304</v>
      </c>
      <c r="AH25" s="5">
        <v>0.58333333333333304</v>
      </c>
      <c r="AI25" s="6">
        <v>0.70833333333333304</v>
      </c>
      <c r="AJ25" s="30"/>
      <c r="AK25" s="2">
        <f t="shared" si="5"/>
        <v>0.33333333333333304</v>
      </c>
      <c r="AL25">
        <f t="shared" si="6"/>
        <v>1</v>
      </c>
    </row>
    <row r="26" spans="1:38" ht="16.5" thickTop="1" thickBot="1" x14ac:dyDescent="0.3">
      <c r="A26" s="108">
        <f t="shared" si="7"/>
        <v>41964</v>
      </c>
      <c r="B26" s="50">
        <v>0.41666666666666702</v>
      </c>
      <c r="C26" s="51">
        <v>0.58333333333333304</v>
      </c>
      <c r="D26" s="52">
        <v>0.58333333333333304</v>
      </c>
      <c r="E26" s="53">
        <v>0.83333333333333304</v>
      </c>
      <c r="F26" s="29"/>
      <c r="G26" s="16">
        <f t="shared" si="0"/>
        <v>0.41666666666666602</v>
      </c>
      <c r="H26" s="3"/>
      <c r="I26" s="4"/>
      <c r="J26" s="5">
        <v>0.5</v>
      </c>
      <c r="K26" s="6">
        <v>0.91666666666666696</v>
      </c>
      <c r="L26" s="28"/>
      <c r="M26" s="18">
        <f t="shared" si="1"/>
        <v>0.41666666666666696</v>
      </c>
      <c r="N26" s="3"/>
      <c r="O26" s="4"/>
      <c r="P26" s="5"/>
      <c r="Q26" s="6"/>
      <c r="R26" s="28"/>
      <c r="S26" s="18">
        <f t="shared" si="2"/>
        <v>0</v>
      </c>
      <c r="T26" s="3">
        <v>0.29166666666666669</v>
      </c>
      <c r="U26" s="4">
        <v>0.5</v>
      </c>
      <c r="V26" s="5"/>
      <c r="W26" s="6"/>
      <c r="X26" s="28"/>
      <c r="Y26" s="18">
        <f t="shared" si="3"/>
        <v>0.20833333333333331</v>
      </c>
      <c r="Z26" s="3"/>
      <c r="AA26" s="4"/>
      <c r="AB26" s="5"/>
      <c r="AC26" s="6"/>
      <c r="AD26" s="29"/>
      <c r="AE26" s="19">
        <f t="shared" si="4"/>
        <v>0</v>
      </c>
      <c r="AF26" s="3">
        <v>0.375</v>
      </c>
      <c r="AG26" s="4">
        <v>0.58333333333333304</v>
      </c>
      <c r="AH26" s="5"/>
      <c r="AI26" s="6"/>
      <c r="AJ26" s="30"/>
      <c r="AK26" s="2">
        <f t="shared" si="5"/>
        <v>0.20833333333333304</v>
      </c>
      <c r="AL26">
        <f t="shared" si="6"/>
        <v>1</v>
      </c>
    </row>
    <row r="27" spans="1:38" ht="16.5" thickTop="1" thickBot="1" x14ac:dyDescent="0.3">
      <c r="A27" s="108">
        <f t="shared" si="7"/>
        <v>41965</v>
      </c>
      <c r="B27" s="50">
        <v>0.29166666666666669</v>
      </c>
      <c r="C27" s="51">
        <v>0.58333333333333304</v>
      </c>
      <c r="D27" s="52"/>
      <c r="E27" s="53"/>
      <c r="F27" s="29"/>
      <c r="G27" s="16">
        <f t="shared" si="0"/>
        <v>0.29166666666666635</v>
      </c>
      <c r="H27" s="3"/>
      <c r="I27" s="4"/>
      <c r="J27" s="5"/>
      <c r="K27" s="6"/>
      <c r="L27" s="28"/>
      <c r="M27" s="18">
        <f t="shared" si="1"/>
        <v>0</v>
      </c>
      <c r="N27" s="3"/>
      <c r="O27" s="4"/>
      <c r="P27" s="5"/>
      <c r="Q27" s="6"/>
      <c r="R27" s="28"/>
      <c r="S27" s="18">
        <f t="shared" si="2"/>
        <v>0</v>
      </c>
      <c r="T27" s="3"/>
      <c r="U27" s="4"/>
      <c r="V27" s="5"/>
      <c r="W27" s="6"/>
      <c r="X27" s="28"/>
      <c r="Y27" s="18">
        <f t="shared" si="3"/>
        <v>0</v>
      </c>
      <c r="Z27" s="3"/>
      <c r="AA27" s="4"/>
      <c r="AB27" s="5">
        <v>0.57291666666666663</v>
      </c>
      <c r="AC27" s="6">
        <v>0.91666666666666696</v>
      </c>
      <c r="AD27" s="29"/>
      <c r="AE27" s="19">
        <f t="shared" si="4"/>
        <v>0.34375000000000033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 x14ac:dyDescent="0.3">
      <c r="A28" s="108">
        <f t="shared" si="7"/>
        <v>41966</v>
      </c>
      <c r="B28" s="50">
        <v>0.29166666666666669</v>
      </c>
      <c r="C28" s="51">
        <v>0.58333333333333304</v>
      </c>
      <c r="D28" s="52"/>
      <c r="E28" s="53"/>
      <c r="F28" s="29"/>
      <c r="G28" s="16">
        <f t="shared" si="0"/>
        <v>0.29166666666666635</v>
      </c>
      <c r="H28" s="3"/>
      <c r="I28" s="4"/>
      <c r="J28" s="5"/>
      <c r="K28" s="6"/>
      <c r="L28" s="28"/>
      <c r="M28" s="18">
        <f t="shared" si="1"/>
        <v>0</v>
      </c>
      <c r="N28" s="3"/>
      <c r="O28" s="4"/>
      <c r="P28" s="5"/>
      <c r="Q28" s="6"/>
      <c r="R28" s="28"/>
      <c r="S28" s="18">
        <f t="shared" si="2"/>
        <v>0</v>
      </c>
      <c r="T28" s="3"/>
      <c r="U28" s="4"/>
      <c r="V28" s="5"/>
      <c r="W28" s="6"/>
      <c r="X28" s="28"/>
      <c r="Y28" s="18">
        <f t="shared" si="3"/>
        <v>0</v>
      </c>
      <c r="Z28" s="3"/>
      <c r="AA28" s="4"/>
      <c r="AB28" s="5">
        <v>0.57291666666666663</v>
      </c>
      <c r="AC28" s="6">
        <v>0.91666666666666696</v>
      </c>
      <c r="AD28" s="29"/>
      <c r="AE28" s="19">
        <f t="shared" si="4"/>
        <v>0.34375000000000033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 x14ac:dyDescent="0.3">
      <c r="A29" s="108">
        <f t="shared" si="7"/>
        <v>41967</v>
      </c>
      <c r="B29" s="50"/>
      <c r="C29" s="51"/>
      <c r="D29" s="52"/>
      <c r="E29" s="53"/>
      <c r="F29" s="29"/>
      <c r="G29" s="16">
        <f t="shared" si="0"/>
        <v>0</v>
      </c>
      <c r="H29" s="3"/>
      <c r="I29" s="4"/>
      <c r="J29" s="5">
        <v>0.58333333333333304</v>
      </c>
      <c r="K29" s="6">
        <v>0.79166666666666696</v>
      </c>
      <c r="L29" s="28"/>
      <c r="M29" s="18">
        <f t="shared" si="1"/>
        <v>0.20833333333333393</v>
      </c>
      <c r="N29" s="3">
        <v>0.29166666666666669</v>
      </c>
      <c r="O29" s="4">
        <v>0.58333333333333304</v>
      </c>
      <c r="P29" s="5">
        <v>0.70833333333333304</v>
      </c>
      <c r="Q29" s="6">
        <v>0.83333333333333304</v>
      </c>
      <c r="R29" s="28"/>
      <c r="S29" s="18">
        <f t="shared" si="2"/>
        <v>0.41666666666666635</v>
      </c>
      <c r="T29" s="3"/>
      <c r="U29" s="4"/>
      <c r="V29" s="5">
        <v>0.57291666666666663</v>
      </c>
      <c r="W29" s="6">
        <v>0.91666666666666696</v>
      </c>
      <c r="X29" s="28"/>
      <c r="Y29" s="18">
        <f t="shared" si="3"/>
        <v>0.34375000000000033</v>
      </c>
      <c r="Z29" s="3"/>
      <c r="AA29" s="4"/>
      <c r="AB29" s="5"/>
      <c r="AC29" s="6"/>
      <c r="AD29" s="29"/>
      <c r="AE29" s="19">
        <f t="shared" si="4"/>
        <v>0</v>
      </c>
      <c r="AF29" s="3">
        <v>0.375</v>
      </c>
      <c r="AG29" s="4">
        <v>0.58333333333333304</v>
      </c>
      <c r="AH29" s="5">
        <v>0.58333333333333304</v>
      </c>
      <c r="AI29" s="6">
        <v>0.70833333333333304</v>
      </c>
      <c r="AJ29" s="30"/>
      <c r="AK29" s="2">
        <f t="shared" si="5"/>
        <v>0.33333333333333304</v>
      </c>
      <c r="AL29">
        <f t="shared" si="6"/>
        <v>1</v>
      </c>
    </row>
    <row r="30" spans="1:38" ht="16.5" thickTop="1" thickBot="1" x14ac:dyDescent="0.3">
      <c r="A30" s="108">
        <f t="shared" si="7"/>
        <v>41968</v>
      </c>
      <c r="B30" s="50">
        <v>0.29166666666666669</v>
      </c>
      <c r="C30" s="51">
        <v>0.58333333333333304</v>
      </c>
      <c r="D30" s="52">
        <v>0.58333333333333304</v>
      </c>
      <c r="E30" s="53">
        <v>0.70833333333333337</v>
      </c>
      <c r="F30" s="29"/>
      <c r="G30" s="16">
        <f t="shared" si="0"/>
        <v>0.41666666666666669</v>
      </c>
      <c r="H30" s="3">
        <v>0.41666666666666702</v>
      </c>
      <c r="I30" s="4">
        <v>0.58333333333333304</v>
      </c>
      <c r="J30" s="5">
        <v>0.58333333333333304</v>
      </c>
      <c r="K30" s="6">
        <v>0.79166666666666696</v>
      </c>
      <c r="L30" s="28"/>
      <c r="M30" s="18">
        <f t="shared" si="1"/>
        <v>0.37499999999999994</v>
      </c>
      <c r="N30" s="3"/>
      <c r="O30" s="4"/>
      <c r="P30" s="5">
        <v>0.57291666666666663</v>
      </c>
      <c r="Q30" s="6">
        <v>0.91666666666666696</v>
      </c>
      <c r="R30" s="28"/>
      <c r="S30" s="18">
        <f t="shared" si="2"/>
        <v>0.34375000000000033</v>
      </c>
      <c r="T30" s="3">
        <v>0.41666666666666702</v>
      </c>
      <c r="U30" s="4">
        <v>0.58333333333333304</v>
      </c>
      <c r="V30" s="5">
        <v>0.58333333333333304</v>
      </c>
      <c r="W30" s="6">
        <v>0.83333333333333304</v>
      </c>
      <c r="X30" s="28"/>
      <c r="Y30" s="18">
        <f t="shared" si="3"/>
        <v>0.41666666666666602</v>
      </c>
      <c r="Z30" s="3"/>
      <c r="AA30" s="4"/>
      <c r="AB30" s="5"/>
      <c r="AC30" s="6"/>
      <c r="AD30" s="29"/>
      <c r="AE30" s="19">
        <f t="shared" si="4"/>
        <v>0</v>
      </c>
      <c r="AF30" s="3">
        <v>0.375</v>
      </c>
      <c r="AG30" s="4">
        <v>0.58333333333333304</v>
      </c>
      <c r="AH30" s="5">
        <v>0.58333333333333304</v>
      </c>
      <c r="AI30" s="6">
        <v>0.70833333333333304</v>
      </c>
      <c r="AJ30" s="30"/>
      <c r="AK30" s="2">
        <f t="shared" si="5"/>
        <v>0.33333333333333304</v>
      </c>
      <c r="AL30">
        <f t="shared" si="6"/>
        <v>1</v>
      </c>
    </row>
    <row r="31" spans="1:38" ht="16.5" thickTop="1" thickBot="1" x14ac:dyDescent="0.3">
      <c r="A31" s="108">
        <f t="shared" si="7"/>
        <v>41969</v>
      </c>
      <c r="B31" s="50"/>
      <c r="C31" s="51"/>
      <c r="D31" s="52">
        <v>0.5</v>
      </c>
      <c r="E31" s="53">
        <v>0.91666666666666696</v>
      </c>
      <c r="F31" s="29"/>
      <c r="G31" s="16">
        <f t="shared" si="0"/>
        <v>0.41666666666666696</v>
      </c>
      <c r="H31" s="3">
        <v>0.45833333333333398</v>
      </c>
      <c r="I31" s="4">
        <v>0.58333333333333304</v>
      </c>
      <c r="J31" s="5">
        <v>0.58333333333333304</v>
      </c>
      <c r="K31" s="6">
        <v>0.83333333333333304</v>
      </c>
      <c r="L31" s="28"/>
      <c r="M31" s="18">
        <f t="shared" si="1"/>
        <v>0.37499999999999906</v>
      </c>
      <c r="N31" s="3"/>
      <c r="O31" s="4"/>
      <c r="P31" s="5">
        <v>0.54166666666666696</v>
      </c>
      <c r="Q31" s="6">
        <v>0.83333333333333304</v>
      </c>
      <c r="R31" s="28"/>
      <c r="S31" s="18">
        <f t="shared" si="2"/>
        <v>0.29166666666666607</v>
      </c>
      <c r="T31" s="3">
        <v>0.29166666666666669</v>
      </c>
      <c r="U31" s="4">
        <v>0.5</v>
      </c>
      <c r="V31" s="5"/>
      <c r="W31" s="6"/>
      <c r="X31" s="28"/>
      <c r="Y31" s="18">
        <f t="shared" si="3"/>
        <v>0.20833333333333331</v>
      </c>
      <c r="Z31" s="3"/>
      <c r="AA31" s="4"/>
      <c r="AB31" s="5"/>
      <c r="AC31" s="6"/>
      <c r="AD31" s="29"/>
      <c r="AE31" s="19">
        <f t="shared" si="4"/>
        <v>0</v>
      </c>
      <c r="AF31" s="3">
        <v>0.375</v>
      </c>
      <c r="AG31" s="4">
        <v>0.58333333333333304</v>
      </c>
      <c r="AH31" s="5">
        <v>0.58333333333333304</v>
      </c>
      <c r="AI31" s="6">
        <v>0.70833333333333304</v>
      </c>
      <c r="AJ31" s="30"/>
      <c r="AK31" s="2">
        <f t="shared" si="5"/>
        <v>0.33333333333333304</v>
      </c>
      <c r="AL31">
        <f t="shared" si="6"/>
        <v>1</v>
      </c>
    </row>
    <row r="32" spans="1:38" ht="16.5" thickTop="1" thickBot="1" x14ac:dyDescent="0.3">
      <c r="A32" s="108">
        <f t="shared" si="7"/>
        <v>41970</v>
      </c>
      <c r="B32" s="50">
        <v>0.48958333333333331</v>
      </c>
      <c r="C32" s="51">
        <v>0.58333333333333304</v>
      </c>
      <c r="D32" s="52">
        <v>0.58333333333333304</v>
      </c>
      <c r="E32" s="53">
        <v>0.83333333333333304</v>
      </c>
      <c r="F32" s="29"/>
      <c r="G32" s="16">
        <f t="shared" si="0"/>
        <v>0.34374999999999972</v>
      </c>
      <c r="H32" s="3">
        <v>0.45833333333333398</v>
      </c>
      <c r="I32" s="4">
        <v>0.58333333333333304</v>
      </c>
      <c r="J32" s="5">
        <v>0.58333333333333304</v>
      </c>
      <c r="K32" s="6">
        <v>0.83333333333333304</v>
      </c>
      <c r="L32" s="28"/>
      <c r="M32" s="18">
        <f t="shared" si="1"/>
        <v>0.37499999999999906</v>
      </c>
      <c r="N32" s="3">
        <v>0.29166666666666669</v>
      </c>
      <c r="O32" s="4">
        <v>0.60416666666666663</v>
      </c>
      <c r="P32" s="5"/>
      <c r="Q32" s="6"/>
      <c r="R32" s="28"/>
      <c r="S32" s="18">
        <f t="shared" si="2"/>
        <v>0.31249999999999994</v>
      </c>
      <c r="T32" s="3"/>
      <c r="U32" s="4"/>
      <c r="V32" s="5"/>
      <c r="W32" s="6"/>
      <c r="X32" s="28"/>
      <c r="Y32" s="18">
        <f t="shared" si="3"/>
        <v>0</v>
      </c>
      <c r="Z32" s="3"/>
      <c r="AA32" s="4"/>
      <c r="AB32" s="5">
        <v>0.57291666666666663</v>
      </c>
      <c r="AC32" s="6">
        <v>0.91666666666666696</v>
      </c>
      <c r="AD32" s="29"/>
      <c r="AE32" s="19">
        <f t="shared" si="4"/>
        <v>0.34375000000000033</v>
      </c>
      <c r="AF32" s="3">
        <v>0.375</v>
      </c>
      <c r="AG32" s="4">
        <v>0.58333333333333304</v>
      </c>
      <c r="AH32" s="5">
        <v>0.58333333333333304</v>
      </c>
      <c r="AI32" s="6">
        <v>0.70833333333333304</v>
      </c>
      <c r="AJ32" s="30"/>
      <c r="AK32" s="2">
        <f t="shared" si="5"/>
        <v>0.33333333333333304</v>
      </c>
      <c r="AL32">
        <f t="shared" si="6"/>
        <v>1</v>
      </c>
    </row>
    <row r="33" spans="1:38" ht="16.5" thickTop="1" thickBot="1" x14ac:dyDescent="0.3">
      <c r="A33" s="108">
        <f t="shared" si="7"/>
        <v>41971</v>
      </c>
      <c r="B33" s="50"/>
      <c r="C33" s="51"/>
      <c r="D33" s="52">
        <v>0.5</v>
      </c>
      <c r="E33" s="53">
        <v>0.91666666666666696</v>
      </c>
      <c r="F33" s="29"/>
      <c r="G33" s="16">
        <f t="shared" si="0"/>
        <v>0.41666666666666696</v>
      </c>
      <c r="H33" s="3">
        <v>0.375</v>
      </c>
      <c r="I33" s="4">
        <v>0.58333333333333304</v>
      </c>
      <c r="J33" s="5"/>
      <c r="K33" s="6"/>
      <c r="L33" s="28"/>
      <c r="M33" s="18">
        <f t="shared" si="1"/>
        <v>0.20833333333333304</v>
      </c>
      <c r="N33" s="3"/>
      <c r="O33" s="4"/>
      <c r="P33" s="5"/>
      <c r="Q33" s="6"/>
      <c r="R33" s="28"/>
      <c r="S33" s="18">
        <f t="shared" si="2"/>
        <v>0</v>
      </c>
      <c r="T33" s="3"/>
      <c r="U33" s="4"/>
      <c r="V33" s="5"/>
      <c r="W33" s="6"/>
      <c r="X33" s="28"/>
      <c r="Y33" s="18">
        <f t="shared" si="3"/>
        <v>0</v>
      </c>
      <c r="Z33" s="3">
        <v>0.41666666666666702</v>
      </c>
      <c r="AA33" s="4">
        <v>0.58333333333333304</v>
      </c>
      <c r="AB33" s="5">
        <v>0.58333333333333304</v>
      </c>
      <c r="AC33" s="6">
        <v>0.83333333333333304</v>
      </c>
      <c r="AD33" s="29"/>
      <c r="AE33" s="19">
        <f t="shared" si="4"/>
        <v>0.41666666666666602</v>
      </c>
      <c r="AF33" s="3">
        <v>0.29166666666666669</v>
      </c>
      <c r="AG33" s="4">
        <v>0.5</v>
      </c>
      <c r="AH33" s="5"/>
      <c r="AI33" s="6"/>
      <c r="AJ33" s="30"/>
      <c r="AK33" s="2">
        <f t="shared" si="5"/>
        <v>0.20833333333333331</v>
      </c>
      <c r="AL33">
        <f t="shared" si="6"/>
        <v>1</v>
      </c>
    </row>
    <row r="34" spans="1:38" ht="16.5" thickTop="1" thickBot="1" x14ac:dyDescent="0.3">
      <c r="A34" s="108">
        <f t="shared" si="7"/>
        <v>41972</v>
      </c>
      <c r="B34" s="50"/>
      <c r="C34" s="51"/>
      <c r="D34" s="52"/>
      <c r="E34" s="53"/>
      <c r="F34" s="29"/>
      <c r="G34" s="16">
        <f t="shared" si="0"/>
        <v>0</v>
      </c>
      <c r="H34" s="3"/>
      <c r="I34" s="4"/>
      <c r="J34" s="5"/>
      <c r="K34" s="6"/>
      <c r="L34" s="28"/>
      <c r="M34" s="18">
        <f t="shared" si="1"/>
        <v>0</v>
      </c>
      <c r="N34" s="3"/>
      <c r="O34" s="4"/>
      <c r="P34" s="5"/>
      <c r="Q34" s="6"/>
      <c r="R34" s="28"/>
      <c r="S34" s="18">
        <f t="shared" si="2"/>
        <v>0</v>
      </c>
      <c r="T34" s="3"/>
      <c r="U34" s="4"/>
      <c r="V34" s="5">
        <v>0.57291666666666663</v>
      </c>
      <c r="W34" s="6">
        <v>0.91666666666666696</v>
      </c>
      <c r="X34" s="28"/>
      <c r="Y34" s="18">
        <f t="shared" si="3"/>
        <v>0.34375000000000033</v>
      </c>
      <c r="Z34" s="3">
        <v>0.29166666666666669</v>
      </c>
      <c r="AA34" s="4">
        <v>0.58333333333333304</v>
      </c>
      <c r="AB34" s="5"/>
      <c r="AC34" s="6"/>
      <c r="AD34" s="29"/>
      <c r="AE34" s="19">
        <f t="shared" si="4"/>
        <v>0.29166666666666635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1</v>
      </c>
    </row>
    <row r="35" spans="1:38" ht="16.5" thickTop="1" thickBot="1" x14ac:dyDescent="0.3">
      <c r="A35" s="108">
        <f t="shared" si="7"/>
        <v>41973</v>
      </c>
      <c r="B35" s="50"/>
      <c r="C35" s="51"/>
      <c r="D35" s="52"/>
      <c r="E35" s="53"/>
      <c r="F35" s="29"/>
      <c r="G35" s="16">
        <f t="shared" si="0"/>
        <v>0</v>
      </c>
      <c r="H35" s="3"/>
      <c r="I35" s="4"/>
      <c r="J35" s="5"/>
      <c r="K35" s="6"/>
      <c r="L35" s="28"/>
      <c r="M35" s="18">
        <f t="shared" si="1"/>
        <v>0</v>
      </c>
      <c r="N35" s="3"/>
      <c r="O35" s="4"/>
      <c r="P35" s="5"/>
      <c r="Q35" s="6"/>
      <c r="R35" s="28"/>
      <c r="S35" s="18">
        <f t="shared" si="2"/>
        <v>0</v>
      </c>
      <c r="T35" s="3"/>
      <c r="U35" s="4"/>
      <c r="V35" s="5">
        <v>0.57291666666666663</v>
      </c>
      <c r="W35" s="6">
        <v>0.91666666666666696</v>
      </c>
      <c r="X35" s="28"/>
      <c r="Y35" s="18">
        <f t="shared" si="3"/>
        <v>0.34375000000000033</v>
      </c>
      <c r="Z35" s="3">
        <v>0.29166666666666669</v>
      </c>
      <c r="AA35" s="4">
        <v>0.58333333333333304</v>
      </c>
      <c r="AB35" s="5"/>
      <c r="AC35" s="6"/>
      <c r="AD35" s="29"/>
      <c r="AE35" s="19">
        <f t="shared" si="4"/>
        <v>0.29166666666666635</v>
      </c>
      <c r="AF35" s="3"/>
      <c r="AG35" s="4"/>
      <c r="AH35" s="5"/>
      <c r="AI35" s="6"/>
      <c r="AJ35" s="30"/>
      <c r="AK35" s="2">
        <f t="shared" si="5"/>
        <v>0</v>
      </c>
      <c r="AL35">
        <f t="shared" si="6"/>
        <v>1</v>
      </c>
    </row>
    <row r="36" spans="1:38" ht="16.5" thickTop="1" thickBot="1" x14ac:dyDescent="0.3">
      <c r="A36" s="108">
        <f t="shared" si="7"/>
        <v>41974</v>
      </c>
      <c r="B36" s="54"/>
      <c r="C36" s="55"/>
      <c r="D36" s="56"/>
      <c r="E36" s="57"/>
      <c r="F36" s="29"/>
      <c r="G36" s="21">
        <f t="shared" si="0"/>
        <v>0</v>
      </c>
      <c r="H36" s="8"/>
      <c r="I36" s="9"/>
      <c r="J36" s="10"/>
      <c r="K36" s="11"/>
      <c r="L36" s="28"/>
      <c r="M36" s="21">
        <f t="shared" si="1"/>
        <v>0</v>
      </c>
      <c r="N36" s="8"/>
      <c r="O36" s="9"/>
      <c r="P36" s="10"/>
      <c r="Q36" s="11"/>
      <c r="R36" s="28"/>
      <c r="S36" s="21">
        <f t="shared" si="2"/>
        <v>0</v>
      </c>
      <c r="T36" s="8"/>
      <c r="U36" s="9"/>
      <c r="V36" s="10"/>
      <c r="W36" s="11"/>
      <c r="X36" s="28"/>
      <c r="Y36" s="21">
        <f t="shared" si="3"/>
        <v>0</v>
      </c>
      <c r="Z36" s="8"/>
      <c r="AA36" s="9"/>
      <c r="AB36" s="10"/>
      <c r="AC36" s="11"/>
      <c r="AD36" s="29"/>
      <c r="AE36" s="21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 x14ac:dyDescent="0.25">
      <c r="A37" s="12"/>
      <c r="B37" s="169">
        <f>SUM(G6:G36)</f>
        <v>5.7500000000000009</v>
      </c>
      <c r="C37" s="170"/>
      <c r="D37" s="170"/>
      <c r="E37" s="170"/>
      <c r="F37" s="170"/>
      <c r="G37" s="171"/>
      <c r="H37" s="170">
        <f>SUM(M6:M36)</f>
        <v>6.1458333333333321</v>
      </c>
      <c r="I37" s="170"/>
      <c r="J37" s="170"/>
      <c r="K37" s="170"/>
      <c r="L37" s="170"/>
      <c r="M37" s="171"/>
      <c r="N37" s="169">
        <f>SUM(S6:S36)</f>
        <v>5.2708333333333313</v>
      </c>
      <c r="O37" s="170"/>
      <c r="P37" s="170"/>
      <c r="Q37" s="170"/>
      <c r="R37" s="170"/>
      <c r="S37" s="171"/>
      <c r="T37" s="170">
        <f>SUM(Y6:Y36)</f>
        <v>6.5729166666666634</v>
      </c>
      <c r="U37" s="170"/>
      <c r="V37" s="170"/>
      <c r="W37" s="170"/>
      <c r="X37" s="170"/>
      <c r="Y37" s="170"/>
      <c r="Z37" s="169">
        <f>SUM(AE6:AE36)</f>
        <v>6.1145833333333295</v>
      </c>
      <c r="AA37" s="170"/>
      <c r="AB37" s="170"/>
      <c r="AC37" s="170"/>
      <c r="AD37" s="170"/>
      <c r="AE37" s="171"/>
      <c r="AF37" s="169">
        <f>SUM(AK6:AK36)</f>
        <v>6.0520833333333295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0.34375000000000033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0.29166666666666635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0.34375000000000033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0.29166666666666635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1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Z4:AE5"/>
    <mergeCell ref="B1:AK3"/>
    <mergeCell ref="AF4:AK5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AF37:AK38"/>
    <mergeCell ref="B44:C44"/>
    <mergeCell ref="H44:I44"/>
    <mergeCell ref="N44:O44"/>
    <mergeCell ref="T44:U44"/>
    <mergeCell ref="Z44:AA44"/>
    <mergeCell ref="AF44:AG44"/>
    <mergeCell ref="D44:E44"/>
    <mergeCell ref="J44:K44"/>
    <mergeCell ref="P44:Q44"/>
    <mergeCell ref="V44:W44"/>
    <mergeCell ref="AB44:AC44"/>
    <mergeCell ref="AH44:AI44"/>
  </mergeCells>
  <conditionalFormatting sqref="A6:A36">
    <cfRule type="cellIs" dxfId="253" priority="6" operator="lessThan">
      <formula>TODAY()</formula>
    </cfRule>
  </conditionalFormatting>
  <conditionalFormatting sqref="A6:A36">
    <cfRule type="expression" dxfId="252" priority="39">
      <formula>OR(COUNTIF(fériés,$A6)&gt;0,WEEKDAY($A6,2)&gt;5)</formula>
    </cfRule>
    <cfRule type="expression" dxfId="251" priority="40">
      <formula>$AJ6="MODIF"</formula>
    </cfRule>
  </conditionalFormatting>
  <conditionalFormatting sqref="B6:E35 H6:K35 N6:Q35 T6:W35 Z6:AC35 AF6:AI35">
    <cfRule type="cellIs" dxfId="250" priority="1" operator="equal">
      <formula>0.916666666666667</formula>
    </cfRule>
    <cfRule type="cellIs" dxfId="249" priority="2" operator="equal">
      <formula>0.291666666666667</formula>
    </cfRule>
  </conditionalFormatting>
  <conditionalFormatting sqref="B6:AK36">
    <cfRule type="expression" dxfId="248" priority="4">
      <formula>OR(COUNTIF(fériés,$A6)&gt;0,WEEKDAY($A6,2)&gt;5)</formula>
    </cfRule>
  </conditionalFormatting>
  <conditionalFormatting sqref="G6:G36 M6:M36 S6:S36 Y6:Y36 AE6:AE36 AK6:AK3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{A02A3B34-EAA0-449A-B084-EC0ABB9553CF}</x14:id>
        </ext>
      </extLst>
    </cfRule>
  </conditionalFormatting>
  <dataValidations count="6">
    <dataValidation type="list" allowBlank="1" showInputMessage="1" showErrorMessage="1" sqref="L6:L36 R6:R36 F6:F36 X6:X36 AD6:AD36 AJ6:AJ36">
      <formula1>"CA,AM,RC,MODIF,AUTRE"</formula1>
    </dataValidation>
    <dataValidation type="list" allowBlank="1" showInputMessage="1" showErrorMessage="1" sqref="E6:E35 W6:W35 Q6:Q35 K6:K35 AC6:AC35 AI6:AI35">
      <formula1>fin2_</formula1>
    </dataValidation>
    <dataValidation type="list" allowBlank="1" showInputMessage="1" showErrorMessage="1" sqref="D6:D35 V6:V35 P6:P35 J6:J35 AB6:AB35 AH6:AH35">
      <formula1>deb2_</formula1>
    </dataValidation>
    <dataValidation type="list" allowBlank="1" showInputMessage="1" showErrorMessage="1" sqref="C6:C35 U6:U35 O6:O35 I6:I35 AA6:AA35 AG6:AG35">
      <formula1>fin1_</formula1>
    </dataValidation>
    <dataValidation type="list" allowBlank="1" showInputMessage="1" showErrorMessage="1" sqref="B6:B35 T6:T35 N6:N35 H6:H35 Z6:Z35 AF6:AF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5" r:id="rId3" name="CommandButton1">
          <controlPr defaultSize="0" autoLine="0" r:id="rId4">
            <anchor moveWithCells="1">
              <from>
                <xdr:col>3</xdr:col>
                <xdr:colOff>142875</xdr:colOff>
                <xdr:row>0</xdr:row>
                <xdr:rowOff>9525</xdr:rowOff>
              </from>
              <to>
                <xdr:col>6</xdr:col>
                <xdr:colOff>381000</xdr:colOff>
                <xdr:row>1</xdr:row>
                <xdr:rowOff>171450</xdr:rowOff>
              </to>
            </anchor>
          </controlPr>
        </control>
      </mc:Choice>
      <mc:Fallback>
        <control shapeId="18435" r:id="rId3" name="CommandButton1"/>
      </mc:Fallback>
    </mc:AlternateContent>
    <mc:AlternateContent xmlns:mc="http://schemas.openxmlformats.org/markup-compatibility/2006">
      <mc:Choice Requires="x14">
        <control shapeId="18433" r:id="rId5" name="Button 1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9525</xdr:rowOff>
              </from>
              <to>
                <xdr:col>3</xdr:col>
                <xdr:colOff>38100</xdr:colOff>
                <xdr:row>1</xdr:row>
                <xdr:rowOff>190500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02A3B34-EAA0-449A-B084-EC0ABB9553C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G6:G36 M6:M36 S6:S36 Y6:Y36 AE6:AE36 AK6:AK36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L48"/>
  <sheetViews>
    <sheetView topLeftCell="A14" workbookViewId="0">
      <selection activeCell="B30" sqref="B30:E30"/>
    </sheetView>
  </sheetViews>
  <sheetFormatPr baseColWidth="10" defaultRowHeight="15" x14ac:dyDescent="0.25"/>
  <cols>
    <col min="1" max="1" width="9.5703125" style="13" customWidth="1"/>
    <col min="2" max="31" width="5.85546875" customWidth="1"/>
    <col min="32" max="43" width="6.5703125" customWidth="1"/>
  </cols>
  <sheetData>
    <row r="1" spans="1:38" ht="21" customHeight="1" x14ac:dyDescent="0.25">
      <c r="A1" s="168"/>
      <c r="B1" s="166" t="s">
        <v>55</v>
      </c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66"/>
      <c r="Q1" s="166"/>
      <c r="R1" s="166"/>
      <c r="S1" s="166"/>
      <c r="T1" s="166"/>
      <c r="U1" s="166"/>
      <c r="V1" s="166"/>
      <c r="W1" s="166"/>
      <c r="X1" s="166"/>
      <c r="Y1" s="166"/>
      <c r="Z1" s="166"/>
      <c r="AA1" s="166"/>
      <c r="AB1" s="166"/>
      <c r="AC1" s="166"/>
      <c r="AD1" s="166"/>
      <c r="AE1" s="166"/>
      <c r="AF1" s="166"/>
      <c r="AG1" s="166"/>
      <c r="AH1" s="166"/>
      <c r="AI1" s="166"/>
      <c r="AJ1" s="166"/>
      <c r="AK1" s="166"/>
    </row>
    <row r="2" spans="1:38" ht="15.75" customHeight="1" thickBot="1" x14ac:dyDescent="0.3">
      <c r="A2" s="168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66"/>
      <c r="P2" s="166"/>
      <c r="Q2" s="166"/>
      <c r="R2" s="166"/>
      <c r="S2" s="166"/>
      <c r="T2" s="166"/>
      <c r="U2" s="166"/>
      <c r="V2" s="166"/>
      <c r="W2" s="166"/>
      <c r="X2" s="166"/>
      <c r="Y2" s="166"/>
      <c r="Z2" s="166"/>
      <c r="AA2" s="166"/>
      <c r="AB2" s="166"/>
      <c r="AC2" s="166"/>
      <c r="AD2" s="166"/>
      <c r="AE2" s="166"/>
      <c r="AF2" s="166"/>
      <c r="AG2" s="166"/>
      <c r="AH2" s="166"/>
      <c r="AI2" s="166"/>
      <c r="AJ2" s="166"/>
      <c r="AK2" s="166"/>
    </row>
    <row r="3" spans="1:38" ht="15.75" hidden="1" customHeight="1" thickBot="1" x14ac:dyDescent="0.6">
      <c r="A3" s="168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23"/>
      <c r="AG3" s="23"/>
      <c r="AH3" s="23"/>
      <c r="AI3" s="23"/>
      <c r="AJ3" s="23"/>
      <c r="AK3" s="23"/>
    </row>
    <row r="4" spans="1:38" ht="15.75" customHeight="1" thickTop="1" x14ac:dyDescent="0.25">
      <c r="A4" s="168"/>
      <c r="B4" s="157" t="s">
        <v>0</v>
      </c>
      <c r="C4" s="158"/>
      <c r="D4" s="158"/>
      <c r="E4" s="158"/>
      <c r="F4" s="158"/>
      <c r="G4" s="159"/>
      <c r="H4" s="157" t="s">
        <v>1</v>
      </c>
      <c r="I4" s="158"/>
      <c r="J4" s="158"/>
      <c r="K4" s="158"/>
      <c r="L4" s="158"/>
      <c r="M4" s="159"/>
      <c r="N4" s="158" t="s">
        <v>2</v>
      </c>
      <c r="O4" s="158"/>
      <c r="P4" s="158"/>
      <c r="Q4" s="158"/>
      <c r="R4" s="158"/>
      <c r="S4" s="158"/>
      <c r="T4" s="157" t="s">
        <v>3</v>
      </c>
      <c r="U4" s="158"/>
      <c r="V4" s="158"/>
      <c r="W4" s="158"/>
      <c r="X4" s="158"/>
      <c r="Y4" s="159"/>
      <c r="Z4" s="157" t="s">
        <v>4</v>
      </c>
      <c r="AA4" s="158"/>
      <c r="AB4" s="158"/>
      <c r="AC4" s="158"/>
      <c r="AD4" s="158"/>
      <c r="AE4" s="159"/>
      <c r="AF4" s="157" t="s">
        <v>5</v>
      </c>
      <c r="AG4" s="158"/>
      <c r="AH4" s="158"/>
      <c r="AI4" s="158"/>
      <c r="AJ4" s="158"/>
      <c r="AK4" s="159"/>
    </row>
    <row r="5" spans="1:38" ht="15.75" customHeight="1" thickBot="1" x14ac:dyDescent="0.3">
      <c r="A5" s="168"/>
      <c r="B5" s="163"/>
      <c r="C5" s="164"/>
      <c r="D5" s="164"/>
      <c r="E5" s="164"/>
      <c r="F5" s="164"/>
      <c r="G5" s="165"/>
      <c r="H5" s="160"/>
      <c r="I5" s="161"/>
      <c r="J5" s="161"/>
      <c r="K5" s="161"/>
      <c r="L5" s="161"/>
      <c r="M5" s="162"/>
      <c r="N5" s="161"/>
      <c r="O5" s="161"/>
      <c r="P5" s="161"/>
      <c r="Q5" s="161"/>
      <c r="R5" s="161"/>
      <c r="S5" s="161"/>
      <c r="T5" s="160"/>
      <c r="U5" s="161"/>
      <c r="V5" s="161"/>
      <c r="W5" s="161"/>
      <c r="X5" s="161"/>
      <c r="Y5" s="162"/>
      <c r="Z5" s="160"/>
      <c r="AA5" s="161"/>
      <c r="AB5" s="161"/>
      <c r="AC5" s="161"/>
      <c r="AD5" s="161"/>
      <c r="AE5" s="162"/>
      <c r="AF5" s="163"/>
      <c r="AG5" s="164"/>
      <c r="AH5" s="164"/>
      <c r="AI5" s="164"/>
      <c r="AJ5" s="164"/>
      <c r="AK5" s="165"/>
    </row>
    <row r="6" spans="1:38" ht="16.5" thickTop="1" thickBot="1" x14ac:dyDescent="0.3">
      <c r="A6" s="108">
        <f>DATE(An,MONTH(1&amp;B1),1)</f>
        <v>41974</v>
      </c>
      <c r="B6" s="50"/>
      <c r="C6" s="51"/>
      <c r="D6" s="52"/>
      <c r="E6" s="53"/>
      <c r="F6" s="29"/>
      <c r="G6" s="16">
        <f>E6-D6+C6-B6</f>
        <v>0</v>
      </c>
      <c r="H6" s="24"/>
      <c r="I6" s="17"/>
      <c r="J6" s="25"/>
      <c r="K6" s="26"/>
      <c r="L6" s="28"/>
      <c r="M6" s="16">
        <f>K6-J6+I6-H6</f>
        <v>0</v>
      </c>
      <c r="N6" s="24"/>
      <c r="O6" s="17"/>
      <c r="P6" s="25">
        <v>0.57291666666666663</v>
      </c>
      <c r="Q6" s="26">
        <v>0.91666666666666696</v>
      </c>
      <c r="R6" s="28"/>
      <c r="S6" s="16">
        <f>Q6-P6+O6-N6</f>
        <v>0.34375000000000033</v>
      </c>
      <c r="T6" s="24">
        <v>0.29166666666666669</v>
      </c>
      <c r="U6" s="17">
        <v>0.58333333333333304</v>
      </c>
      <c r="V6" s="25"/>
      <c r="W6" s="26"/>
      <c r="X6" s="28"/>
      <c r="Y6" s="16">
        <f>W6-V6+U6-T6</f>
        <v>0.29166666666666635</v>
      </c>
      <c r="Z6" s="24"/>
      <c r="AA6" s="17"/>
      <c r="AB6" s="25"/>
      <c r="AC6" s="26"/>
      <c r="AD6" s="29"/>
      <c r="AE6" s="19">
        <f>AC6-AB6+AA6-Z6</f>
        <v>0</v>
      </c>
      <c r="AF6" s="3"/>
      <c r="AG6" s="4"/>
      <c r="AH6" s="5"/>
      <c r="AI6" s="6"/>
      <c r="AJ6" s="30"/>
      <c r="AK6" s="1">
        <f>AI6-AH6+AG6-AF6</f>
        <v>0</v>
      </c>
      <c r="AL6">
        <f>COUNTIF(B6:AK6,"07:00")</f>
        <v>1</v>
      </c>
    </row>
    <row r="7" spans="1:38" ht="16.5" thickTop="1" thickBot="1" x14ac:dyDescent="0.3">
      <c r="A7" s="108">
        <f>A6+1</f>
        <v>41975</v>
      </c>
      <c r="B7" s="50"/>
      <c r="C7" s="51"/>
      <c r="D7" s="52"/>
      <c r="E7" s="53"/>
      <c r="F7" s="29"/>
      <c r="G7" s="16">
        <f t="shared" ref="G7:G36" si="0">E7-D7+C7-B7</f>
        <v>0</v>
      </c>
      <c r="H7" s="3"/>
      <c r="I7" s="4"/>
      <c r="J7" s="5"/>
      <c r="K7" s="6"/>
      <c r="L7" s="28"/>
      <c r="M7" s="18">
        <f t="shared" ref="M7:M36" si="1">K7-J7+I7-H7</f>
        <v>0</v>
      </c>
      <c r="N7" s="3"/>
      <c r="O7" s="4"/>
      <c r="P7" s="5">
        <v>0.57291666666666663</v>
      </c>
      <c r="Q7" s="6">
        <v>0.91666666666666696</v>
      </c>
      <c r="R7" s="28"/>
      <c r="S7" s="18">
        <f t="shared" ref="S7:S36" si="2">Q7-P7+O7-N7</f>
        <v>0.34375000000000033</v>
      </c>
      <c r="T7" s="3">
        <v>0.29166666666666669</v>
      </c>
      <c r="U7" s="4">
        <v>0.58333333333333304</v>
      </c>
      <c r="V7" s="5"/>
      <c r="W7" s="6"/>
      <c r="X7" s="28"/>
      <c r="Y7" s="18">
        <f t="shared" ref="Y7:Y36" si="3">W7-V7+U7-T7</f>
        <v>0.29166666666666635</v>
      </c>
      <c r="Z7" s="3"/>
      <c r="AA7" s="4"/>
      <c r="AB7" s="5"/>
      <c r="AC7" s="6"/>
      <c r="AD7" s="29"/>
      <c r="AE7" s="19">
        <f t="shared" ref="AE7:AE36" si="4">AC7-AB7+AA7-Z7</f>
        <v>0</v>
      </c>
      <c r="AF7" s="3"/>
      <c r="AG7" s="4"/>
      <c r="AH7" s="5"/>
      <c r="AI7" s="6"/>
      <c r="AJ7" s="30"/>
      <c r="AK7" s="2">
        <f t="shared" ref="AK7:AK36" si="5">AI7-AH7+AG7-AF7</f>
        <v>0</v>
      </c>
      <c r="AL7">
        <f t="shared" ref="AL7:AL36" si="6">COUNTIF(B7:AK7,"07:00")</f>
        <v>1</v>
      </c>
    </row>
    <row r="8" spans="1:38" ht="16.5" thickTop="1" thickBot="1" x14ac:dyDescent="0.3">
      <c r="A8" s="108">
        <f t="shared" ref="A8:A36" si="7">A7+1</f>
        <v>41976</v>
      </c>
      <c r="B8" s="50">
        <v>0.29166666666666669</v>
      </c>
      <c r="C8" s="51">
        <v>0.58333333333333304</v>
      </c>
      <c r="D8" s="52">
        <v>0.70833333333333304</v>
      </c>
      <c r="E8" s="53">
        <v>0.83333333333333304</v>
      </c>
      <c r="F8" s="29"/>
      <c r="G8" s="16">
        <f t="shared" si="0"/>
        <v>0.41666666666666635</v>
      </c>
      <c r="H8" s="3"/>
      <c r="I8" s="4"/>
      <c r="J8" s="5">
        <v>0.57291666666666663</v>
      </c>
      <c r="K8" s="6">
        <v>0.91666666666666696</v>
      </c>
      <c r="L8" s="28"/>
      <c r="M8" s="18">
        <f t="shared" si="1"/>
        <v>0.34375000000000033</v>
      </c>
      <c r="N8" s="3"/>
      <c r="O8" s="4"/>
      <c r="P8" s="5"/>
      <c r="Q8" s="6"/>
      <c r="R8" s="28"/>
      <c r="S8" s="18">
        <f t="shared" si="2"/>
        <v>0</v>
      </c>
      <c r="T8" s="3"/>
      <c r="U8" s="4"/>
      <c r="V8" s="5"/>
      <c r="W8" s="6"/>
      <c r="X8" s="28"/>
      <c r="Y8" s="18">
        <f t="shared" si="3"/>
        <v>0</v>
      </c>
      <c r="Z8" s="3"/>
      <c r="AA8" s="4"/>
      <c r="AB8" s="5">
        <v>0.58333333333333304</v>
      </c>
      <c r="AC8" s="6">
        <v>0.79166666666666696</v>
      </c>
      <c r="AD8" s="29"/>
      <c r="AE8" s="19">
        <f t="shared" si="4"/>
        <v>0.20833333333333393</v>
      </c>
      <c r="AF8" s="3">
        <v>0.375</v>
      </c>
      <c r="AG8" s="4">
        <v>0.58333333333333304</v>
      </c>
      <c r="AH8" s="5">
        <v>0.58333333333333304</v>
      </c>
      <c r="AI8" s="6">
        <v>0.70833333333333337</v>
      </c>
      <c r="AJ8" s="30"/>
      <c r="AK8" s="2">
        <f t="shared" si="5"/>
        <v>0.33333333333333337</v>
      </c>
      <c r="AL8">
        <f t="shared" si="6"/>
        <v>1</v>
      </c>
    </row>
    <row r="9" spans="1:38" ht="16.5" thickTop="1" thickBot="1" x14ac:dyDescent="0.3">
      <c r="A9" s="108">
        <f t="shared" si="7"/>
        <v>41977</v>
      </c>
      <c r="B9" s="50"/>
      <c r="C9" s="51"/>
      <c r="D9" s="52">
        <v>0.57291666666666663</v>
      </c>
      <c r="E9" s="53">
        <v>0.91666666666666696</v>
      </c>
      <c r="F9" s="29"/>
      <c r="G9" s="16">
        <f t="shared" si="0"/>
        <v>0.34375000000000033</v>
      </c>
      <c r="H9" s="3">
        <v>0.41666666666666702</v>
      </c>
      <c r="I9" s="4">
        <v>0.58333333333333304</v>
      </c>
      <c r="J9" s="5">
        <v>0.58333333333333304</v>
      </c>
      <c r="K9" s="6">
        <v>0.83333333333333304</v>
      </c>
      <c r="L9" s="28"/>
      <c r="M9" s="18">
        <f>K9-J9+I9-H9</f>
        <v>0.41666666666666602</v>
      </c>
      <c r="N9" s="3"/>
      <c r="O9" s="4"/>
      <c r="P9" s="5"/>
      <c r="Q9" s="6"/>
      <c r="R9" s="28"/>
      <c r="S9" s="18">
        <f t="shared" si="2"/>
        <v>0</v>
      </c>
      <c r="T9" s="3">
        <v>0.29166666666666669</v>
      </c>
      <c r="U9" s="4">
        <v>0.58333333333333304</v>
      </c>
      <c r="V9" s="5">
        <v>0.58333333333333304</v>
      </c>
      <c r="W9" s="6">
        <v>0.70833333333333337</v>
      </c>
      <c r="X9" s="28"/>
      <c r="Y9" s="18">
        <f t="shared" si="3"/>
        <v>0.41666666666666669</v>
      </c>
      <c r="Z9" s="3">
        <v>0.41666666666666702</v>
      </c>
      <c r="AA9" s="4">
        <v>0.58333333333333304</v>
      </c>
      <c r="AB9" s="5">
        <v>0.58333333333333304</v>
      </c>
      <c r="AC9" s="6">
        <v>0.79166666666666696</v>
      </c>
      <c r="AD9" s="29"/>
      <c r="AE9" s="19">
        <f t="shared" si="4"/>
        <v>0.37499999999999994</v>
      </c>
      <c r="AF9" s="3">
        <v>0.375</v>
      </c>
      <c r="AG9" s="4">
        <v>0.58333333333333304</v>
      </c>
      <c r="AH9" s="5">
        <v>0.58333333333333304</v>
      </c>
      <c r="AI9" s="6">
        <v>0.70833333333333337</v>
      </c>
      <c r="AJ9" s="30"/>
      <c r="AK9" s="2">
        <f t="shared" si="5"/>
        <v>0.33333333333333337</v>
      </c>
      <c r="AL9">
        <f t="shared" si="6"/>
        <v>1</v>
      </c>
    </row>
    <row r="10" spans="1:38" ht="16.5" thickTop="1" thickBot="1" x14ac:dyDescent="0.3">
      <c r="A10" s="108">
        <f t="shared" si="7"/>
        <v>41978</v>
      </c>
      <c r="B10" s="50"/>
      <c r="C10" s="51"/>
      <c r="D10" s="52">
        <v>0.54166666666666696</v>
      </c>
      <c r="E10" s="53">
        <v>0.83333333333333304</v>
      </c>
      <c r="F10" s="29"/>
      <c r="G10" s="16">
        <f t="shared" si="0"/>
        <v>0.29166666666666607</v>
      </c>
      <c r="H10" s="3">
        <v>0.29166666666666669</v>
      </c>
      <c r="I10" s="4">
        <v>0.5</v>
      </c>
      <c r="J10" s="5"/>
      <c r="K10" s="6"/>
      <c r="L10" s="28"/>
      <c r="M10" s="18">
        <f t="shared" si="1"/>
        <v>0.20833333333333331</v>
      </c>
      <c r="N10" s="3"/>
      <c r="O10" s="4"/>
      <c r="P10" s="5"/>
      <c r="Q10" s="6"/>
      <c r="R10" s="28"/>
      <c r="S10" s="18">
        <f t="shared" si="2"/>
        <v>0</v>
      </c>
      <c r="T10" s="3"/>
      <c r="U10" s="4"/>
      <c r="V10" s="5">
        <v>0.5</v>
      </c>
      <c r="W10" s="6">
        <v>0.91666666666666696</v>
      </c>
      <c r="X10" s="28"/>
      <c r="Y10" s="18">
        <f t="shared" si="3"/>
        <v>0.41666666666666696</v>
      </c>
      <c r="Z10" s="3">
        <v>0.45833333333333398</v>
      </c>
      <c r="AA10" s="4">
        <v>0.58333333333333304</v>
      </c>
      <c r="AB10" s="5">
        <v>0.58333333333333304</v>
      </c>
      <c r="AC10" s="6">
        <v>0.83333333333333304</v>
      </c>
      <c r="AD10" s="29"/>
      <c r="AE10" s="19">
        <f t="shared" si="4"/>
        <v>0.37499999999999906</v>
      </c>
      <c r="AF10" s="3">
        <v>0.375</v>
      </c>
      <c r="AG10" s="4">
        <v>0.58333333333333304</v>
      </c>
      <c r="AH10" s="5">
        <v>0.58333333333333304</v>
      </c>
      <c r="AI10" s="6">
        <v>0.70833333333333304</v>
      </c>
      <c r="AJ10" s="30"/>
      <c r="AK10" s="2">
        <f t="shared" si="5"/>
        <v>0.33333333333333304</v>
      </c>
      <c r="AL10">
        <f t="shared" si="6"/>
        <v>1</v>
      </c>
    </row>
    <row r="11" spans="1:38" ht="16.5" thickTop="1" thickBot="1" x14ac:dyDescent="0.3">
      <c r="A11" s="108">
        <f t="shared" si="7"/>
        <v>41979</v>
      </c>
      <c r="B11" s="50">
        <v>0.29166666666666669</v>
      </c>
      <c r="C11" s="51">
        <v>0.60416666666666663</v>
      </c>
      <c r="D11" s="52"/>
      <c r="E11" s="53"/>
      <c r="F11" s="29"/>
      <c r="G11" s="16">
        <f t="shared" si="0"/>
        <v>0.31249999999999994</v>
      </c>
      <c r="H11" s="3"/>
      <c r="I11" s="4"/>
      <c r="J11" s="5"/>
      <c r="K11" s="6"/>
      <c r="L11" s="28"/>
      <c r="M11" s="18">
        <f t="shared" si="1"/>
        <v>0</v>
      </c>
      <c r="N11" s="3"/>
      <c r="O11" s="4"/>
      <c r="P11" s="5"/>
      <c r="Q11" s="6"/>
      <c r="R11" s="28"/>
      <c r="S11" s="18">
        <f t="shared" si="2"/>
        <v>0</v>
      </c>
      <c r="T11" s="3">
        <v>0.48958333333333331</v>
      </c>
      <c r="U11" s="4">
        <v>0.58333333333333304</v>
      </c>
      <c r="V11" s="5">
        <v>0.58333333333333304</v>
      </c>
      <c r="W11" s="6">
        <v>0.83333333333333304</v>
      </c>
      <c r="X11" s="28"/>
      <c r="Y11" s="18">
        <f t="shared" si="3"/>
        <v>0.34374999999999972</v>
      </c>
      <c r="Z11" s="3">
        <v>0.45833333333333398</v>
      </c>
      <c r="AA11" s="4">
        <v>0.58333333333333304</v>
      </c>
      <c r="AB11" s="5">
        <v>0.58333333333333304</v>
      </c>
      <c r="AC11" s="6">
        <v>0.83333333333333304</v>
      </c>
      <c r="AD11" s="29"/>
      <c r="AE11" s="19">
        <f t="shared" si="4"/>
        <v>0.37499999999999906</v>
      </c>
      <c r="AF11" s="3"/>
      <c r="AG11" s="4"/>
      <c r="AH11" s="5">
        <v>0.57291666666666663</v>
      </c>
      <c r="AI11" s="6">
        <v>0.91666666666666696</v>
      </c>
      <c r="AJ11" s="30"/>
      <c r="AK11" s="2">
        <f t="shared" si="5"/>
        <v>0.34375000000000033</v>
      </c>
      <c r="AL11">
        <f t="shared" si="6"/>
        <v>1</v>
      </c>
    </row>
    <row r="12" spans="1:38" ht="16.5" thickTop="1" thickBot="1" x14ac:dyDescent="0.3">
      <c r="A12" s="108">
        <f t="shared" si="7"/>
        <v>41980</v>
      </c>
      <c r="B12" s="50">
        <v>0.29166666666666669</v>
      </c>
      <c r="C12" s="51">
        <v>0.5</v>
      </c>
      <c r="D12" s="52"/>
      <c r="E12" s="53"/>
      <c r="F12" s="29"/>
      <c r="G12" s="16">
        <f t="shared" si="0"/>
        <v>0.20833333333333331</v>
      </c>
      <c r="H12" s="3"/>
      <c r="I12" s="4"/>
      <c r="J12" s="5"/>
      <c r="K12" s="6"/>
      <c r="L12" s="28"/>
      <c r="M12" s="18">
        <f t="shared" si="1"/>
        <v>0</v>
      </c>
      <c r="N12" s="3">
        <v>0.41666666666666702</v>
      </c>
      <c r="O12" s="4">
        <v>0.58333333333333304</v>
      </c>
      <c r="P12" s="5">
        <v>0.58333333333333304</v>
      </c>
      <c r="Q12" s="6">
        <v>0.83333333333333304</v>
      </c>
      <c r="R12" s="28"/>
      <c r="S12" s="18">
        <f t="shared" si="2"/>
        <v>0.41666666666666602</v>
      </c>
      <c r="T12" s="3"/>
      <c r="U12" s="4"/>
      <c r="V12" s="5">
        <v>0.5</v>
      </c>
      <c r="W12" s="6">
        <v>0.91666666666666696</v>
      </c>
      <c r="X12" s="28"/>
      <c r="Y12" s="18">
        <f t="shared" si="3"/>
        <v>0.41666666666666696</v>
      </c>
      <c r="Z12" s="3">
        <v>0.375</v>
      </c>
      <c r="AA12" s="4">
        <v>0.58333333333333304</v>
      </c>
      <c r="AB12" s="5"/>
      <c r="AC12" s="6"/>
      <c r="AD12" s="29"/>
      <c r="AE12" s="19">
        <f t="shared" si="4"/>
        <v>0.20833333333333304</v>
      </c>
      <c r="AF12" s="3">
        <v>0.375</v>
      </c>
      <c r="AG12" s="4">
        <v>0.58333333333333304</v>
      </c>
      <c r="AH12" s="5"/>
      <c r="AI12" s="6"/>
      <c r="AJ12" s="30"/>
      <c r="AK12" s="2">
        <f t="shared" si="5"/>
        <v>0.20833333333333304</v>
      </c>
      <c r="AL12">
        <f t="shared" si="6"/>
        <v>1</v>
      </c>
    </row>
    <row r="13" spans="1:38" ht="16.5" thickTop="1" thickBot="1" x14ac:dyDescent="0.3">
      <c r="A13" s="108">
        <f t="shared" si="7"/>
        <v>41981</v>
      </c>
      <c r="B13" s="50"/>
      <c r="C13" s="51"/>
      <c r="D13" s="52"/>
      <c r="E13" s="53"/>
      <c r="F13" s="29"/>
      <c r="G13" s="16">
        <f t="shared" si="0"/>
        <v>0</v>
      </c>
      <c r="H13" s="3"/>
      <c r="I13" s="4"/>
      <c r="J13" s="5">
        <v>0.57291666666666663</v>
      </c>
      <c r="K13" s="6">
        <v>0.91666666666666696</v>
      </c>
      <c r="L13" s="28"/>
      <c r="M13" s="18">
        <f t="shared" si="1"/>
        <v>0.34375000000000033</v>
      </c>
      <c r="N13" s="3">
        <v>0.29166666666666669</v>
      </c>
      <c r="O13" s="4">
        <v>0.58333333333333304</v>
      </c>
      <c r="P13" s="5"/>
      <c r="Q13" s="6"/>
      <c r="R13" s="28"/>
      <c r="S13" s="18">
        <f t="shared" si="2"/>
        <v>0.29166666666666635</v>
      </c>
      <c r="T13" s="3"/>
      <c r="U13" s="4"/>
      <c r="V13" s="5"/>
      <c r="W13" s="6"/>
      <c r="X13" s="28"/>
      <c r="Y13" s="18">
        <f t="shared" si="3"/>
        <v>0</v>
      </c>
      <c r="Z13" s="3"/>
      <c r="AA13" s="4"/>
      <c r="AB13" s="5"/>
      <c r="AC13" s="6"/>
      <c r="AD13" s="29"/>
      <c r="AE13" s="19">
        <f t="shared" si="4"/>
        <v>0</v>
      </c>
      <c r="AF13" s="3"/>
      <c r="AG13" s="4"/>
      <c r="AH13" s="5"/>
      <c r="AI13" s="6"/>
      <c r="AJ13" s="30"/>
      <c r="AK13" s="2">
        <f t="shared" si="5"/>
        <v>0</v>
      </c>
      <c r="AL13">
        <f t="shared" si="6"/>
        <v>1</v>
      </c>
    </row>
    <row r="14" spans="1:38" ht="16.5" thickTop="1" thickBot="1" x14ac:dyDescent="0.3">
      <c r="A14" s="108">
        <f t="shared" si="7"/>
        <v>41982</v>
      </c>
      <c r="B14" s="50"/>
      <c r="C14" s="51"/>
      <c r="D14" s="52"/>
      <c r="E14" s="53"/>
      <c r="F14" s="29"/>
      <c r="G14" s="16">
        <f t="shared" si="0"/>
        <v>0</v>
      </c>
      <c r="H14" s="3"/>
      <c r="I14" s="4"/>
      <c r="J14" s="5">
        <v>0.57291666666666663</v>
      </c>
      <c r="K14" s="6">
        <v>0.91666666666666696</v>
      </c>
      <c r="L14" s="28"/>
      <c r="M14" s="18">
        <f t="shared" si="1"/>
        <v>0.34375000000000033</v>
      </c>
      <c r="N14" s="3">
        <v>0.29166666666666669</v>
      </c>
      <c r="O14" s="4">
        <v>0.58333333333333304</v>
      </c>
      <c r="P14" s="5"/>
      <c r="Q14" s="6"/>
      <c r="R14" s="28"/>
      <c r="S14" s="18">
        <f t="shared" si="2"/>
        <v>0.29166666666666635</v>
      </c>
      <c r="T14" s="3"/>
      <c r="U14" s="4"/>
      <c r="V14" s="5"/>
      <c r="W14" s="6"/>
      <c r="X14" s="28"/>
      <c r="Y14" s="20">
        <f t="shared" si="3"/>
        <v>0</v>
      </c>
      <c r="Z14" s="3"/>
      <c r="AA14" s="4"/>
      <c r="AB14" s="5"/>
      <c r="AC14" s="6"/>
      <c r="AD14" s="29"/>
      <c r="AE14" s="19">
        <f t="shared" si="4"/>
        <v>0</v>
      </c>
      <c r="AF14" s="3"/>
      <c r="AG14" s="4"/>
      <c r="AH14" s="5"/>
      <c r="AI14" s="6"/>
      <c r="AJ14" s="30"/>
      <c r="AK14" s="2">
        <f t="shared" si="5"/>
        <v>0</v>
      </c>
      <c r="AL14">
        <f t="shared" si="6"/>
        <v>1</v>
      </c>
    </row>
    <row r="15" spans="1:38" ht="16.5" thickTop="1" thickBot="1" x14ac:dyDescent="0.3">
      <c r="A15" s="108">
        <f t="shared" si="7"/>
        <v>41983</v>
      </c>
      <c r="B15" s="50"/>
      <c r="C15" s="51"/>
      <c r="D15" s="52">
        <v>0.57291666666666663</v>
      </c>
      <c r="E15" s="53">
        <v>0.91666666666666696</v>
      </c>
      <c r="F15" s="29"/>
      <c r="G15" s="16">
        <f t="shared" si="0"/>
        <v>0.34375000000000033</v>
      </c>
      <c r="H15" s="3"/>
      <c r="I15" s="4"/>
      <c r="J15" s="5"/>
      <c r="K15" s="6"/>
      <c r="L15" s="28"/>
      <c r="M15" s="18">
        <f t="shared" si="1"/>
        <v>0</v>
      </c>
      <c r="N15" s="3"/>
      <c r="O15" s="4"/>
      <c r="P15" s="5"/>
      <c r="Q15" s="6"/>
      <c r="R15" s="28"/>
      <c r="S15" s="18">
        <f t="shared" si="2"/>
        <v>0</v>
      </c>
      <c r="T15" s="3"/>
      <c r="U15" s="4"/>
      <c r="V15" s="5">
        <v>0.58333333333333304</v>
      </c>
      <c r="W15" s="6">
        <v>0.79166666666666696</v>
      </c>
      <c r="X15" s="28"/>
      <c r="Y15" s="20">
        <f t="shared" si="3"/>
        <v>0.20833333333333393</v>
      </c>
      <c r="Z15" s="3">
        <v>0.29166666666666669</v>
      </c>
      <c r="AA15" s="4">
        <v>0.58333333333333304</v>
      </c>
      <c r="AB15" s="5">
        <v>0.70833333333333304</v>
      </c>
      <c r="AC15" s="6">
        <v>0.83333333333333304</v>
      </c>
      <c r="AD15" s="29"/>
      <c r="AE15" s="19">
        <f t="shared" si="4"/>
        <v>0.41666666666666635</v>
      </c>
      <c r="AF15" s="3">
        <v>0.375</v>
      </c>
      <c r="AG15" s="4">
        <v>0.58333333333333304</v>
      </c>
      <c r="AH15" s="5">
        <v>0.58333333333333304</v>
      </c>
      <c r="AI15" s="6">
        <v>0.70833333333333337</v>
      </c>
      <c r="AJ15" s="30"/>
      <c r="AK15" s="2">
        <f t="shared" si="5"/>
        <v>0.33333333333333337</v>
      </c>
      <c r="AL15">
        <f t="shared" si="6"/>
        <v>1</v>
      </c>
    </row>
    <row r="16" spans="1:38" ht="16.5" thickTop="1" thickBot="1" x14ac:dyDescent="0.3">
      <c r="A16" s="108">
        <f t="shared" si="7"/>
        <v>41984</v>
      </c>
      <c r="B16" s="50"/>
      <c r="C16" s="51"/>
      <c r="D16" s="52"/>
      <c r="E16" s="53"/>
      <c r="F16" s="29"/>
      <c r="G16" s="16">
        <f t="shared" si="0"/>
        <v>0</v>
      </c>
      <c r="H16" s="3"/>
      <c r="I16" s="4"/>
      <c r="J16" s="5"/>
      <c r="K16" s="6"/>
      <c r="L16" s="28"/>
      <c r="M16" s="18">
        <f t="shared" si="1"/>
        <v>0</v>
      </c>
      <c r="N16" s="3"/>
      <c r="O16" s="4"/>
      <c r="P16" s="5"/>
      <c r="Q16" s="6"/>
      <c r="R16" s="28"/>
      <c r="S16" s="18">
        <f t="shared" si="2"/>
        <v>0</v>
      </c>
      <c r="T16" s="3"/>
      <c r="U16" s="4"/>
      <c r="V16" s="5"/>
      <c r="W16" s="6"/>
      <c r="X16" s="28"/>
      <c r="Y16" s="20">
        <f t="shared" si="3"/>
        <v>0</v>
      </c>
      <c r="Z16" s="3"/>
      <c r="AA16" s="4"/>
      <c r="AB16" s="5">
        <v>0.57291666666666663</v>
      </c>
      <c r="AC16" s="6">
        <v>0.91666666666666696</v>
      </c>
      <c r="AD16" s="29"/>
      <c r="AE16" s="19">
        <f t="shared" si="4"/>
        <v>0.34375000000000033</v>
      </c>
      <c r="AF16" s="3">
        <v>0.29166666666666669</v>
      </c>
      <c r="AG16" s="4">
        <v>0.58333333333333304</v>
      </c>
      <c r="AH16" s="5"/>
      <c r="AI16" s="6"/>
      <c r="AJ16" s="30"/>
      <c r="AK16" s="2">
        <f t="shared" si="5"/>
        <v>0.29166666666666635</v>
      </c>
      <c r="AL16">
        <f t="shared" si="6"/>
        <v>1</v>
      </c>
    </row>
    <row r="17" spans="1:38" ht="16.5" thickTop="1" thickBot="1" x14ac:dyDescent="0.3">
      <c r="A17" s="108">
        <f t="shared" si="7"/>
        <v>41985</v>
      </c>
      <c r="B17" s="50">
        <v>0.29166666666666669</v>
      </c>
      <c r="C17" s="51">
        <v>0.5</v>
      </c>
      <c r="D17" s="52"/>
      <c r="E17" s="53"/>
      <c r="F17" s="29"/>
      <c r="G17" s="16">
        <f t="shared" si="0"/>
        <v>0.20833333333333331</v>
      </c>
      <c r="H17" s="3"/>
      <c r="I17" s="4"/>
      <c r="J17" s="5"/>
      <c r="K17" s="6"/>
      <c r="L17" s="28"/>
      <c r="M17" s="18">
        <f t="shared" si="1"/>
        <v>0</v>
      </c>
      <c r="N17" s="3"/>
      <c r="O17" s="4"/>
      <c r="P17" s="5">
        <v>0.5</v>
      </c>
      <c r="Q17" s="6">
        <v>0.91666666666666696</v>
      </c>
      <c r="R17" s="28"/>
      <c r="S17" s="18">
        <f t="shared" si="2"/>
        <v>0.41666666666666696</v>
      </c>
      <c r="T17" s="3">
        <v>0.45833333333333398</v>
      </c>
      <c r="U17" s="4">
        <v>0.58333333333333304</v>
      </c>
      <c r="V17" s="5">
        <v>0.58333333333333304</v>
      </c>
      <c r="W17" s="6">
        <v>0.83333333333333304</v>
      </c>
      <c r="X17" s="28"/>
      <c r="Y17" s="18">
        <f t="shared" si="3"/>
        <v>0.37499999999999906</v>
      </c>
      <c r="Z17" s="3"/>
      <c r="AA17" s="4"/>
      <c r="AB17" s="5">
        <v>0.54166666666666696</v>
      </c>
      <c r="AC17" s="6">
        <v>0.83333333333333304</v>
      </c>
      <c r="AD17" s="29"/>
      <c r="AE17" s="19">
        <f t="shared" si="4"/>
        <v>0.29166666666666607</v>
      </c>
      <c r="AF17" s="3">
        <v>0.375</v>
      </c>
      <c r="AG17" s="4">
        <v>0.58333333333333304</v>
      </c>
      <c r="AH17" s="5">
        <v>0.58333333333333304</v>
      </c>
      <c r="AI17" s="6">
        <v>0.66666666666666663</v>
      </c>
      <c r="AJ17" s="30"/>
      <c r="AK17" s="2">
        <f t="shared" si="5"/>
        <v>0.29166666666666663</v>
      </c>
      <c r="AL17">
        <f t="shared" si="6"/>
        <v>2</v>
      </c>
    </row>
    <row r="18" spans="1:38" ht="16.5" thickTop="1" thickBot="1" x14ac:dyDescent="0.3">
      <c r="A18" s="108">
        <f t="shared" si="7"/>
        <v>41986</v>
      </c>
      <c r="B18" s="50"/>
      <c r="C18" s="51"/>
      <c r="D18" s="52"/>
      <c r="E18" s="53"/>
      <c r="F18" s="29"/>
      <c r="G18" s="16">
        <f t="shared" si="0"/>
        <v>0</v>
      </c>
      <c r="H18" s="3"/>
      <c r="I18" s="4"/>
      <c r="J18" s="5">
        <v>0.57291666666666663</v>
      </c>
      <c r="K18" s="6">
        <v>0.91666666666666696</v>
      </c>
      <c r="L18" s="28"/>
      <c r="M18" s="18">
        <f t="shared" si="1"/>
        <v>0.34375000000000033</v>
      </c>
      <c r="N18" s="3">
        <v>0.48958333333333331</v>
      </c>
      <c r="O18" s="4">
        <v>0.58333333333333304</v>
      </c>
      <c r="P18" s="5">
        <v>0.58333333333333304</v>
      </c>
      <c r="Q18" s="6">
        <v>0.83333333333333304</v>
      </c>
      <c r="R18" s="28"/>
      <c r="S18" s="18">
        <f t="shared" si="2"/>
        <v>0.34374999999999972</v>
      </c>
      <c r="T18" s="3">
        <v>0.45833333333333398</v>
      </c>
      <c r="U18" s="4">
        <v>0.58333333333333304</v>
      </c>
      <c r="V18" s="5">
        <v>0.58333333333333304</v>
      </c>
      <c r="W18" s="6">
        <v>0.83333333333333304</v>
      </c>
      <c r="X18" s="28"/>
      <c r="Y18" s="18">
        <f t="shared" si="3"/>
        <v>0.37499999999999906</v>
      </c>
      <c r="Z18" s="3">
        <v>0.29166666666666669</v>
      </c>
      <c r="AA18" s="4">
        <v>0.60416666666666663</v>
      </c>
      <c r="AB18" s="5"/>
      <c r="AC18" s="6"/>
      <c r="AD18" s="29"/>
      <c r="AE18" s="19">
        <f t="shared" si="4"/>
        <v>0.31249999999999994</v>
      </c>
      <c r="AF18" s="3">
        <v>0.375</v>
      </c>
      <c r="AG18" s="4">
        <v>0.58333333333333304</v>
      </c>
      <c r="AH18" s="5">
        <v>0.58333333333333304</v>
      </c>
      <c r="AI18" s="6">
        <v>0.66666666666666663</v>
      </c>
      <c r="AJ18" s="30"/>
      <c r="AK18" s="2">
        <f t="shared" si="5"/>
        <v>0.29166666666666663</v>
      </c>
      <c r="AL18">
        <f t="shared" si="6"/>
        <v>2</v>
      </c>
    </row>
    <row r="19" spans="1:38" ht="16.5" thickTop="1" thickBot="1" x14ac:dyDescent="0.3">
      <c r="A19" s="108">
        <f t="shared" si="7"/>
        <v>41987</v>
      </c>
      <c r="B19" s="50"/>
      <c r="C19" s="51"/>
      <c r="D19" s="52"/>
      <c r="E19" s="53"/>
      <c r="F19" s="29"/>
      <c r="G19" s="16">
        <f t="shared" si="0"/>
        <v>0</v>
      </c>
      <c r="H19" s="3">
        <v>0.41666666666666702</v>
      </c>
      <c r="I19" s="4">
        <v>0.58333333333333304</v>
      </c>
      <c r="J19" s="5">
        <v>0.57291666666666663</v>
      </c>
      <c r="K19" s="6">
        <v>0.83333333333333304</v>
      </c>
      <c r="L19" s="28"/>
      <c r="M19" s="18">
        <f t="shared" si="1"/>
        <v>0.42708333333333243</v>
      </c>
      <c r="N19" s="3"/>
      <c r="O19" s="4"/>
      <c r="P19" s="5">
        <v>0.5</v>
      </c>
      <c r="Q19" s="6">
        <v>0.91666666666666696</v>
      </c>
      <c r="R19" s="28"/>
      <c r="S19" s="18">
        <f t="shared" si="2"/>
        <v>0.41666666666666696</v>
      </c>
      <c r="T19" s="3">
        <v>0.375</v>
      </c>
      <c r="U19" s="4">
        <v>0.58333333333333304</v>
      </c>
      <c r="V19" s="5"/>
      <c r="W19" s="6"/>
      <c r="X19" s="28"/>
      <c r="Y19" s="18">
        <f t="shared" si="3"/>
        <v>0.20833333333333304</v>
      </c>
      <c r="Z19" s="3">
        <v>0.29166666666666669</v>
      </c>
      <c r="AA19" s="4">
        <v>0.5</v>
      </c>
      <c r="AB19" s="5"/>
      <c r="AC19" s="6"/>
      <c r="AD19" s="29"/>
      <c r="AE19" s="19">
        <f t="shared" si="4"/>
        <v>0.20833333333333331</v>
      </c>
      <c r="AF19" s="3">
        <v>0.375</v>
      </c>
      <c r="AG19" s="4">
        <v>0.58333333333333304</v>
      </c>
      <c r="AH19" s="5"/>
      <c r="AI19" s="6"/>
      <c r="AJ19" s="30"/>
      <c r="AK19" s="2">
        <f t="shared" si="5"/>
        <v>0.20833333333333304</v>
      </c>
      <c r="AL19">
        <f t="shared" si="6"/>
        <v>1</v>
      </c>
    </row>
    <row r="20" spans="1:38" ht="16.5" thickTop="1" thickBot="1" x14ac:dyDescent="0.3">
      <c r="A20" s="108">
        <f t="shared" si="7"/>
        <v>41988</v>
      </c>
      <c r="B20" s="50"/>
      <c r="C20" s="51"/>
      <c r="D20" s="52">
        <v>0.57291666666666663</v>
      </c>
      <c r="E20" s="53">
        <v>0.91666666666666696</v>
      </c>
      <c r="F20" s="29"/>
      <c r="G20" s="16">
        <f t="shared" si="0"/>
        <v>0.34375000000000033</v>
      </c>
      <c r="H20" s="3">
        <v>0.29166666666666669</v>
      </c>
      <c r="I20" s="4">
        <v>0.58333333333333304</v>
      </c>
      <c r="J20" s="5"/>
      <c r="K20" s="6"/>
      <c r="L20" s="28"/>
      <c r="M20" s="18">
        <f t="shared" si="1"/>
        <v>0.29166666666666635</v>
      </c>
      <c r="N20" s="3"/>
      <c r="O20" s="4"/>
      <c r="P20" s="5"/>
      <c r="Q20" s="6"/>
      <c r="R20" s="28"/>
      <c r="S20" s="18">
        <f t="shared" si="2"/>
        <v>0</v>
      </c>
      <c r="T20" s="3"/>
      <c r="U20" s="4"/>
      <c r="V20" s="5"/>
      <c r="W20" s="6"/>
      <c r="X20" s="28"/>
      <c r="Y20" s="18">
        <f t="shared" si="3"/>
        <v>0</v>
      </c>
      <c r="Z20" s="3"/>
      <c r="AA20" s="4"/>
      <c r="AB20" s="5"/>
      <c r="AC20" s="6"/>
      <c r="AD20" s="29"/>
      <c r="AE20" s="19">
        <f t="shared" si="4"/>
        <v>0</v>
      </c>
      <c r="AF20" s="3"/>
      <c r="AG20" s="4"/>
      <c r="AH20" s="5"/>
      <c r="AI20" s="6"/>
      <c r="AJ20" s="30"/>
      <c r="AK20" s="2">
        <f t="shared" si="5"/>
        <v>0</v>
      </c>
      <c r="AL20">
        <f t="shared" si="6"/>
        <v>1</v>
      </c>
    </row>
    <row r="21" spans="1:38" ht="16.5" thickTop="1" thickBot="1" x14ac:dyDescent="0.3">
      <c r="A21" s="108">
        <f t="shared" si="7"/>
        <v>41989</v>
      </c>
      <c r="B21" s="50"/>
      <c r="C21" s="51"/>
      <c r="D21" s="52">
        <v>0.57291666666666663</v>
      </c>
      <c r="E21" s="53">
        <v>0.91666666666666696</v>
      </c>
      <c r="F21" s="29"/>
      <c r="G21" s="16">
        <f t="shared" si="0"/>
        <v>0.34375000000000033</v>
      </c>
      <c r="H21" s="3">
        <v>0.29166666666666669</v>
      </c>
      <c r="I21" s="4">
        <v>0.58333333333333304</v>
      </c>
      <c r="J21" s="5"/>
      <c r="K21" s="6"/>
      <c r="L21" s="28"/>
      <c r="M21" s="18">
        <f t="shared" si="1"/>
        <v>0.29166666666666635</v>
      </c>
      <c r="N21" s="3"/>
      <c r="O21" s="4"/>
      <c r="P21" s="5"/>
      <c r="Q21" s="6"/>
      <c r="R21" s="28"/>
      <c r="S21" s="18">
        <f t="shared" si="2"/>
        <v>0</v>
      </c>
      <c r="T21" s="3"/>
      <c r="U21" s="4"/>
      <c r="V21" s="5"/>
      <c r="W21" s="6"/>
      <c r="X21" s="28"/>
      <c r="Y21" s="18">
        <f t="shared" si="3"/>
        <v>0</v>
      </c>
      <c r="Z21" s="3"/>
      <c r="AA21" s="4"/>
      <c r="AB21" s="5"/>
      <c r="AC21" s="6"/>
      <c r="AD21" s="29"/>
      <c r="AE21" s="19">
        <f t="shared" si="4"/>
        <v>0</v>
      </c>
      <c r="AF21" s="3"/>
      <c r="AG21" s="4"/>
      <c r="AH21" s="5"/>
      <c r="AI21" s="6"/>
      <c r="AJ21" s="30"/>
      <c r="AK21" s="2">
        <f t="shared" si="5"/>
        <v>0</v>
      </c>
      <c r="AL21">
        <f t="shared" si="6"/>
        <v>1</v>
      </c>
    </row>
    <row r="22" spans="1:38" ht="16.5" thickTop="1" thickBot="1" x14ac:dyDescent="0.3">
      <c r="A22" s="108">
        <f t="shared" si="7"/>
        <v>41990</v>
      </c>
      <c r="B22" s="50"/>
      <c r="C22" s="51"/>
      <c r="D22" s="52"/>
      <c r="E22" s="53"/>
      <c r="F22" s="29"/>
      <c r="G22" s="16">
        <f t="shared" si="0"/>
        <v>0</v>
      </c>
      <c r="H22" s="3"/>
      <c r="I22" s="4"/>
      <c r="J22" s="5"/>
      <c r="K22" s="6"/>
      <c r="L22" s="28"/>
      <c r="M22" s="18">
        <f t="shared" si="1"/>
        <v>0</v>
      </c>
      <c r="N22" s="3"/>
      <c r="O22" s="4"/>
      <c r="P22" s="5"/>
      <c r="Q22" s="6"/>
      <c r="R22" s="28"/>
      <c r="S22" s="18">
        <f t="shared" si="2"/>
        <v>0</v>
      </c>
      <c r="T22" s="3">
        <v>0.29166666666666669</v>
      </c>
      <c r="U22" s="4">
        <v>0.58333333333333304</v>
      </c>
      <c r="V22" s="5">
        <v>0.70833333333333304</v>
      </c>
      <c r="W22" s="6">
        <v>0.83333333333333304</v>
      </c>
      <c r="X22" s="28"/>
      <c r="Y22" s="18">
        <f t="shared" si="3"/>
        <v>0.41666666666666635</v>
      </c>
      <c r="Z22" s="3"/>
      <c r="AA22" s="4"/>
      <c r="AB22" s="5">
        <v>0.57291666666666663</v>
      </c>
      <c r="AC22" s="6">
        <v>0.91666666666666696</v>
      </c>
      <c r="AD22" s="29"/>
      <c r="AE22" s="19">
        <f t="shared" si="4"/>
        <v>0.34375000000000033</v>
      </c>
      <c r="AF22" s="3">
        <v>0.375</v>
      </c>
      <c r="AG22" s="4">
        <v>0.58333333333333304</v>
      </c>
      <c r="AH22" s="5">
        <v>0.58333333333333304</v>
      </c>
      <c r="AI22" s="6">
        <v>0.70833333333333304</v>
      </c>
      <c r="AJ22" s="30"/>
      <c r="AK22" s="2">
        <f t="shared" si="5"/>
        <v>0.33333333333333304</v>
      </c>
      <c r="AL22">
        <f t="shared" si="6"/>
        <v>1</v>
      </c>
    </row>
    <row r="23" spans="1:38" ht="16.5" thickTop="1" thickBot="1" x14ac:dyDescent="0.3">
      <c r="A23" s="108">
        <f t="shared" si="7"/>
        <v>41991</v>
      </c>
      <c r="B23" s="50"/>
      <c r="C23" s="51"/>
      <c r="D23" s="52"/>
      <c r="E23" s="53"/>
      <c r="F23" s="29"/>
      <c r="G23" s="16">
        <f t="shared" si="0"/>
        <v>0</v>
      </c>
      <c r="H23" s="3">
        <v>0.29166666666666669</v>
      </c>
      <c r="I23" s="4">
        <v>0.58333333333333304</v>
      </c>
      <c r="J23" s="5">
        <v>0.58333333333333304</v>
      </c>
      <c r="K23" s="6">
        <v>0.70833333333333337</v>
      </c>
      <c r="L23" s="28"/>
      <c r="M23" s="18">
        <f t="shared" si="1"/>
        <v>0.41666666666666669</v>
      </c>
      <c r="N23" s="3">
        <v>0.41666666666666702</v>
      </c>
      <c r="O23" s="4">
        <v>0.58333333333333304</v>
      </c>
      <c r="P23" s="5">
        <v>0.58333333333333304</v>
      </c>
      <c r="Q23" s="6">
        <v>0.79166666666666696</v>
      </c>
      <c r="R23" s="28"/>
      <c r="S23" s="18">
        <f t="shared" si="2"/>
        <v>0.37499999999999994</v>
      </c>
      <c r="T23" s="3"/>
      <c r="U23" s="4"/>
      <c r="V23" s="5">
        <v>0.57291666666666663</v>
      </c>
      <c r="W23" s="6">
        <v>0.91666666666666696</v>
      </c>
      <c r="X23" s="28"/>
      <c r="Y23" s="18">
        <f t="shared" si="3"/>
        <v>0.34375000000000033</v>
      </c>
      <c r="Z23" s="3">
        <v>0.41666666666666702</v>
      </c>
      <c r="AA23" s="4">
        <v>0.58333333333333304</v>
      </c>
      <c r="AB23" s="5">
        <v>0.58333333333333304</v>
      </c>
      <c r="AC23" s="6">
        <v>0.83333333333333304</v>
      </c>
      <c r="AD23" s="29"/>
      <c r="AE23" s="19">
        <f t="shared" si="4"/>
        <v>0.41666666666666602</v>
      </c>
      <c r="AF23" s="3">
        <v>0.375</v>
      </c>
      <c r="AG23" s="4">
        <v>0.58333333333333304</v>
      </c>
      <c r="AH23" s="5">
        <v>0.58333333333333304</v>
      </c>
      <c r="AI23" s="6">
        <v>0.70833333333333304</v>
      </c>
      <c r="AJ23" s="30"/>
      <c r="AK23" s="2">
        <f t="shared" si="5"/>
        <v>0.33333333333333304</v>
      </c>
      <c r="AL23">
        <f t="shared" si="6"/>
        <v>1</v>
      </c>
    </row>
    <row r="24" spans="1:38" ht="16.5" thickTop="1" thickBot="1" x14ac:dyDescent="0.3">
      <c r="A24" s="108">
        <f t="shared" si="7"/>
        <v>41992</v>
      </c>
      <c r="B24" s="50"/>
      <c r="C24" s="51"/>
      <c r="D24" s="52"/>
      <c r="E24" s="53"/>
      <c r="F24" s="29"/>
      <c r="G24" s="16">
        <f t="shared" si="0"/>
        <v>0</v>
      </c>
      <c r="H24" s="3"/>
      <c r="I24" s="4"/>
      <c r="J24" s="5">
        <v>0.5</v>
      </c>
      <c r="K24" s="6">
        <v>0.91666666666666696</v>
      </c>
      <c r="L24" s="28"/>
      <c r="M24" s="18">
        <f t="shared" si="1"/>
        <v>0.41666666666666696</v>
      </c>
      <c r="N24" s="3">
        <v>0.45833333333333398</v>
      </c>
      <c r="O24" s="4">
        <v>0.58333333333333304</v>
      </c>
      <c r="P24" s="5">
        <v>0.58333333333333304</v>
      </c>
      <c r="Q24" s="6">
        <v>0.79166666666666696</v>
      </c>
      <c r="R24" s="28"/>
      <c r="S24" s="18">
        <f t="shared" si="2"/>
        <v>0.33333333333333298</v>
      </c>
      <c r="T24" s="3"/>
      <c r="U24" s="4"/>
      <c r="V24" s="5">
        <v>0.54166666666666696</v>
      </c>
      <c r="W24" s="6">
        <v>0.83333333333333304</v>
      </c>
      <c r="X24" s="28"/>
      <c r="Y24" s="18">
        <f t="shared" si="3"/>
        <v>0.29166666666666607</v>
      </c>
      <c r="Z24" s="3">
        <v>0.29166666666666669</v>
      </c>
      <c r="AA24" s="4">
        <v>0.5</v>
      </c>
      <c r="AB24" s="5"/>
      <c r="AC24" s="6"/>
      <c r="AD24" s="29"/>
      <c r="AE24" s="19">
        <f t="shared" si="4"/>
        <v>0.20833333333333331</v>
      </c>
      <c r="AF24" s="3">
        <v>0.375</v>
      </c>
      <c r="AG24" s="4">
        <v>0.58333333333333304</v>
      </c>
      <c r="AH24" s="5">
        <v>0.58333333333333304</v>
      </c>
      <c r="AI24" s="6">
        <v>0.70833333333333304</v>
      </c>
      <c r="AJ24" s="30"/>
      <c r="AK24" s="2">
        <f t="shared" si="5"/>
        <v>0.33333333333333304</v>
      </c>
      <c r="AL24">
        <f t="shared" si="6"/>
        <v>1</v>
      </c>
    </row>
    <row r="25" spans="1:38" ht="16.5" thickTop="1" thickBot="1" x14ac:dyDescent="0.3">
      <c r="A25" s="108">
        <f t="shared" si="7"/>
        <v>41993</v>
      </c>
      <c r="B25" s="50"/>
      <c r="C25" s="51"/>
      <c r="D25" s="52">
        <v>0.57291666666666663</v>
      </c>
      <c r="E25" s="53">
        <v>0.91666666666666696</v>
      </c>
      <c r="F25" s="29"/>
      <c r="G25" s="16">
        <f t="shared" si="0"/>
        <v>0.34375000000000033</v>
      </c>
      <c r="H25" s="3">
        <v>0.48958333333333331</v>
      </c>
      <c r="I25" s="4">
        <v>0.58333333333333304</v>
      </c>
      <c r="J25" s="5">
        <v>0.58333333333333304</v>
      </c>
      <c r="K25" s="6">
        <v>0.83333333333333304</v>
      </c>
      <c r="L25" s="28"/>
      <c r="M25" s="18">
        <f t="shared" si="1"/>
        <v>0.34374999999999972</v>
      </c>
      <c r="N25" s="3">
        <v>0.41666666666666702</v>
      </c>
      <c r="O25" s="4">
        <v>0.58333333333333304</v>
      </c>
      <c r="P25" s="5">
        <v>0.58333333333333304</v>
      </c>
      <c r="Q25" s="6">
        <v>0.75</v>
      </c>
      <c r="R25" s="28"/>
      <c r="S25" s="18">
        <f t="shared" si="2"/>
        <v>0.33333333333333298</v>
      </c>
      <c r="T25" s="3">
        <v>0.29166666666666669</v>
      </c>
      <c r="U25" s="4">
        <v>0.60416666666666663</v>
      </c>
      <c r="V25" s="5"/>
      <c r="W25" s="6"/>
      <c r="X25" s="28"/>
      <c r="Y25" s="18">
        <f t="shared" si="3"/>
        <v>0.31249999999999994</v>
      </c>
      <c r="Z25" s="3"/>
      <c r="AA25" s="4"/>
      <c r="AB25" s="5"/>
      <c r="AC25" s="6"/>
      <c r="AD25" s="29"/>
      <c r="AE25" s="19">
        <f t="shared" si="4"/>
        <v>0</v>
      </c>
      <c r="AF25" s="3">
        <v>0.375</v>
      </c>
      <c r="AG25" s="4">
        <v>0.58333333333333304</v>
      </c>
      <c r="AH25" s="5">
        <v>0.58333333333333304</v>
      </c>
      <c r="AI25" s="6">
        <v>0.70833333333333304</v>
      </c>
      <c r="AJ25" s="30"/>
      <c r="AK25" s="2">
        <f t="shared" si="5"/>
        <v>0.33333333333333304</v>
      </c>
      <c r="AL25">
        <f t="shared" si="6"/>
        <v>1</v>
      </c>
    </row>
    <row r="26" spans="1:38" ht="16.5" thickTop="1" thickBot="1" x14ac:dyDescent="0.3">
      <c r="A26" s="108">
        <f t="shared" si="7"/>
        <v>41994</v>
      </c>
      <c r="B26" s="50">
        <v>0.41666666666666702</v>
      </c>
      <c r="C26" s="51">
        <v>0.58333333333333304</v>
      </c>
      <c r="D26" s="52">
        <v>0.58333333333333304</v>
      </c>
      <c r="E26" s="53">
        <v>0.83333333333333304</v>
      </c>
      <c r="F26" s="29"/>
      <c r="G26" s="16">
        <f t="shared" si="0"/>
        <v>0.41666666666666602</v>
      </c>
      <c r="H26" s="3"/>
      <c r="I26" s="4"/>
      <c r="J26" s="5">
        <v>0.5</v>
      </c>
      <c r="K26" s="6">
        <v>0.91666666666666696</v>
      </c>
      <c r="L26" s="28"/>
      <c r="M26" s="18">
        <f t="shared" si="1"/>
        <v>0.41666666666666696</v>
      </c>
      <c r="N26" s="3"/>
      <c r="O26" s="4"/>
      <c r="P26" s="5"/>
      <c r="Q26" s="6"/>
      <c r="R26" s="28"/>
      <c r="S26" s="18">
        <f t="shared" si="2"/>
        <v>0</v>
      </c>
      <c r="T26" s="3">
        <v>0.29166666666666669</v>
      </c>
      <c r="U26" s="4">
        <v>0.5</v>
      </c>
      <c r="V26" s="5"/>
      <c r="W26" s="6"/>
      <c r="X26" s="28"/>
      <c r="Y26" s="18">
        <f t="shared" si="3"/>
        <v>0.20833333333333331</v>
      </c>
      <c r="Z26" s="3"/>
      <c r="AA26" s="4"/>
      <c r="AB26" s="5"/>
      <c r="AC26" s="6"/>
      <c r="AD26" s="29"/>
      <c r="AE26" s="19">
        <f t="shared" si="4"/>
        <v>0</v>
      </c>
      <c r="AF26" s="3">
        <v>0.375</v>
      </c>
      <c r="AG26" s="4">
        <v>0.58333333333333304</v>
      </c>
      <c r="AH26" s="5"/>
      <c r="AI26" s="6"/>
      <c r="AJ26" s="30"/>
      <c r="AK26" s="2">
        <f t="shared" si="5"/>
        <v>0.20833333333333304</v>
      </c>
      <c r="AL26">
        <f t="shared" si="6"/>
        <v>1</v>
      </c>
    </row>
    <row r="27" spans="1:38" ht="16.5" thickTop="1" thickBot="1" x14ac:dyDescent="0.3">
      <c r="A27" s="108">
        <f t="shared" si="7"/>
        <v>41995</v>
      </c>
      <c r="B27" s="50">
        <v>0.29166666666666669</v>
      </c>
      <c r="C27" s="51">
        <v>0.58333333333333304</v>
      </c>
      <c r="D27" s="52"/>
      <c r="E27" s="53"/>
      <c r="F27" s="29"/>
      <c r="G27" s="16">
        <f t="shared" si="0"/>
        <v>0.29166666666666635</v>
      </c>
      <c r="H27" s="3"/>
      <c r="I27" s="4"/>
      <c r="J27" s="5"/>
      <c r="K27" s="6"/>
      <c r="L27" s="28"/>
      <c r="M27" s="18">
        <f t="shared" si="1"/>
        <v>0</v>
      </c>
      <c r="N27" s="3"/>
      <c r="O27" s="4"/>
      <c r="P27" s="5"/>
      <c r="Q27" s="6"/>
      <c r="R27" s="28"/>
      <c r="S27" s="18">
        <f t="shared" si="2"/>
        <v>0</v>
      </c>
      <c r="T27" s="3"/>
      <c r="U27" s="4"/>
      <c r="V27" s="5"/>
      <c r="W27" s="6"/>
      <c r="X27" s="28"/>
      <c r="Y27" s="18">
        <f t="shared" si="3"/>
        <v>0</v>
      </c>
      <c r="Z27" s="3"/>
      <c r="AA27" s="4"/>
      <c r="AB27" s="5">
        <v>0.57291666666666663</v>
      </c>
      <c r="AC27" s="6">
        <v>0.91666666666666696</v>
      </c>
      <c r="AD27" s="29"/>
      <c r="AE27" s="19">
        <f t="shared" si="4"/>
        <v>0.34375000000000033</v>
      </c>
      <c r="AF27" s="3"/>
      <c r="AG27" s="4"/>
      <c r="AH27" s="5"/>
      <c r="AI27" s="6"/>
      <c r="AJ27" s="30"/>
      <c r="AK27" s="2">
        <f t="shared" si="5"/>
        <v>0</v>
      </c>
      <c r="AL27">
        <f t="shared" si="6"/>
        <v>1</v>
      </c>
    </row>
    <row r="28" spans="1:38" ht="16.5" thickTop="1" thickBot="1" x14ac:dyDescent="0.3">
      <c r="A28" s="108">
        <f t="shared" si="7"/>
        <v>41996</v>
      </c>
      <c r="B28" s="50">
        <v>0.29166666666666669</v>
      </c>
      <c r="C28" s="51">
        <v>0.58333333333333304</v>
      </c>
      <c r="D28" s="52"/>
      <c r="E28" s="53"/>
      <c r="F28" s="29"/>
      <c r="G28" s="16">
        <f t="shared" si="0"/>
        <v>0.29166666666666635</v>
      </c>
      <c r="H28" s="3"/>
      <c r="I28" s="4"/>
      <c r="J28" s="5"/>
      <c r="K28" s="6"/>
      <c r="L28" s="28"/>
      <c r="M28" s="18">
        <f t="shared" si="1"/>
        <v>0</v>
      </c>
      <c r="N28" s="3"/>
      <c r="O28" s="4"/>
      <c r="P28" s="5"/>
      <c r="Q28" s="6"/>
      <c r="R28" s="28"/>
      <c r="S28" s="18">
        <f t="shared" si="2"/>
        <v>0</v>
      </c>
      <c r="T28" s="3"/>
      <c r="U28" s="4"/>
      <c r="V28" s="5"/>
      <c r="W28" s="6"/>
      <c r="X28" s="28"/>
      <c r="Y28" s="18">
        <f t="shared" si="3"/>
        <v>0</v>
      </c>
      <c r="Z28" s="3"/>
      <c r="AA28" s="4"/>
      <c r="AB28" s="5">
        <v>0.57291666666666663</v>
      </c>
      <c r="AC28" s="6">
        <v>0.91666666666666696</v>
      </c>
      <c r="AD28" s="29"/>
      <c r="AE28" s="19">
        <f t="shared" si="4"/>
        <v>0.34375000000000033</v>
      </c>
      <c r="AF28" s="3"/>
      <c r="AG28" s="4"/>
      <c r="AH28" s="5"/>
      <c r="AI28" s="6"/>
      <c r="AJ28" s="30"/>
      <c r="AK28" s="2">
        <f t="shared" si="5"/>
        <v>0</v>
      </c>
      <c r="AL28">
        <f t="shared" si="6"/>
        <v>1</v>
      </c>
    </row>
    <row r="29" spans="1:38" ht="16.5" thickTop="1" thickBot="1" x14ac:dyDescent="0.3">
      <c r="A29" s="108">
        <f t="shared" si="7"/>
        <v>41997</v>
      </c>
      <c r="B29" s="50"/>
      <c r="C29" s="51"/>
      <c r="D29" s="52"/>
      <c r="E29" s="53"/>
      <c r="F29" s="29"/>
      <c r="G29" s="16">
        <f t="shared" si="0"/>
        <v>0</v>
      </c>
      <c r="H29" s="3"/>
      <c r="I29" s="4"/>
      <c r="J29" s="5">
        <v>0.58333333333333304</v>
      </c>
      <c r="K29" s="6">
        <v>0.79166666666666696</v>
      </c>
      <c r="L29" s="28"/>
      <c r="M29" s="18">
        <f t="shared" si="1"/>
        <v>0.20833333333333393</v>
      </c>
      <c r="N29" s="3">
        <v>0.29166666666666669</v>
      </c>
      <c r="O29" s="4">
        <v>0.58333333333333304</v>
      </c>
      <c r="P29" s="5">
        <v>0.70833333333333304</v>
      </c>
      <c r="Q29" s="6">
        <v>0.83333333333333304</v>
      </c>
      <c r="R29" s="28"/>
      <c r="S29" s="18">
        <f t="shared" si="2"/>
        <v>0.41666666666666635</v>
      </c>
      <c r="T29" s="3"/>
      <c r="U29" s="4"/>
      <c r="V29" s="5">
        <v>0.57291666666666663</v>
      </c>
      <c r="W29" s="6">
        <v>0.91666666666666696</v>
      </c>
      <c r="X29" s="28"/>
      <c r="Y29" s="18">
        <f t="shared" si="3"/>
        <v>0.34375000000000033</v>
      </c>
      <c r="Z29" s="3"/>
      <c r="AA29" s="4"/>
      <c r="AB29" s="5"/>
      <c r="AC29" s="6"/>
      <c r="AD29" s="29"/>
      <c r="AE29" s="19">
        <f t="shared" si="4"/>
        <v>0</v>
      </c>
      <c r="AF29" s="3">
        <v>0.375</v>
      </c>
      <c r="AG29" s="4">
        <v>0.58333333333333304</v>
      </c>
      <c r="AH29" s="5">
        <v>0.58333333333333304</v>
      </c>
      <c r="AI29" s="6">
        <v>0.70833333333333304</v>
      </c>
      <c r="AJ29" s="30"/>
      <c r="AK29" s="2">
        <f t="shared" si="5"/>
        <v>0.33333333333333304</v>
      </c>
      <c r="AL29">
        <f t="shared" si="6"/>
        <v>1</v>
      </c>
    </row>
    <row r="30" spans="1:38" ht="16.5" thickTop="1" thickBot="1" x14ac:dyDescent="0.3">
      <c r="A30" s="108">
        <f t="shared" si="7"/>
        <v>41998</v>
      </c>
      <c r="B30" s="50">
        <v>0.29166666666666669</v>
      </c>
      <c r="C30" s="51">
        <v>0.58333333333333304</v>
      </c>
      <c r="D30" s="52">
        <v>0.58333333333333304</v>
      </c>
      <c r="E30" s="53">
        <v>0.70833333333333337</v>
      </c>
      <c r="F30" s="29"/>
      <c r="G30" s="16">
        <f t="shared" si="0"/>
        <v>0.41666666666666669</v>
      </c>
      <c r="H30" s="3">
        <v>0.41666666666666702</v>
      </c>
      <c r="I30" s="4">
        <v>0.58333333333333304</v>
      </c>
      <c r="J30" s="5">
        <v>0.58333333333333304</v>
      </c>
      <c r="K30" s="6">
        <v>0.79166666666666696</v>
      </c>
      <c r="L30" s="28"/>
      <c r="M30" s="18">
        <f t="shared" si="1"/>
        <v>0.37499999999999994</v>
      </c>
      <c r="N30" s="3"/>
      <c r="O30" s="4"/>
      <c r="P30" s="5">
        <v>0.57291666666666663</v>
      </c>
      <c r="Q30" s="6">
        <v>0.91666666666666696</v>
      </c>
      <c r="R30" s="28"/>
      <c r="S30" s="18">
        <f t="shared" si="2"/>
        <v>0.34375000000000033</v>
      </c>
      <c r="T30" s="3">
        <v>0.41666666666666702</v>
      </c>
      <c r="U30" s="4">
        <v>0.58333333333333304</v>
      </c>
      <c r="V30" s="5">
        <v>0.58333333333333304</v>
      </c>
      <c r="W30" s="6">
        <v>0.83333333333333304</v>
      </c>
      <c r="X30" s="28"/>
      <c r="Y30" s="18">
        <f t="shared" si="3"/>
        <v>0.41666666666666602</v>
      </c>
      <c r="Z30" s="3"/>
      <c r="AA30" s="4"/>
      <c r="AB30" s="5"/>
      <c r="AC30" s="6"/>
      <c r="AD30" s="29"/>
      <c r="AE30" s="19">
        <f t="shared" si="4"/>
        <v>0</v>
      </c>
      <c r="AF30" s="3">
        <v>0.375</v>
      </c>
      <c r="AG30" s="4">
        <v>0.58333333333333304</v>
      </c>
      <c r="AH30" s="5">
        <v>0.58333333333333304</v>
      </c>
      <c r="AI30" s="6">
        <v>0.70833333333333304</v>
      </c>
      <c r="AJ30" s="30"/>
      <c r="AK30" s="2">
        <f t="shared" si="5"/>
        <v>0.33333333333333304</v>
      </c>
      <c r="AL30">
        <f t="shared" si="6"/>
        <v>1</v>
      </c>
    </row>
    <row r="31" spans="1:38" ht="16.5" thickTop="1" thickBot="1" x14ac:dyDescent="0.3">
      <c r="A31" s="108">
        <f t="shared" si="7"/>
        <v>41999</v>
      </c>
      <c r="B31" s="50"/>
      <c r="C31" s="51"/>
      <c r="D31" s="52">
        <v>0.5</v>
      </c>
      <c r="E31" s="53">
        <v>0.91666666666666696</v>
      </c>
      <c r="F31" s="29"/>
      <c r="G31" s="16">
        <f t="shared" si="0"/>
        <v>0.41666666666666696</v>
      </c>
      <c r="H31" s="3">
        <v>0.45833333333333398</v>
      </c>
      <c r="I31" s="4">
        <v>0.58333333333333304</v>
      </c>
      <c r="J31" s="5">
        <v>0.58333333333333304</v>
      </c>
      <c r="K31" s="6">
        <v>0.83333333333333304</v>
      </c>
      <c r="L31" s="28"/>
      <c r="M31" s="18">
        <f t="shared" si="1"/>
        <v>0.37499999999999906</v>
      </c>
      <c r="N31" s="3"/>
      <c r="O31" s="4"/>
      <c r="P31" s="5">
        <v>0.54166666666666696</v>
      </c>
      <c r="Q31" s="6">
        <v>0.83333333333333304</v>
      </c>
      <c r="R31" s="28"/>
      <c r="S31" s="18">
        <f t="shared" si="2"/>
        <v>0.29166666666666607</v>
      </c>
      <c r="T31" s="3">
        <v>0.29166666666666669</v>
      </c>
      <c r="U31" s="4">
        <v>0.5</v>
      </c>
      <c r="V31" s="5"/>
      <c r="W31" s="6"/>
      <c r="X31" s="28"/>
      <c r="Y31" s="18">
        <f t="shared" si="3"/>
        <v>0.20833333333333331</v>
      </c>
      <c r="Z31" s="3"/>
      <c r="AA31" s="4"/>
      <c r="AB31" s="5"/>
      <c r="AC31" s="6"/>
      <c r="AD31" s="29"/>
      <c r="AE31" s="19">
        <f t="shared" si="4"/>
        <v>0</v>
      </c>
      <c r="AF31" s="3">
        <v>0.375</v>
      </c>
      <c r="AG31" s="4">
        <v>0.58333333333333304</v>
      </c>
      <c r="AH31" s="5">
        <v>0.58333333333333304</v>
      </c>
      <c r="AI31" s="6">
        <v>0.70833333333333304</v>
      </c>
      <c r="AJ31" s="30"/>
      <c r="AK31" s="2">
        <f t="shared" si="5"/>
        <v>0.33333333333333304</v>
      </c>
      <c r="AL31">
        <f t="shared" si="6"/>
        <v>1</v>
      </c>
    </row>
    <row r="32" spans="1:38" ht="16.5" thickTop="1" thickBot="1" x14ac:dyDescent="0.3">
      <c r="A32" s="108">
        <f t="shared" si="7"/>
        <v>42000</v>
      </c>
      <c r="B32" s="50">
        <v>0.48958333333333331</v>
      </c>
      <c r="C32" s="51">
        <v>0.58333333333333304</v>
      </c>
      <c r="D32" s="52">
        <v>0.58333333333333304</v>
      </c>
      <c r="E32" s="53">
        <v>0.83333333333333304</v>
      </c>
      <c r="F32" s="29"/>
      <c r="G32" s="16">
        <f t="shared" si="0"/>
        <v>0.34374999999999972</v>
      </c>
      <c r="H32" s="3">
        <v>0.45833333333333398</v>
      </c>
      <c r="I32" s="4">
        <v>0.58333333333333304</v>
      </c>
      <c r="J32" s="5">
        <v>0.58333333333333304</v>
      </c>
      <c r="K32" s="6">
        <v>0.83333333333333304</v>
      </c>
      <c r="L32" s="28"/>
      <c r="M32" s="18">
        <f t="shared" si="1"/>
        <v>0.37499999999999906</v>
      </c>
      <c r="N32" s="3">
        <v>0.29166666666666669</v>
      </c>
      <c r="O32" s="4">
        <v>0.60416666666666663</v>
      </c>
      <c r="P32" s="5"/>
      <c r="Q32" s="6"/>
      <c r="R32" s="28"/>
      <c r="S32" s="18">
        <f t="shared" si="2"/>
        <v>0.31249999999999994</v>
      </c>
      <c r="T32" s="3"/>
      <c r="U32" s="4"/>
      <c r="V32" s="5"/>
      <c r="W32" s="6"/>
      <c r="X32" s="28"/>
      <c r="Y32" s="18">
        <f t="shared" si="3"/>
        <v>0</v>
      </c>
      <c r="Z32" s="3"/>
      <c r="AA32" s="4"/>
      <c r="AB32" s="5">
        <v>0.57291666666666663</v>
      </c>
      <c r="AC32" s="6">
        <v>0.91666666666666696</v>
      </c>
      <c r="AD32" s="29"/>
      <c r="AE32" s="19">
        <f t="shared" si="4"/>
        <v>0.34375000000000033</v>
      </c>
      <c r="AF32" s="3">
        <v>0.375</v>
      </c>
      <c r="AG32" s="4">
        <v>0.58333333333333304</v>
      </c>
      <c r="AH32" s="5">
        <v>0.58333333333333304</v>
      </c>
      <c r="AI32" s="6">
        <v>0.70833333333333304</v>
      </c>
      <c r="AJ32" s="30"/>
      <c r="AK32" s="2">
        <f t="shared" si="5"/>
        <v>0.33333333333333304</v>
      </c>
      <c r="AL32">
        <f t="shared" si="6"/>
        <v>1</v>
      </c>
    </row>
    <row r="33" spans="1:38" ht="16.5" thickTop="1" thickBot="1" x14ac:dyDescent="0.3">
      <c r="A33" s="108">
        <f t="shared" si="7"/>
        <v>42001</v>
      </c>
      <c r="B33" s="50"/>
      <c r="C33" s="51"/>
      <c r="D33" s="52">
        <v>0.5</v>
      </c>
      <c r="E33" s="53">
        <v>0.91666666666666696</v>
      </c>
      <c r="F33" s="29"/>
      <c r="G33" s="16">
        <f t="shared" si="0"/>
        <v>0.41666666666666696</v>
      </c>
      <c r="H33" s="3">
        <v>0.375</v>
      </c>
      <c r="I33" s="4">
        <v>0.58333333333333304</v>
      </c>
      <c r="J33" s="5"/>
      <c r="K33" s="6"/>
      <c r="L33" s="28"/>
      <c r="M33" s="18">
        <f t="shared" si="1"/>
        <v>0.20833333333333304</v>
      </c>
      <c r="N33" s="3"/>
      <c r="O33" s="4"/>
      <c r="P33" s="5"/>
      <c r="Q33" s="6"/>
      <c r="R33" s="28"/>
      <c r="S33" s="18">
        <f t="shared" si="2"/>
        <v>0</v>
      </c>
      <c r="T33" s="3"/>
      <c r="U33" s="4"/>
      <c r="V33" s="5"/>
      <c r="W33" s="6"/>
      <c r="X33" s="28"/>
      <c r="Y33" s="18">
        <f t="shared" si="3"/>
        <v>0</v>
      </c>
      <c r="Z33" s="3">
        <v>0.41666666666666702</v>
      </c>
      <c r="AA33" s="4">
        <v>0.58333333333333304</v>
      </c>
      <c r="AB33" s="5">
        <v>0.58333333333333304</v>
      </c>
      <c r="AC33" s="6">
        <v>0.83333333333333304</v>
      </c>
      <c r="AD33" s="29"/>
      <c r="AE33" s="19">
        <f t="shared" si="4"/>
        <v>0.41666666666666602</v>
      </c>
      <c r="AF33" s="3">
        <v>0.29166666666666669</v>
      </c>
      <c r="AG33" s="4">
        <v>0.5</v>
      </c>
      <c r="AH33" s="5"/>
      <c r="AI33" s="6"/>
      <c r="AJ33" s="30"/>
      <c r="AK33" s="2">
        <f t="shared" si="5"/>
        <v>0.20833333333333331</v>
      </c>
      <c r="AL33">
        <f t="shared" si="6"/>
        <v>1</v>
      </c>
    </row>
    <row r="34" spans="1:38" ht="16.5" thickTop="1" thickBot="1" x14ac:dyDescent="0.3">
      <c r="A34" s="108">
        <f t="shared" si="7"/>
        <v>42002</v>
      </c>
      <c r="B34" s="50"/>
      <c r="C34" s="51"/>
      <c r="D34" s="52"/>
      <c r="E34" s="53"/>
      <c r="F34" s="29"/>
      <c r="G34" s="16">
        <f t="shared" si="0"/>
        <v>0</v>
      </c>
      <c r="H34" s="3"/>
      <c r="I34" s="4"/>
      <c r="J34" s="5"/>
      <c r="K34" s="6"/>
      <c r="L34" s="28"/>
      <c r="M34" s="18">
        <f t="shared" si="1"/>
        <v>0</v>
      </c>
      <c r="N34" s="3"/>
      <c r="O34" s="4"/>
      <c r="P34" s="5"/>
      <c r="Q34" s="6"/>
      <c r="R34" s="28"/>
      <c r="S34" s="18">
        <f t="shared" si="2"/>
        <v>0</v>
      </c>
      <c r="T34" s="3"/>
      <c r="U34" s="4"/>
      <c r="V34" s="5">
        <v>0.57291666666666663</v>
      </c>
      <c r="W34" s="6">
        <v>0.91666666666666696</v>
      </c>
      <c r="X34" s="28"/>
      <c r="Y34" s="18">
        <f t="shared" si="3"/>
        <v>0.34375000000000033</v>
      </c>
      <c r="Z34" s="3">
        <v>0.29166666666666669</v>
      </c>
      <c r="AA34" s="4">
        <v>0.58333333333333304</v>
      </c>
      <c r="AB34" s="5"/>
      <c r="AC34" s="6"/>
      <c r="AD34" s="29"/>
      <c r="AE34" s="19">
        <f t="shared" si="4"/>
        <v>0.29166666666666635</v>
      </c>
      <c r="AF34" s="3"/>
      <c r="AG34" s="4"/>
      <c r="AH34" s="5"/>
      <c r="AI34" s="6"/>
      <c r="AJ34" s="30"/>
      <c r="AK34" s="2">
        <f t="shared" si="5"/>
        <v>0</v>
      </c>
      <c r="AL34">
        <f t="shared" si="6"/>
        <v>1</v>
      </c>
    </row>
    <row r="35" spans="1:38" ht="16.5" thickTop="1" thickBot="1" x14ac:dyDescent="0.3">
      <c r="A35" s="108">
        <f t="shared" si="7"/>
        <v>42003</v>
      </c>
      <c r="B35" s="50"/>
      <c r="C35" s="51"/>
      <c r="D35" s="52"/>
      <c r="E35" s="53"/>
      <c r="F35" s="29"/>
      <c r="G35" s="16">
        <f t="shared" si="0"/>
        <v>0</v>
      </c>
      <c r="H35" s="3"/>
      <c r="I35" s="4"/>
      <c r="J35" s="5"/>
      <c r="K35" s="6"/>
      <c r="L35" s="28"/>
      <c r="M35" s="18">
        <f t="shared" si="1"/>
        <v>0</v>
      </c>
      <c r="N35" s="3"/>
      <c r="O35" s="4"/>
      <c r="P35" s="5"/>
      <c r="Q35" s="6"/>
      <c r="R35" s="28"/>
      <c r="S35" s="18">
        <f t="shared" si="2"/>
        <v>0</v>
      </c>
      <c r="T35" s="3"/>
      <c r="U35" s="4"/>
      <c r="V35" s="5">
        <v>0.57291666666666663</v>
      </c>
      <c r="W35" s="6">
        <v>0.91666666666666696</v>
      </c>
      <c r="X35" s="28"/>
      <c r="Y35" s="18">
        <f t="shared" si="3"/>
        <v>0.34375000000000033</v>
      </c>
      <c r="Z35" s="3">
        <v>0.29166666666666669</v>
      </c>
      <c r="AA35" s="4">
        <v>0.58333333333333304</v>
      </c>
      <c r="AB35" s="5"/>
      <c r="AC35" s="6"/>
      <c r="AD35" s="29"/>
      <c r="AE35" s="19">
        <f t="shared" si="4"/>
        <v>0.29166666666666635</v>
      </c>
      <c r="AF35" s="3"/>
      <c r="AG35" s="4"/>
      <c r="AH35" s="5"/>
      <c r="AI35" s="6"/>
      <c r="AJ35" s="30"/>
      <c r="AK35" s="2">
        <f t="shared" si="5"/>
        <v>0</v>
      </c>
      <c r="AL35">
        <f t="shared" si="6"/>
        <v>1</v>
      </c>
    </row>
    <row r="36" spans="1:38" ht="16.5" thickTop="1" thickBot="1" x14ac:dyDescent="0.3">
      <c r="A36" s="108">
        <f t="shared" si="7"/>
        <v>42004</v>
      </c>
      <c r="B36" s="54"/>
      <c r="C36" s="55"/>
      <c r="D36" s="56"/>
      <c r="E36" s="57"/>
      <c r="F36" s="29"/>
      <c r="G36" s="21">
        <f t="shared" si="0"/>
        <v>0</v>
      </c>
      <c r="H36" s="8"/>
      <c r="I36" s="9"/>
      <c r="J36" s="10"/>
      <c r="K36" s="11"/>
      <c r="L36" s="28"/>
      <c r="M36" s="21">
        <f t="shared" si="1"/>
        <v>0</v>
      </c>
      <c r="N36" s="8"/>
      <c r="O36" s="9"/>
      <c r="P36" s="10"/>
      <c r="Q36" s="11"/>
      <c r="R36" s="28"/>
      <c r="S36" s="21">
        <f t="shared" si="2"/>
        <v>0</v>
      </c>
      <c r="T36" s="8"/>
      <c r="U36" s="9"/>
      <c r="V36" s="10"/>
      <c r="W36" s="11"/>
      <c r="X36" s="28"/>
      <c r="Y36" s="21">
        <f t="shared" si="3"/>
        <v>0</v>
      </c>
      <c r="Z36" s="8"/>
      <c r="AA36" s="9"/>
      <c r="AB36" s="10"/>
      <c r="AC36" s="11"/>
      <c r="AD36" s="29"/>
      <c r="AE36" s="21">
        <f t="shared" si="4"/>
        <v>0</v>
      </c>
      <c r="AF36" s="8"/>
      <c r="AG36" s="9"/>
      <c r="AH36" s="10"/>
      <c r="AI36" s="11"/>
      <c r="AJ36" s="30"/>
      <c r="AK36" s="7">
        <f t="shared" si="5"/>
        <v>0</v>
      </c>
      <c r="AL36">
        <f t="shared" si="6"/>
        <v>0</v>
      </c>
    </row>
    <row r="37" spans="1:38" ht="15.75" customHeight="1" thickTop="1" x14ac:dyDescent="0.25">
      <c r="A37" s="12"/>
      <c r="B37" s="169">
        <f>SUM(G6:G36)</f>
        <v>5.7500000000000009</v>
      </c>
      <c r="C37" s="170"/>
      <c r="D37" s="170"/>
      <c r="E37" s="170"/>
      <c r="F37" s="170"/>
      <c r="G37" s="171"/>
      <c r="H37" s="170">
        <f>SUM(M6:M36)</f>
        <v>6.1458333333333321</v>
      </c>
      <c r="I37" s="170"/>
      <c r="J37" s="170"/>
      <c r="K37" s="170"/>
      <c r="L37" s="170"/>
      <c r="M37" s="171"/>
      <c r="N37" s="169">
        <f>SUM(S6:S36)</f>
        <v>5.2708333333333313</v>
      </c>
      <c r="O37" s="170"/>
      <c r="P37" s="170"/>
      <c r="Q37" s="170"/>
      <c r="R37" s="170"/>
      <c r="S37" s="171"/>
      <c r="T37" s="170">
        <f>SUM(Y6:Y36)</f>
        <v>6.5729166666666634</v>
      </c>
      <c r="U37" s="170"/>
      <c r="V37" s="170"/>
      <c r="W37" s="170"/>
      <c r="X37" s="170"/>
      <c r="Y37" s="170"/>
      <c r="Z37" s="169">
        <f>SUM(AE6:AE36)</f>
        <v>6.1145833333333295</v>
      </c>
      <c r="AA37" s="170"/>
      <c r="AB37" s="170"/>
      <c r="AC37" s="170"/>
      <c r="AD37" s="170"/>
      <c r="AE37" s="171"/>
      <c r="AF37" s="169">
        <f>SUM(AK6:AK36)</f>
        <v>6.0520833333333295</v>
      </c>
      <c r="AG37" s="170"/>
      <c r="AH37" s="170"/>
      <c r="AI37" s="170"/>
      <c r="AJ37" s="170"/>
      <c r="AK37" s="171"/>
    </row>
    <row r="38" spans="1:38" ht="15" customHeight="1" thickBot="1" x14ac:dyDescent="0.3">
      <c r="B38" s="172"/>
      <c r="C38" s="173"/>
      <c r="D38" s="173"/>
      <c r="E38" s="173"/>
      <c r="F38" s="173"/>
      <c r="G38" s="174"/>
      <c r="H38" s="173"/>
      <c r="I38" s="173"/>
      <c r="J38" s="173"/>
      <c r="K38" s="173"/>
      <c r="L38" s="173"/>
      <c r="M38" s="174"/>
      <c r="N38" s="172"/>
      <c r="O38" s="173"/>
      <c r="P38" s="173"/>
      <c r="Q38" s="173"/>
      <c r="R38" s="173"/>
      <c r="S38" s="174"/>
      <c r="T38" s="173"/>
      <c r="U38" s="173"/>
      <c r="V38" s="173"/>
      <c r="W38" s="173"/>
      <c r="X38" s="173"/>
      <c r="Y38" s="173"/>
      <c r="Z38" s="172"/>
      <c r="AA38" s="173"/>
      <c r="AB38" s="173"/>
      <c r="AC38" s="173"/>
      <c r="AD38" s="173"/>
      <c r="AE38" s="174"/>
      <c r="AF38" s="172"/>
      <c r="AG38" s="173"/>
      <c r="AH38" s="173"/>
      <c r="AI38" s="173"/>
      <c r="AJ38" s="173"/>
      <c r="AK38" s="174"/>
    </row>
    <row r="39" spans="1:38" s="15" customFormat="1" ht="16.5" thickTop="1" x14ac:dyDescent="0.25">
      <c r="A39" s="104" t="s">
        <v>56</v>
      </c>
      <c r="B39" s="101"/>
      <c r="C39" s="102"/>
      <c r="D39" s="102"/>
      <c r="E39" s="102"/>
      <c r="F39" s="103"/>
      <c r="G39" s="105">
        <f ca="1">SUMPRODUCT((COUNTIF(fériés,ROW(INDIRECT($A$6&amp;":"&amp;$A$36)))),G$6:G36)</f>
        <v>0.41666666666666669</v>
      </c>
      <c r="H39" s="101"/>
      <c r="I39" s="102"/>
      <c r="J39" s="102"/>
      <c r="K39" s="102"/>
      <c r="L39" s="103"/>
      <c r="M39" s="105">
        <f ca="1">SUMPRODUCT((COUNTIF(fériés,ROW(INDIRECT($A$6&amp;":"&amp;$A$36)))),M$6:M36)</f>
        <v>0.37499999999999994</v>
      </c>
      <c r="N39" s="101"/>
      <c r="O39" s="102"/>
      <c r="P39" s="102"/>
      <c r="Q39" s="102"/>
      <c r="R39" s="103"/>
      <c r="S39" s="105">
        <f ca="1">SUMPRODUCT((COUNTIF(fériés,ROW(INDIRECT($A$6&amp;":"&amp;$A$36)))),S$6:S36)</f>
        <v>0.34375000000000033</v>
      </c>
      <c r="T39" s="101"/>
      <c r="U39" s="102"/>
      <c r="V39" s="102"/>
      <c r="W39" s="102"/>
      <c r="X39" s="103"/>
      <c r="Y39" s="105">
        <f ca="1">SUMPRODUCT((COUNTIF(fériés,ROW(INDIRECT($A$6&amp;":"&amp;$A$36)))),Y$6:Y36)</f>
        <v>0.41666666666666602</v>
      </c>
      <c r="Z39" s="101"/>
      <c r="AA39" s="102"/>
      <c r="AB39" s="102"/>
      <c r="AC39" s="102"/>
      <c r="AD39" s="103"/>
      <c r="AE39" s="105">
        <f ca="1">SUMPRODUCT((COUNTIF(fériés,ROW(INDIRECT($A$6&amp;":"&amp;$A$36)))),AE$6:AE36)</f>
        <v>0</v>
      </c>
      <c r="AF39" s="101"/>
      <c r="AG39" s="102"/>
      <c r="AH39" s="102"/>
      <c r="AI39" s="102"/>
      <c r="AJ39" s="103"/>
      <c r="AK39" s="105">
        <f ca="1">SUMPRODUCT((COUNTIF(fériés,ROW(INDIRECT($A$6&amp;":"&amp;$A$36)))),AK$6:AK36)</f>
        <v>0.33333333333333304</v>
      </c>
    </row>
    <row r="40" spans="1:38" s="15" customFormat="1" ht="15.75" x14ac:dyDescent="0.25">
      <c r="A40" s="67"/>
      <c r="B40" s="68"/>
      <c r="C40" s="14"/>
      <c r="D40" s="14"/>
      <c r="E40" s="14"/>
      <c r="H40" s="68"/>
      <c r="I40" s="14"/>
      <c r="J40" s="14"/>
      <c r="K40" s="14"/>
      <c r="N40" s="68"/>
      <c r="O40" s="14"/>
      <c r="P40" s="14"/>
      <c r="Q40" s="14"/>
      <c r="T40" s="68"/>
      <c r="U40" s="14"/>
      <c r="V40" s="14"/>
      <c r="W40" s="14"/>
      <c r="Z40" s="68"/>
      <c r="AA40" s="14"/>
      <c r="AB40" s="14"/>
      <c r="AC40" s="14"/>
      <c r="AF40" s="68"/>
      <c r="AG40" s="14"/>
      <c r="AH40" s="14"/>
      <c r="AI40" s="14"/>
    </row>
    <row r="41" spans="1:38" s="15" customFormat="1" ht="15.75" x14ac:dyDescent="0.25">
      <c r="A41" s="67"/>
      <c r="B41" s="68"/>
      <c r="C41" s="14"/>
      <c r="D41" s="14"/>
      <c r="E41" s="14"/>
      <c r="H41" s="68"/>
      <c r="I41" s="14"/>
      <c r="J41" s="14"/>
      <c r="K41" s="14"/>
      <c r="N41" s="68"/>
      <c r="O41" s="14"/>
      <c r="P41" s="14"/>
      <c r="Q41" s="14"/>
      <c r="T41" s="68"/>
      <c r="U41" s="14"/>
      <c r="V41" s="14"/>
      <c r="W41" s="14"/>
      <c r="Z41" s="68"/>
      <c r="AA41" s="14"/>
      <c r="AB41" s="14"/>
      <c r="AC41" s="14"/>
      <c r="AF41" s="68"/>
      <c r="AG41" s="14"/>
      <c r="AH41" s="14"/>
      <c r="AI41" s="14"/>
    </row>
    <row r="42" spans="1:38" s="15" customFormat="1" ht="15.75" x14ac:dyDescent="0.25">
      <c r="A42" s="67"/>
      <c r="H42" s="15" t="b">
        <f>OR(COUNTIF(fériés,$A6)&gt;0,WEEKDAY($A6,2)&gt;5)</f>
        <v>0</v>
      </c>
      <c r="AC42" s="14"/>
      <c r="AI42" s="14"/>
    </row>
    <row r="43" spans="1:38" s="15" customFormat="1" x14ac:dyDescent="0.25">
      <c r="A43" s="67"/>
    </row>
    <row r="44" spans="1:38" s="15" customFormat="1" ht="21" x14ac:dyDescent="0.35">
      <c r="A44" s="67"/>
      <c r="B44" s="156"/>
      <c r="C44" s="156"/>
      <c r="D44" s="155"/>
      <c r="E44" s="155"/>
      <c r="H44" s="156"/>
      <c r="I44" s="156"/>
      <c r="J44" s="155"/>
      <c r="K44" s="155"/>
      <c r="N44" s="156"/>
      <c r="O44" s="156"/>
      <c r="P44" s="155"/>
      <c r="Q44" s="155"/>
      <c r="T44" s="156"/>
      <c r="U44" s="156"/>
      <c r="V44" s="155"/>
      <c r="W44" s="155"/>
      <c r="Z44" s="156"/>
      <c r="AA44" s="156"/>
      <c r="AB44" s="155"/>
      <c r="AC44" s="155"/>
      <c r="AF44" s="156"/>
      <c r="AG44" s="156"/>
      <c r="AH44" s="155"/>
      <c r="AI44" s="155"/>
    </row>
    <row r="48" spans="1:38" x14ac:dyDescent="0.25">
      <c r="A48"/>
      <c r="Z48" t="s">
        <v>9</v>
      </c>
    </row>
  </sheetData>
  <sheetProtection selectLockedCells="1"/>
  <mergeCells count="26">
    <mergeCell ref="AF37:AK38"/>
    <mergeCell ref="AH44:AI44"/>
    <mergeCell ref="B44:C44"/>
    <mergeCell ref="D44:E44"/>
    <mergeCell ref="H44:I44"/>
    <mergeCell ref="J44:K44"/>
    <mergeCell ref="N44:O44"/>
    <mergeCell ref="P44:Q44"/>
    <mergeCell ref="T44:U44"/>
    <mergeCell ref="V44:W44"/>
    <mergeCell ref="Z44:AA44"/>
    <mergeCell ref="AB44:AC44"/>
    <mergeCell ref="AF44:AG44"/>
    <mergeCell ref="B37:G38"/>
    <mergeCell ref="H37:M38"/>
    <mergeCell ref="N37:S38"/>
    <mergeCell ref="T37:Y38"/>
    <mergeCell ref="Z37:AE38"/>
    <mergeCell ref="A1:A5"/>
    <mergeCell ref="B4:G5"/>
    <mergeCell ref="H4:M5"/>
    <mergeCell ref="N4:S5"/>
    <mergeCell ref="T4:Y5"/>
    <mergeCell ref="B1:AK2"/>
    <mergeCell ref="Z4:AE5"/>
    <mergeCell ref="AF4:AK5"/>
  </mergeCells>
  <conditionalFormatting sqref="A6:A36">
    <cfRule type="cellIs" dxfId="247" priority="6" operator="lessThan">
      <formula>TODAY()</formula>
    </cfRule>
  </conditionalFormatting>
  <conditionalFormatting sqref="A6:A36">
    <cfRule type="expression" dxfId="246" priority="39">
      <formula>OR(COUNTIF(fériés,$A6)&gt;0,WEEKDAY($A6,2)&gt;5)</formula>
    </cfRule>
    <cfRule type="expression" dxfId="245" priority="40">
      <formula>$AJ6="MODIF"</formula>
    </cfRule>
  </conditionalFormatting>
  <conditionalFormatting sqref="B6:AK36">
    <cfRule type="expression" dxfId="244" priority="4">
      <formula>OR(COUNTIF(fériés,$A6)&gt;0,WEEKDAY($A6,2)&gt;5)</formula>
    </cfRule>
  </conditionalFormatting>
  <conditionalFormatting sqref="G6:G36 M6:M36 S6:S36 Y6:Y36 AE6:AE36 AK6:AK36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{6201BEAE-F69D-47A7-A21B-F8D86BA42894}</x14:id>
        </ext>
      </extLst>
    </cfRule>
  </conditionalFormatting>
  <conditionalFormatting sqref="B6:E35 H6:K35 N6:Q35 T6:W35 Z6:AC35 AF6:AI35">
    <cfRule type="cellIs" dxfId="243" priority="1" operator="equal">
      <formula>0.916666666666667</formula>
    </cfRule>
    <cfRule type="cellIs" dxfId="242" priority="2" operator="equal">
      <formula>0.291666666666667</formula>
    </cfRule>
  </conditionalFormatting>
  <dataValidations count="6">
    <dataValidation type="list" allowBlank="1" showInputMessage="1" showErrorMessage="1" sqref="L6:L36 R6:R36 F6:F36 X6:X36 AD6:AD36 AJ6:AJ36">
      <formula1>"CA,AM,RC,MODIF,AUTRE"</formula1>
    </dataValidation>
    <dataValidation type="list" allowBlank="1" showInputMessage="1" showErrorMessage="1" sqref="E6:E35 W6:W35 Q6:Q35 K6:K35 AC6:AC35 AI6:AI35">
      <formula1>fin2_</formula1>
    </dataValidation>
    <dataValidation type="list" allowBlank="1" showInputMessage="1" showErrorMessage="1" sqref="D6:D35 V6:V35 P6:P35 J6:J35 AB6:AB35 AH6:AH35">
      <formula1>deb2_</formula1>
    </dataValidation>
    <dataValidation type="list" allowBlank="1" showInputMessage="1" showErrorMessage="1" sqref="C6:C35 U6:U35 O6:O35 I6:I35 AA6:AA35 AG6:AG35">
      <formula1>fin1_</formula1>
    </dataValidation>
    <dataValidation type="list" allowBlank="1" showInputMessage="1" showErrorMessage="1" sqref="B6:B35 T6:T35 N6:N35 H6:H35 Z6:Z35 AF6:AF35">
      <formula1>Déb1</formula1>
    </dataValidation>
    <dataValidation type="list" allowBlank="1" showInputMessage="1" showErrorMessage="1" sqref="B1">
      <formula1>mois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9460" r:id="rId3" name="CommandButton1">
          <controlPr defaultSize="0" autoLine="0" r:id="rId4">
            <anchor moveWithCells="1">
              <from>
                <xdr:col>3</xdr:col>
                <xdr:colOff>171450</xdr:colOff>
                <xdr:row>0</xdr:row>
                <xdr:rowOff>0</xdr:rowOff>
              </from>
              <to>
                <xdr:col>7</xdr:col>
                <xdr:colOff>28575</xdr:colOff>
                <xdr:row>1</xdr:row>
                <xdr:rowOff>190500</xdr:rowOff>
              </to>
            </anchor>
          </controlPr>
        </control>
      </mc:Choice>
      <mc:Fallback>
        <control shapeId="19460" r:id="rId3" name="CommandButton1"/>
      </mc:Fallback>
    </mc:AlternateContent>
    <mc:AlternateContent xmlns:mc="http://schemas.openxmlformats.org/markup-compatibility/2006">
      <mc:Choice Requires="x14">
        <control shapeId="19458" r:id="rId5" name="Button 2">
          <controlPr defaultSize="0" print="0" autoFill="0" autoPict="0" macro="[0]!Effacer">
            <anchor moveWithCells="1" sizeWithCells="1">
              <from>
                <xdr:col>1</xdr:col>
                <xdr:colOff>19050</xdr:colOff>
                <xdr:row>0</xdr:row>
                <xdr:rowOff>28575</xdr:rowOff>
              </from>
              <to>
                <xdr:col>3</xdr:col>
                <xdr:colOff>19050</xdr:colOff>
                <xdr:row>2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201BEAE-F69D-47A7-A21B-F8D86BA428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G6:G36 M6:M36 S6:S36 Y6:Y36 AE6:AE36 AK6:AK36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193"/>
  <sheetViews>
    <sheetView topLeftCell="A164" workbookViewId="0">
      <selection activeCell="F166" sqref="F166:F173"/>
    </sheetView>
  </sheetViews>
  <sheetFormatPr baseColWidth="10" defaultRowHeight="15" x14ac:dyDescent="0.25"/>
  <cols>
    <col min="3" max="3" width="29.5703125" customWidth="1"/>
  </cols>
  <sheetData>
    <row r="1" spans="1:1" x14ac:dyDescent="0.25">
      <c r="A1" s="34">
        <v>41640</v>
      </c>
    </row>
    <row r="2" spans="1:1" x14ac:dyDescent="0.25">
      <c r="A2" s="34">
        <v>41671</v>
      </c>
    </row>
    <row r="3" spans="1:1" x14ac:dyDescent="0.25">
      <c r="A3" s="34">
        <v>41699</v>
      </c>
    </row>
    <row r="4" spans="1:1" x14ac:dyDescent="0.25">
      <c r="A4" s="34">
        <v>41730</v>
      </c>
    </row>
    <row r="5" spans="1:1" x14ac:dyDescent="0.25">
      <c r="A5" s="34">
        <v>41760</v>
      </c>
    </row>
    <row r="6" spans="1:1" x14ac:dyDescent="0.25">
      <c r="A6" s="34">
        <v>41791</v>
      </c>
    </row>
    <row r="7" spans="1:1" x14ac:dyDescent="0.25">
      <c r="A7" s="34">
        <v>41821</v>
      </c>
    </row>
    <row r="8" spans="1:1" x14ac:dyDescent="0.25">
      <c r="A8" s="34">
        <v>41852</v>
      </c>
    </row>
    <row r="9" spans="1:1" x14ac:dyDescent="0.25">
      <c r="A9" s="34">
        <v>41883</v>
      </c>
    </row>
    <row r="10" spans="1:1" x14ac:dyDescent="0.25">
      <c r="A10" s="34">
        <v>41913</v>
      </c>
    </row>
    <row r="11" spans="1:1" x14ac:dyDescent="0.25">
      <c r="A11" s="34">
        <v>41944</v>
      </c>
    </row>
    <row r="12" spans="1:1" x14ac:dyDescent="0.25">
      <c r="A12" s="34">
        <v>41974</v>
      </c>
    </row>
    <row r="13" spans="1:1" x14ac:dyDescent="0.25">
      <c r="A13" s="34">
        <v>42005</v>
      </c>
    </row>
    <row r="14" spans="1:1" x14ac:dyDescent="0.25">
      <c r="A14" s="34">
        <v>42036</v>
      </c>
    </row>
    <row r="15" spans="1:1" x14ac:dyDescent="0.25">
      <c r="A15" s="34">
        <v>42064</v>
      </c>
    </row>
    <row r="16" spans="1:1" x14ac:dyDescent="0.25">
      <c r="A16" s="34">
        <v>42095</v>
      </c>
    </row>
    <row r="17" spans="1:1" x14ac:dyDescent="0.25">
      <c r="A17" s="34">
        <v>42125</v>
      </c>
    </row>
    <row r="18" spans="1:1" x14ac:dyDescent="0.25">
      <c r="A18" s="34">
        <v>42156</v>
      </c>
    </row>
    <row r="19" spans="1:1" x14ac:dyDescent="0.25">
      <c r="A19" s="34">
        <v>42186</v>
      </c>
    </row>
    <row r="20" spans="1:1" x14ac:dyDescent="0.25">
      <c r="A20" s="34">
        <v>42217</v>
      </c>
    </row>
    <row r="21" spans="1:1" x14ac:dyDescent="0.25">
      <c r="A21" s="34">
        <v>42248</v>
      </c>
    </row>
    <row r="22" spans="1:1" x14ac:dyDescent="0.25">
      <c r="A22" s="34">
        <v>42278</v>
      </c>
    </row>
    <row r="23" spans="1:1" x14ac:dyDescent="0.25">
      <c r="A23" s="34">
        <v>42309</v>
      </c>
    </row>
    <row r="24" spans="1:1" x14ac:dyDescent="0.25">
      <c r="A24" s="34">
        <v>42339</v>
      </c>
    </row>
    <row r="25" spans="1:1" x14ac:dyDescent="0.25">
      <c r="A25" s="34">
        <v>42370</v>
      </c>
    </row>
    <row r="26" spans="1:1" x14ac:dyDescent="0.25">
      <c r="A26" s="34">
        <v>42401</v>
      </c>
    </row>
    <row r="27" spans="1:1" x14ac:dyDescent="0.25">
      <c r="A27" s="34">
        <v>42430</v>
      </c>
    </row>
    <row r="28" spans="1:1" x14ac:dyDescent="0.25">
      <c r="A28" s="34">
        <v>42461</v>
      </c>
    </row>
    <row r="29" spans="1:1" x14ac:dyDescent="0.25">
      <c r="A29" s="34">
        <v>42491</v>
      </c>
    </row>
    <row r="30" spans="1:1" x14ac:dyDescent="0.25">
      <c r="A30" s="34">
        <v>42522</v>
      </c>
    </row>
    <row r="31" spans="1:1" x14ac:dyDescent="0.25">
      <c r="A31" s="34">
        <v>42552</v>
      </c>
    </row>
    <row r="32" spans="1:1" x14ac:dyDescent="0.25">
      <c r="A32" s="34">
        <v>42583</v>
      </c>
    </row>
    <row r="33" spans="1:1" x14ac:dyDescent="0.25">
      <c r="A33" s="34">
        <v>42614</v>
      </c>
    </row>
    <row r="34" spans="1:1" x14ac:dyDescent="0.25">
      <c r="A34" s="34">
        <v>42644</v>
      </c>
    </row>
    <row r="35" spans="1:1" x14ac:dyDescent="0.25">
      <c r="A35" s="34">
        <v>42675</v>
      </c>
    </row>
    <row r="36" spans="1:1" x14ac:dyDescent="0.25">
      <c r="A36" s="34">
        <v>42705</v>
      </c>
    </row>
    <row r="37" spans="1:1" x14ac:dyDescent="0.25">
      <c r="A37" s="34">
        <v>42736</v>
      </c>
    </row>
    <row r="38" spans="1:1" x14ac:dyDescent="0.25">
      <c r="A38" s="34">
        <v>42767</v>
      </c>
    </row>
    <row r="39" spans="1:1" x14ac:dyDescent="0.25">
      <c r="A39" s="34">
        <v>42795</v>
      </c>
    </row>
    <row r="40" spans="1:1" x14ac:dyDescent="0.25">
      <c r="A40" s="34">
        <v>42826</v>
      </c>
    </row>
    <row r="41" spans="1:1" x14ac:dyDescent="0.25">
      <c r="A41" s="34">
        <v>42856</v>
      </c>
    </row>
    <row r="42" spans="1:1" x14ac:dyDescent="0.25">
      <c r="A42" s="34">
        <v>42887</v>
      </c>
    </row>
    <row r="43" spans="1:1" x14ac:dyDescent="0.25">
      <c r="A43" s="34">
        <v>42917</v>
      </c>
    </row>
    <row r="44" spans="1:1" x14ac:dyDescent="0.25">
      <c r="A44" s="34">
        <v>42948</v>
      </c>
    </row>
    <row r="45" spans="1:1" x14ac:dyDescent="0.25">
      <c r="A45" s="34">
        <v>42979</v>
      </c>
    </row>
    <row r="46" spans="1:1" x14ac:dyDescent="0.25">
      <c r="A46" s="34">
        <v>43009</v>
      </c>
    </row>
    <row r="47" spans="1:1" x14ac:dyDescent="0.25">
      <c r="A47" s="34">
        <v>43040</v>
      </c>
    </row>
    <row r="48" spans="1:1" x14ac:dyDescent="0.25">
      <c r="A48" s="34">
        <v>43070</v>
      </c>
    </row>
    <row r="49" spans="1:1" x14ac:dyDescent="0.25">
      <c r="A49" s="34">
        <v>43101</v>
      </c>
    </row>
    <row r="50" spans="1:1" x14ac:dyDescent="0.25">
      <c r="A50" s="34">
        <v>43132</v>
      </c>
    </row>
    <row r="51" spans="1:1" x14ac:dyDescent="0.25">
      <c r="A51" s="34">
        <v>43160</v>
      </c>
    </row>
    <row r="52" spans="1:1" x14ac:dyDescent="0.25">
      <c r="A52" s="34">
        <v>43191</v>
      </c>
    </row>
    <row r="53" spans="1:1" x14ac:dyDescent="0.25">
      <c r="A53" s="34">
        <v>43221</v>
      </c>
    </row>
    <row r="54" spans="1:1" x14ac:dyDescent="0.25">
      <c r="A54" s="34">
        <v>43252</v>
      </c>
    </row>
    <row r="55" spans="1:1" x14ac:dyDescent="0.25">
      <c r="A55" s="34">
        <v>43282</v>
      </c>
    </row>
    <row r="56" spans="1:1" x14ac:dyDescent="0.25">
      <c r="A56" s="34">
        <v>43313</v>
      </c>
    </row>
    <row r="57" spans="1:1" x14ac:dyDescent="0.25">
      <c r="A57" s="34">
        <v>43344</v>
      </c>
    </row>
    <row r="58" spans="1:1" x14ac:dyDescent="0.25">
      <c r="A58" s="34">
        <v>43374</v>
      </c>
    </row>
    <row r="59" spans="1:1" x14ac:dyDescent="0.25">
      <c r="A59" s="34">
        <v>43405</v>
      </c>
    </row>
    <row r="60" spans="1:1" x14ac:dyDescent="0.25">
      <c r="A60" s="34">
        <v>43435</v>
      </c>
    </row>
    <row r="61" spans="1:1" x14ac:dyDescent="0.25">
      <c r="A61" s="34">
        <v>43466</v>
      </c>
    </row>
    <row r="62" spans="1:1" x14ac:dyDescent="0.25">
      <c r="A62" s="34">
        <v>43497</v>
      </c>
    </row>
    <row r="63" spans="1:1" x14ac:dyDescent="0.25">
      <c r="A63" s="34">
        <v>43525</v>
      </c>
    </row>
    <row r="64" spans="1:1" x14ac:dyDescent="0.25">
      <c r="A64" s="34">
        <v>43556</v>
      </c>
    </row>
    <row r="65" spans="1:1" x14ac:dyDescent="0.25">
      <c r="A65" s="34">
        <v>43586</v>
      </c>
    </row>
    <row r="66" spans="1:1" x14ac:dyDescent="0.25">
      <c r="A66" s="34">
        <v>43617</v>
      </c>
    </row>
    <row r="67" spans="1:1" x14ac:dyDescent="0.25">
      <c r="A67" s="34">
        <v>43647</v>
      </c>
    </row>
    <row r="68" spans="1:1" x14ac:dyDescent="0.25">
      <c r="A68" s="34">
        <v>43678</v>
      </c>
    </row>
    <row r="69" spans="1:1" x14ac:dyDescent="0.25">
      <c r="A69" s="34">
        <v>43709</v>
      </c>
    </row>
    <row r="70" spans="1:1" x14ac:dyDescent="0.25">
      <c r="A70" s="34">
        <v>43739</v>
      </c>
    </row>
    <row r="71" spans="1:1" x14ac:dyDescent="0.25">
      <c r="A71" s="34">
        <v>43770</v>
      </c>
    </row>
    <row r="72" spans="1:1" x14ac:dyDescent="0.25">
      <c r="A72" s="34">
        <v>43800</v>
      </c>
    </row>
    <row r="73" spans="1:1" x14ac:dyDescent="0.25">
      <c r="A73" s="34">
        <v>43831</v>
      </c>
    </row>
    <row r="74" spans="1:1" x14ac:dyDescent="0.25">
      <c r="A74" s="34">
        <v>43862</v>
      </c>
    </row>
    <row r="75" spans="1:1" x14ac:dyDescent="0.25">
      <c r="A75" s="34">
        <v>43891</v>
      </c>
    </row>
    <row r="76" spans="1:1" x14ac:dyDescent="0.25">
      <c r="A76" s="34">
        <v>43922</v>
      </c>
    </row>
    <row r="77" spans="1:1" x14ac:dyDescent="0.25">
      <c r="A77" s="34">
        <v>43952</v>
      </c>
    </row>
    <row r="78" spans="1:1" x14ac:dyDescent="0.25">
      <c r="A78" s="34">
        <v>43983</v>
      </c>
    </row>
    <row r="79" spans="1:1" x14ac:dyDescent="0.25">
      <c r="A79" s="34">
        <v>44013</v>
      </c>
    </row>
    <row r="80" spans="1:1" x14ac:dyDescent="0.25">
      <c r="A80" s="34">
        <v>44044</v>
      </c>
    </row>
    <row r="81" spans="1:1" x14ac:dyDescent="0.25">
      <c r="A81" s="34">
        <v>44075</v>
      </c>
    </row>
    <row r="82" spans="1:1" x14ac:dyDescent="0.25">
      <c r="A82" s="34">
        <v>44105</v>
      </c>
    </row>
    <row r="83" spans="1:1" x14ac:dyDescent="0.25">
      <c r="A83" s="34">
        <v>44136</v>
      </c>
    </row>
    <row r="84" spans="1:1" x14ac:dyDescent="0.25">
      <c r="A84" s="34">
        <v>44166</v>
      </c>
    </row>
    <row r="85" spans="1:1" x14ac:dyDescent="0.25">
      <c r="A85" s="34">
        <v>44197</v>
      </c>
    </row>
    <row r="86" spans="1:1" x14ac:dyDescent="0.25">
      <c r="A86" s="34">
        <v>44228</v>
      </c>
    </row>
    <row r="87" spans="1:1" x14ac:dyDescent="0.25">
      <c r="A87" s="34">
        <v>44256</v>
      </c>
    </row>
    <row r="88" spans="1:1" x14ac:dyDescent="0.25">
      <c r="A88" s="34">
        <v>44287</v>
      </c>
    </row>
    <row r="89" spans="1:1" x14ac:dyDescent="0.25">
      <c r="A89" s="34">
        <v>44317</v>
      </c>
    </row>
    <row r="90" spans="1:1" x14ac:dyDescent="0.25">
      <c r="A90" s="34">
        <v>44348</v>
      </c>
    </row>
    <row r="91" spans="1:1" x14ac:dyDescent="0.25">
      <c r="A91" s="34">
        <v>44378</v>
      </c>
    </row>
    <row r="92" spans="1:1" x14ac:dyDescent="0.25">
      <c r="A92" s="34">
        <v>44409</v>
      </c>
    </row>
    <row r="93" spans="1:1" x14ac:dyDescent="0.25">
      <c r="A93" s="34">
        <v>44440</v>
      </c>
    </row>
    <row r="94" spans="1:1" x14ac:dyDescent="0.25">
      <c r="A94" s="34">
        <v>44470</v>
      </c>
    </row>
    <row r="95" spans="1:1" x14ac:dyDescent="0.25">
      <c r="A95" s="34">
        <v>44501</v>
      </c>
    </row>
    <row r="96" spans="1:1" x14ac:dyDescent="0.25">
      <c r="A96" s="34">
        <v>44531</v>
      </c>
    </row>
    <row r="97" spans="1:1" x14ac:dyDescent="0.25">
      <c r="A97" s="34">
        <v>44562</v>
      </c>
    </row>
    <row r="98" spans="1:1" x14ac:dyDescent="0.25">
      <c r="A98" s="34">
        <v>44593</v>
      </c>
    </row>
    <row r="99" spans="1:1" x14ac:dyDescent="0.25">
      <c r="A99" s="34">
        <v>44621</v>
      </c>
    </row>
    <row r="100" spans="1:1" x14ac:dyDescent="0.25">
      <c r="A100" s="34">
        <v>44652</v>
      </c>
    </row>
    <row r="101" spans="1:1" x14ac:dyDescent="0.25">
      <c r="A101" s="34">
        <v>44682</v>
      </c>
    </row>
    <row r="102" spans="1:1" x14ac:dyDescent="0.25">
      <c r="A102" s="34">
        <v>44713</v>
      </c>
    </row>
    <row r="103" spans="1:1" x14ac:dyDescent="0.25">
      <c r="A103" s="34">
        <v>44743</v>
      </c>
    </row>
    <row r="104" spans="1:1" x14ac:dyDescent="0.25">
      <c r="A104" s="34">
        <v>44774</v>
      </c>
    </row>
    <row r="105" spans="1:1" x14ac:dyDescent="0.25">
      <c r="A105" s="34">
        <v>44805</v>
      </c>
    </row>
    <row r="106" spans="1:1" x14ac:dyDescent="0.25">
      <c r="A106" s="34">
        <v>44835</v>
      </c>
    </row>
    <row r="107" spans="1:1" x14ac:dyDescent="0.25">
      <c r="A107" s="34">
        <v>44866</v>
      </c>
    </row>
    <row r="108" spans="1:1" x14ac:dyDescent="0.25">
      <c r="A108" s="34">
        <v>44896</v>
      </c>
    </row>
    <row r="109" spans="1:1" x14ac:dyDescent="0.25">
      <c r="A109" s="34">
        <v>44927</v>
      </c>
    </row>
    <row r="110" spans="1:1" x14ac:dyDescent="0.25">
      <c r="A110" s="34">
        <v>44958</v>
      </c>
    </row>
    <row r="111" spans="1:1" x14ac:dyDescent="0.25">
      <c r="A111" s="34">
        <v>44986</v>
      </c>
    </row>
    <row r="112" spans="1:1" x14ac:dyDescent="0.25">
      <c r="A112" s="34">
        <v>45017</v>
      </c>
    </row>
    <row r="113" spans="1:1" x14ac:dyDescent="0.25">
      <c r="A113" s="34">
        <v>45047</v>
      </c>
    </row>
    <row r="114" spans="1:1" x14ac:dyDescent="0.25">
      <c r="A114" s="34">
        <v>45078</v>
      </c>
    </row>
    <row r="115" spans="1:1" x14ac:dyDescent="0.25">
      <c r="A115" s="34">
        <v>45108</v>
      </c>
    </row>
    <row r="116" spans="1:1" x14ac:dyDescent="0.25">
      <c r="A116" s="34">
        <v>45139</v>
      </c>
    </row>
    <row r="117" spans="1:1" x14ac:dyDescent="0.25">
      <c r="A117" s="34">
        <v>45170</v>
      </c>
    </row>
    <row r="118" spans="1:1" x14ac:dyDescent="0.25">
      <c r="A118" s="34">
        <v>45200</v>
      </c>
    </row>
    <row r="119" spans="1:1" x14ac:dyDescent="0.25">
      <c r="A119" s="34">
        <v>45231</v>
      </c>
    </row>
    <row r="120" spans="1:1" x14ac:dyDescent="0.25">
      <c r="A120" s="34">
        <v>45261</v>
      </c>
    </row>
    <row r="121" spans="1:1" x14ac:dyDescent="0.25">
      <c r="A121" s="34">
        <v>45292</v>
      </c>
    </row>
    <row r="122" spans="1:1" x14ac:dyDescent="0.25">
      <c r="A122" s="34">
        <v>45323</v>
      </c>
    </row>
    <row r="123" spans="1:1" x14ac:dyDescent="0.25">
      <c r="A123" s="34">
        <v>45352</v>
      </c>
    </row>
    <row r="124" spans="1:1" x14ac:dyDescent="0.25">
      <c r="A124" s="34">
        <v>45383</v>
      </c>
    </row>
    <row r="125" spans="1:1" x14ac:dyDescent="0.25">
      <c r="A125" s="34">
        <v>45413</v>
      </c>
    </row>
    <row r="126" spans="1:1" x14ac:dyDescent="0.25">
      <c r="A126" s="34">
        <v>45444</v>
      </c>
    </row>
    <row r="127" spans="1:1" x14ac:dyDescent="0.25">
      <c r="A127" s="34">
        <v>45474</v>
      </c>
    </row>
    <row r="128" spans="1:1" x14ac:dyDescent="0.25">
      <c r="A128" s="34">
        <v>45505</v>
      </c>
    </row>
    <row r="129" spans="1:1" x14ac:dyDescent="0.25">
      <c r="A129" s="34">
        <v>45536</v>
      </c>
    </row>
    <row r="130" spans="1:1" x14ac:dyDescent="0.25">
      <c r="A130" s="34">
        <v>45566</v>
      </c>
    </row>
    <row r="131" spans="1:1" x14ac:dyDescent="0.25">
      <c r="A131" s="34">
        <v>45597</v>
      </c>
    </row>
    <row r="132" spans="1:1" x14ac:dyDescent="0.25">
      <c r="A132" s="34">
        <v>45627</v>
      </c>
    </row>
    <row r="133" spans="1:1" x14ac:dyDescent="0.25">
      <c r="A133" s="34">
        <v>45658</v>
      </c>
    </row>
    <row r="134" spans="1:1" x14ac:dyDescent="0.25">
      <c r="A134" s="34">
        <v>45689</v>
      </c>
    </row>
    <row r="135" spans="1:1" x14ac:dyDescent="0.25">
      <c r="A135" s="34">
        <v>45717</v>
      </c>
    </row>
    <row r="136" spans="1:1" x14ac:dyDescent="0.25">
      <c r="A136" s="34">
        <v>45748</v>
      </c>
    </row>
    <row r="137" spans="1:1" x14ac:dyDescent="0.25">
      <c r="A137" s="34">
        <v>45778</v>
      </c>
    </row>
    <row r="138" spans="1:1" x14ac:dyDescent="0.25">
      <c r="A138" s="34">
        <v>45809</v>
      </c>
    </row>
    <row r="139" spans="1:1" x14ac:dyDescent="0.25">
      <c r="A139" s="34">
        <v>45839</v>
      </c>
    </row>
    <row r="140" spans="1:1" x14ac:dyDescent="0.25">
      <c r="A140" s="34">
        <v>45870</v>
      </c>
    </row>
    <row r="141" spans="1:1" x14ac:dyDescent="0.25">
      <c r="A141" s="34">
        <v>45901</v>
      </c>
    </row>
    <row r="142" spans="1:1" x14ac:dyDescent="0.25">
      <c r="A142" s="34">
        <v>45931</v>
      </c>
    </row>
    <row r="143" spans="1:1" x14ac:dyDescent="0.25">
      <c r="A143" s="34">
        <v>45962</v>
      </c>
    </row>
    <row r="144" spans="1:1" x14ac:dyDescent="0.25">
      <c r="A144" s="34">
        <v>45992</v>
      </c>
    </row>
    <row r="145" spans="1:1" x14ac:dyDescent="0.25">
      <c r="A145" s="34">
        <v>46023</v>
      </c>
    </row>
    <row r="146" spans="1:1" x14ac:dyDescent="0.25">
      <c r="A146" s="34">
        <v>46054</v>
      </c>
    </row>
    <row r="147" spans="1:1" x14ac:dyDescent="0.25">
      <c r="A147" s="34">
        <v>46082</v>
      </c>
    </row>
    <row r="148" spans="1:1" x14ac:dyDescent="0.25">
      <c r="A148" s="34">
        <v>46113</v>
      </c>
    </row>
    <row r="149" spans="1:1" x14ac:dyDescent="0.25">
      <c r="A149" s="34">
        <v>46143</v>
      </c>
    </row>
    <row r="150" spans="1:1" x14ac:dyDescent="0.25">
      <c r="A150" s="34">
        <v>46174</v>
      </c>
    </row>
    <row r="151" spans="1:1" x14ac:dyDescent="0.25">
      <c r="A151" s="34">
        <v>46204</v>
      </c>
    </row>
    <row r="152" spans="1:1" x14ac:dyDescent="0.25">
      <c r="A152" s="34">
        <v>46235</v>
      </c>
    </row>
    <row r="153" spans="1:1" x14ac:dyDescent="0.25">
      <c r="A153" s="34">
        <v>46266</v>
      </c>
    </row>
    <row r="154" spans="1:1" x14ac:dyDescent="0.25">
      <c r="A154" s="34">
        <v>46296</v>
      </c>
    </row>
    <row r="155" spans="1:1" x14ac:dyDescent="0.25">
      <c r="A155" s="34">
        <v>46327</v>
      </c>
    </row>
    <row r="156" spans="1:1" x14ac:dyDescent="0.25">
      <c r="A156" s="34">
        <v>46357</v>
      </c>
    </row>
    <row r="157" spans="1:1" x14ac:dyDescent="0.25">
      <c r="A157" s="34">
        <v>46388</v>
      </c>
    </row>
    <row r="158" spans="1:1" x14ac:dyDescent="0.25">
      <c r="A158" s="34">
        <v>46419</v>
      </c>
    </row>
    <row r="159" spans="1:1" x14ac:dyDescent="0.25">
      <c r="A159" s="34">
        <v>46447</v>
      </c>
    </row>
    <row r="160" spans="1:1" x14ac:dyDescent="0.25">
      <c r="A160" s="34">
        <v>46478</v>
      </c>
    </row>
    <row r="161" spans="1:9" x14ac:dyDescent="0.25">
      <c r="A161" s="34">
        <v>46508</v>
      </c>
    </row>
    <row r="162" spans="1:9" x14ac:dyDescent="0.25">
      <c r="A162" s="34">
        <v>46539</v>
      </c>
    </row>
    <row r="163" spans="1:9" x14ac:dyDescent="0.25">
      <c r="A163" s="34">
        <v>46569</v>
      </c>
    </row>
    <row r="164" spans="1:9" x14ac:dyDescent="0.25">
      <c r="A164" s="34">
        <v>46600</v>
      </c>
      <c r="C164">
        <v>2014</v>
      </c>
    </row>
    <row r="165" spans="1:9" x14ac:dyDescent="0.25">
      <c r="A165" s="34">
        <v>46631</v>
      </c>
      <c r="F165" t="s">
        <v>19</v>
      </c>
      <c r="G165" t="s">
        <v>21</v>
      </c>
      <c r="H165" t="s">
        <v>20</v>
      </c>
      <c r="I165" t="s">
        <v>22</v>
      </c>
    </row>
    <row r="166" spans="1:9" x14ac:dyDescent="0.25">
      <c r="A166" s="34">
        <v>46661</v>
      </c>
      <c r="F166" s="46">
        <v>0.29166666666666669</v>
      </c>
      <c r="G166" s="46">
        <v>0.5</v>
      </c>
      <c r="H166" s="46">
        <v>0.41666666666666669</v>
      </c>
      <c r="I166" s="46">
        <v>0.66666666666666663</v>
      </c>
    </row>
    <row r="167" spans="1:9" x14ac:dyDescent="0.25">
      <c r="A167" s="34">
        <v>46692</v>
      </c>
      <c r="F167" s="46">
        <v>0.33333333333333331</v>
      </c>
      <c r="G167" s="46">
        <v>0.54166666666666696</v>
      </c>
      <c r="H167" s="46">
        <v>0.45833333333333298</v>
      </c>
      <c r="I167" s="46">
        <v>0.6875</v>
      </c>
    </row>
    <row r="168" spans="1:9" x14ac:dyDescent="0.25">
      <c r="A168" s="34">
        <v>46722</v>
      </c>
      <c r="F168" s="46">
        <v>0.375</v>
      </c>
      <c r="G168" s="46">
        <v>0.58333333333333304</v>
      </c>
      <c r="H168" s="46">
        <v>0.5</v>
      </c>
      <c r="I168" s="46">
        <v>0.70833333333333337</v>
      </c>
    </row>
    <row r="169" spans="1:9" x14ac:dyDescent="0.25">
      <c r="A169" s="34">
        <v>46753</v>
      </c>
      <c r="F169" s="46">
        <v>0.39583333333333331</v>
      </c>
      <c r="G169" s="46">
        <v>0.60416666666666663</v>
      </c>
      <c r="H169" s="46">
        <v>0.54166666666666696</v>
      </c>
      <c r="I169" s="46">
        <v>0.75</v>
      </c>
    </row>
    <row r="170" spans="1:9" x14ac:dyDescent="0.25">
      <c r="A170" s="34">
        <v>46784</v>
      </c>
      <c r="F170" s="46">
        <v>0.41666666666666702</v>
      </c>
      <c r="G170" s="46">
        <v>0.625</v>
      </c>
      <c r="H170" s="46">
        <v>0.5625</v>
      </c>
      <c r="I170" s="46">
        <v>0.79166666666666696</v>
      </c>
    </row>
    <row r="171" spans="1:9" x14ac:dyDescent="0.25">
      <c r="A171" s="34">
        <v>46813</v>
      </c>
      <c r="F171" s="46">
        <v>0.45833333333333398</v>
      </c>
      <c r="G171" s="46">
        <v>0.66666666666666696</v>
      </c>
      <c r="H171" s="46">
        <v>0.57291666666666663</v>
      </c>
      <c r="I171" s="46">
        <v>0.83333333333333304</v>
      </c>
    </row>
    <row r="172" spans="1:9" x14ac:dyDescent="0.25">
      <c r="A172" s="34">
        <v>46844</v>
      </c>
      <c r="F172" s="46">
        <v>0.48958333333333331</v>
      </c>
      <c r="G172" s="46">
        <v>0.6875</v>
      </c>
      <c r="H172" s="46">
        <v>0.58333333333333304</v>
      </c>
      <c r="I172" s="46">
        <v>0.875</v>
      </c>
    </row>
    <row r="173" spans="1:9" x14ac:dyDescent="0.25">
      <c r="A173" s="34">
        <v>46874</v>
      </c>
      <c r="F173" s="46">
        <v>0.5</v>
      </c>
      <c r="G173" s="46">
        <v>0.70833333333333304</v>
      </c>
      <c r="H173" s="46">
        <v>0.625</v>
      </c>
      <c r="I173" s="46">
        <v>0.91666666666666696</v>
      </c>
    </row>
    <row r="174" spans="1:9" x14ac:dyDescent="0.25">
      <c r="A174" s="34">
        <v>46905</v>
      </c>
      <c r="H174" s="46">
        <v>0.66666666666666696</v>
      </c>
    </row>
    <row r="175" spans="1:9" x14ac:dyDescent="0.25">
      <c r="A175" s="34">
        <v>46935</v>
      </c>
      <c r="H175" s="46">
        <v>0.70833333333333304</v>
      </c>
    </row>
    <row r="176" spans="1:9" x14ac:dyDescent="0.25">
      <c r="A176" s="34">
        <v>46966</v>
      </c>
    </row>
    <row r="177" spans="1:9" x14ac:dyDescent="0.25">
      <c r="A177" s="34">
        <v>46997</v>
      </c>
    </row>
    <row r="178" spans="1:9" x14ac:dyDescent="0.25">
      <c r="A178" s="34">
        <v>47027</v>
      </c>
    </row>
    <row r="179" spans="1:9" x14ac:dyDescent="0.25">
      <c r="A179" s="34">
        <v>47058</v>
      </c>
      <c r="G179" s="44"/>
      <c r="H179" s="44"/>
      <c r="I179" s="45"/>
    </row>
    <row r="180" spans="1:9" x14ac:dyDescent="0.25">
      <c r="A180" s="34">
        <v>47088</v>
      </c>
    </row>
    <row r="181" spans="1:9" x14ac:dyDescent="0.25">
      <c r="A181" s="34">
        <v>47119</v>
      </c>
    </row>
    <row r="182" spans="1:9" x14ac:dyDescent="0.25">
      <c r="A182" s="34">
        <v>47150</v>
      </c>
    </row>
    <row r="183" spans="1:9" x14ac:dyDescent="0.25">
      <c r="A183" s="34">
        <v>47178</v>
      </c>
    </row>
    <row r="184" spans="1:9" x14ac:dyDescent="0.25">
      <c r="A184" s="34">
        <v>47209</v>
      </c>
    </row>
    <row r="185" spans="1:9" x14ac:dyDescent="0.25">
      <c r="A185" s="34">
        <v>47239</v>
      </c>
    </row>
    <row r="186" spans="1:9" x14ac:dyDescent="0.25">
      <c r="A186" s="34">
        <v>47270</v>
      </c>
    </row>
    <row r="187" spans="1:9" x14ac:dyDescent="0.25">
      <c r="A187" s="34">
        <v>47300</v>
      </c>
    </row>
    <row r="188" spans="1:9" x14ac:dyDescent="0.25">
      <c r="A188" s="34">
        <v>47331</v>
      </c>
    </row>
    <row r="189" spans="1:9" x14ac:dyDescent="0.25">
      <c r="A189" s="34">
        <v>47362</v>
      </c>
    </row>
    <row r="190" spans="1:9" x14ac:dyDescent="0.25">
      <c r="A190" s="34">
        <v>47392</v>
      </c>
    </row>
    <row r="191" spans="1:9" x14ac:dyDescent="0.25">
      <c r="A191" s="34">
        <v>47423</v>
      </c>
    </row>
    <row r="192" spans="1:9" x14ac:dyDescent="0.25">
      <c r="A192" s="34">
        <v>47453</v>
      </c>
    </row>
    <row r="193" spans="1:1" x14ac:dyDescent="0.25">
      <c r="A193" s="34">
        <v>47484</v>
      </c>
    </row>
  </sheetData>
  <sheetProtection selectLockedCells="1"/>
  <sortState ref="F166:F173">
    <sortCondition ref="F16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9</vt:i4>
      </vt:variant>
    </vt:vector>
  </HeadingPairs>
  <TitlesOfParts>
    <vt:vector size="23" baseType="lpstr"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Feuil1</vt:lpstr>
      <vt:lpstr>An</vt:lpstr>
      <vt:lpstr>ANNEE</vt:lpstr>
      <vt:lpstr>Déb1</vt:lpstr>
      <vt:lpstr>deb2_</vt:lpstr>
      <vt:lpstr>fériés</vt:lpstr>
      <vt:lpstr>fin1_</vt:lpstr>
      <vt:lpstr>fin2_</vt:lpstr>
      <vt:lpstr>mois</vt:lpstr>
      <vt:lpstr>Synthèse!Zone_d_impression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2014-07-19T05:53:27Z</dcterms:modified>
</cp:coreProperties>
</file>