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5" windowWidth="15195" windowHeight="7935" tabRatio="783" activeTab="1"/>
  </bookViews>
  <sheets>
    <sheet name="Date du mois" sheetId="28" r:id="rId1"/>
    <sheet name="Base de données-dépôts chèques" sheetId="24" r:id="rId2"/>
    <sheet name="2014-01-01" sheetId="97" r:id="rId3"/>
    <sheet name="2014-01-02" sheetId="197" r:id="rId4"/>
  </sheets>
  <definedNames>
    <definedName name="_xlnm.Print_Area" localSheetId="2">'2014-01-01'!$A$1:$M$37</definedName>
    <definedName name="_xlnm.Print_Area" localSheetId="3">'2014-01-02'!$A$1:$M$37</definedName>
  </definedNames>
  <calcPr calcId="145621"/>
  <customWorkbookViews>
    <customWorkbookView name="bera - Affichage personnalisé" guid="{03812D8C-5D15-48B9-8AE2-747C99DE6C92}" mergeInterval="0" personalView="1" maximized="1" windowWidth="1148" windowHeight="605" activeSheetId="12"/>
    <customWorkbookView name="Sm2559 - Affichage personnalisé" guid="{865D5369-9CFA-4985-AD3E-3E1AF6C4A7A4}" mergeInterval="0" personalView="1" maximized="1" windowWidth="1436" windowHeight="672" activeSheetId="12"/>
    <customWorkbookView name="I.T. - Affichage personnalisé" guid="{4F21AFAA-F1F5-4AE1-97B9-0E3D8A794037}" mergeInterval="0" personalView="1" maximized="1" windowWidth="1071" windowHeight="603" activeSheetId="13"/>
    <customWorkbookView name="Kimvand - Affichage personnalisé" guid="{12F6A57C-FA91-4CF6-A2ED-69B3081A1479}" mergeInterval="0" personalView="1" maximized="1" windowWidth="1020" windowHeight="505" activeSheetId="20"/>
  </customWorkbookViews>
</workbook>
</file>

<file path=xl/calcChain.xml><?xml version="1.0" encoding="utf-8"?>
<calcChain xmlns="http://schemas.openxmlformats.org/spreadsheetml/2006/main">
  <c r="C5" i="28" l="1"/>
  <c r="J83" i="197"/>
  <c r="J82" i="197"/>
  <c r="J81" i="197"/>
  <c r="J80" i="197"/>
  <c r="J79" i="197"/>
  <c r="J78" i="197"/>
  <c r="J77" i="197"/>
  <c r="J76" i="197"/>
  <c r="J75" i="197"/>
  <c r="J74" i="197"/>
  <c r="J73" i="197"/>
  <c r="J72" i="197"/>
  <c r="J71" i="197"/>
  <c r="J70" i="197"/>
  <c r="J69" i="197"/>
  <c r="J68" i="197"/>
  <c r="J67" i="197"/>
  <c r="J66" i="197"/>
  <c r="J65" i="197"/>
  <c r="J64" i="197"/>
  <c r="J63" i="197"/>
  <c r="J62" i="197"/>
  <c r="J61" i="197"/>
  <c r="J60" i="197"/>
  <c r="J59" i="197"/>
  <c r="J58" i="197"/>
  <c r="A5" i="197"/>
  <c r="D52" i="197" s="1"/>
  <c r="D31" i="28"/>
  <c r="D30" i="28"/>
  <c r="D29" i="28"/>
  <c r="D54" i="197" l="1"/>
  <c r="D53" i="197"/>
  <c r="C10" i="197"/>
  <c r="G10" i="197" s="1"/>
  <c r="C12" i="197"/>
  <c r="G12" i="197" s="1"/>
  <c r="C14" i="197"/>
  <c r="G14" i="197" s="1"/>
  <c r="C16" i="197"/>
  <c r="G16" i="197" s="1"/>
  <c r="C18" i="197"/>
  <c r="G18" i="197" s="1"/>
  <c r="C20" i="197"/>
  <c r="G20" i="197" s="1"/>
  <c r="C22" i="197"/>
  <c r="G22" i="197" s="1"/>
  <c r="C24" i="197"/>
  <c r="G24" i="197" s="1"/>
  <c r="D25" i="197"/>
  <c r="S17" i="197" s="1"/>
  <c r="C28" i="197"/>
  <c r="G28" i="197" s="1"/>
  <c r="D29" i="197"/>
  <c r="S21" i="197" s="1"/>
  <c r="D10" i="197"/>
  <c r="S2" i="197" s="1"/>
  <c r="D12" i="197"/>
  <c r="S4" i="197" s="1"/>
  <c r="D14" i="197"/>
  <c r="S6" i="197" s="1"/>
  <c r="D16" i="197"/>
  <c r="S8" i="197" s="1"/>
  <c r="D18" i="197"/>
  <c r="S10" i="197" s="1"/>
  <c r="D20" i="197"/>
  <c r="S12" i="197" s="1"/>
  <c r="D22" i="197"/>
  <c r="S14" i="197" s="1"/>
  <c r="D24" i="197"/>
  <c r="S16" i="197" s="1"/>
  <c r="D28" i="197"/>
  <c r="S20" i="197" s="1"/>
  <c r="C9" i="197"/>
  <c r="C11" i="197"/>
  <c r="G11" i="197" s="1"/>
  <c r="C13" i="197"/>
  <c r="G13" i="197" s="1"/>
  <c r="C17" i="197"/>
  <c r="G17" i="197" s="1"/>
  <c r="C19" i="197"/>
  <c r="G19" i="197" s="1"/>
  <c r="C21" i="197"/>
  <c r="G21" i="197" s="1"/>
  <c r="C23" i="197"/>
  <c r="G23" i="197" s="1"/>
  <c r="C26" i="197"/>
  <c r="G26" i="197" s="1"/>
  <c r="D27" i="197"/>
  <c r="S19" i="197" s="1"/>
  <c r="C30" i="197"/>
  <c r="G30" i="197" s="1"/>
  <c r="D9" i="197"/>
  <c r="D11" i="197"/>
  <c r="S3" i="197" s="1"/>
  <c r="D13" i="197"/>
  <c r="S5" i="197" s="1"/>
  <c r="D15" i="197"/>
  <c r="S7" i="197" s="1"/>
  <c r="D17" i="197"/>
  <c r="S9" i="197" s="1"/>
  <c r="D19" i="197"/>
  <c r="S11" i="197" s="1"/>
  <c r="D21" i="197"/>
  <c r="S13" i="197" s="1"/>
  <c r="D23" i="197"/>
  <c r="S15" i="197" s="1"/>
  <c r="D26" i="197"/>
  <c r="S18" i="197" s="1"/>
  <c r="C29" i="197"/>
  <c r="G29" i="197" s="1"/>
  <c r="D30" i="197"/>
  <c r="S22" i="197" s="1"/>
  <c r="N1" i="28"/>
  <c r="N2" i="28"/>
  <c r="N3" i="28"/>
  <c r="N4" i="28"/>
  <c r="N5" i="28"/>
  <c r="N6" i="28"/>
  <c r="N7" i="28"/>
  <c r="N8" i="28"/>
  <c r="N9" i="28"/>
  <c r="N10" i="28"/>
  <c r="N11" i="28"/>
  <c r="D1" i="28"/>
  <c r="D2" i="28" s="1"/>
  <c r="D3" i="28" s="1"/>
  <c r="D4" i="28" s="1"/>
  <c r="D5" i="28" s="1"/>
  <c r="D6" i="28" s="1"/>
  <c r="D7" i="28" s="1"/>
  <c r="D8" i="28" s="1"/>
  <c r="D9" i="28" s="1"/>
  <c r="D10" i="28" s="1"/>
  <c r="D11" i="28" s="1"/>
  <c r="D12" i="28" s="1"/>
  <c r="D13" i="28" s="1"/>
  <c r="D14" i="28" s="1"/>
  <c r="D15" i="28" s="1"/>
  <c r="D16" i="28" s="1"/>
  <c r="D17" i="28" s="1"/>
  <c r="D18" i="28" s="1"/>
  <c r="D19" i="28" s="1"/>
  <c r="D20" i="28" s="1"/>
  <c r="D21" i="28" s="1"/>
  <c r="D22" i="28" s="1"/>
  <c r="D23" i="28" s="1"/>
  <c r="D24" i="28" s="1"/>
  <c r="D25" i="28" s="1"/>
  <c r="D26" i="28" s="1"/>
  <c r="D27" i="28" s="1"/>
  <c r="D28" i="28" s="1"/>
  <c r="J83" i="97"/>
  <c r="J82" i="97"/>
  <c r="J81" i="97"/>
  <c r="J79" i="97"/>
  <c r="J78" i="97"/>
  <c r="J77" i="97"/>
  <c r="J76" i="97"/>
  <c r="A5" i="97"/>
  <c r="D52" i="97" s="1"/>
  <c r="V18" i="197" l="1"/>
  <c r="R18" i="197"/>
  <c r="U18" i="197"/>
  <c r="Y18" i="197"/>
  <c r="T18" i="197"/>
  <c r="W18" i="197"/>
  <c r="Y11" i="197"/>
  <c r="T11" i="197"/>
  <c r="W11" i="197"/>
  <c r="V11" i="197"/>
  <c r="R11" i="197"/>
  <c r="U11" i="197"/>
  <c r="V3" i="197"/>
  <c r="R3" i="197"/>
  <c r="T3" i="197"/>
  <c r="U3" i="197"/>
  <c r="W3" i="197"/>
  <c r="Y3" i="197"/>
  <c r="G9" i="197"/>
  <c r="V14" i="197"/>
  <c r="R14" i="197"/>
  <c r="U14" i="197"/>
  <c r="Y14" i="197"/>
  <c r="T14" i="197"/>
  <c r="W14" i="197"/>
  <c r="Y6" i="197"/>
  <c r="T6" i="197"/>
  <c r="W6" i="197"/>
  <c r="V6" i="197"/>
  <c r="R6" i="197"/>
  <c r="U6" i="197"/>
  <c r="Y9" i="197"/>
  <c r="T9" i="197"/>
  <c r="W9" i="197"/>
  <c r="V9" i="197"/>
  <c r="R9" i="197"/>
  <c r="U9" i="197"/>
  <c r="D34" i="197"/>
  <c r="S1" i="197"/>
  <c r="V20" i="197"/>
  <c r="R20" i="197"/>
  <c r="U20" i="197"/>
  <c r="Y20" i="197"/>
  <c r="T20" i="197"/>
  <c r="W20" i="197"/>
  <c r="V12" i="197"/>
  <c r="R12" i="197"/>
  <c r="U12" i="197"/>
  <c r="Y12" i="197"/>
  <c r="T12" i="197"/>
  <c r="W12" i="197"/>
  <c r="W4" i="197"/>
  <c r="V4" i="197"/>
  <c r="R4" i="197"/>
  <c r="U4" i="197"/>
  <c r="Y4" i="197"/>
  <c r="T4" i="197"/>
  <c r="Y17" i="197"/>
  <c r="T17" i="197"/>
  <c r="W17" i="197"/>
  <c r="V17" i="197"/>
  <c r="R17" i="197"/>
  <c r="U17" i="197"/>
  <c r="V22" i="197"/>
  <c r="R22" i="197"/>
  <c r="U22" i="197"/>
  <c r="Y22" i="197"/>
  <c r="T22" i="197"/>
  <c r="W22" i="197"/>
  <c r="Y15" i="197"/>
  <c r="T15" i="197"/>
  <c r="W15" i="197"/>
  <c r="V15" i="197"/>
  <c r="R15" i="197"/>
  <c r="U15" i="197"/>
  <c r="U7" i="197"/>
  <c r="Y7" i="197"/>
  <c r="T7" i="197"/>
  <c r="W7" i="197"/>
  <c r="V7" i="197"/>
  <c r="R7" i="197"/>
  <c r="V10" i="197"/>
  <c r="R10" i="197"/>
  <c r="U10" i="197"/>
  <c r="Y10" i="197"/>
  <c r="T10" i="197"/>
  <c r="W10" i="197"/>
  <c r="U2" i="197"/>
  <c r="Y2" i="197"/>
  <c r="T2" i="197"/>
  <c r="V2" i="197"/>
  <c r="R2" i="197"/>
  <c r="W2" i="197"/>
  <c r="Y13" i="197"/>
  <c r="T13" i="197"/>
  <c r="W13" i="197"/>
  <c r="V13" i="197"/>
  <c r="R13" i="197"/>
  <c r="U13" i="197"/>
  <c r="W5" i="197"/>
  <c r="V5" i="197"/>
  <c r="R5" i="197"/>
  <c r="U5" i="197"/>
  <c r="Y5" i="197"/>
  <c r="T5" i="197"/>
  <c r="Y19" i="197"/>
  <c r="T19" i="197"/>
  <c r="W19" i="197"/>
  <c r="V19" i="197"/>
  <c r="R19" i="197"/>
  <c r="U19" i="197"/>
  <c r="V16" i="197"/>
  <c r="R16" i="197"/>
  <c r="U16" i="197"/>
  <c r="Y16" i="197"/>
  <c r="T16" i="197"/>
  <c r="W16" i="197"/>
  <c r="V8" i="197"/>
  <c r="R8" i="197"/>
  <c r="U8" i="197"/>
  <c r="Y8" i="197"/>
  <c r="T8" i="197"/>
  <c r="W8" i="197"/>
  <c r="Y21" i="197"/>
  <c r="T21" i="197"/>
  <c r="W21" i="197"/>
  <c r="V21" i="197"/>
  <c r="R21" i="197"/>
  <c r="U21" i="197"/>
  <c r="E1" i="28"/>
  <c r="E2" i="28"/>
  <c r="D54" i="97"/>
  <c r="J80" i="97" s="1"/>
  <c r="D53" i="97"/>
  <c r="D25" i="97"/>
  <c r="S17" i="97" s="1"/>
  <c r="C28" i="97"/>
  <c r="G28" i="97" s="1"/>
  <c r="D29" i="97"/>
  <c r="S21" i="97" s="1"/>
  <c r="D10" i="97"/>
  <c r="S2" i="97" s="1"/>
  <c r="D12" i="97"/>
  <c r="S4" i="97" s="1"/>
  <c r="D14" i="97"/>
  <c r="S6" i="97" s="1"/>
  <c r="D16" i="97"/>
  <c r="S8" i="97" s="1"/>
  <c r="D18" i="97"/>
  <c r="S10" i="97" s="1"/>
  <c r="D20" i="97"/>
  <c r="S12" i="97" s="1"/>
  <c r="D22" i="97"/>
  <c r="S14" i="97" s="1"/>
  <c r="D24" i="97"/>
  <c r="S16" i="97" s="1"/>
  <c r="D28" i="97"/>
  <c r="S20" i="97" s="1"/>
  <c r="C9" i="97"/>
  <c r="C19" i="97"/>
  <c r="G19" i="97" s="1"/>
  <c r="D27" i="97"/>
  <c r="S19" i="97" s="1"/>
  <c r="C30" i="97"/>
  <c r="G30" i="97" s="1"/>
  <c r="D9" i="97"/>
  <c r="D11" i="97"/>
  <c r="S3" i="97" s="1"/>
  <c r="D13" i="97"/>
  <c r="S5" i="97" s="1"/>
  <c r="D15" i="97"/>
  <c r="S7" i="97" s="1"/>
  <c r="D17" i="97"/>
  <c r="S9" i="97" s="1"/>
  <c r="D19" i="97"/>
  <c r="S11" i="97" s="1"/>
  <c r="D21" i="97"/>
  <c r="S13" i="97" s="1"/>
  <c r="D23" i="97"/>
  <c r="S15" i="97" s="1"/>
  <c r="D26" i="97"/>
  <c r="S18" i="97" s="1"/>
  <c r="C29" i="97"/>
  <c r="G29" i="97" s="1"/>
  <c r="D30" i="97"/>
  <c r="S22" i="97" s="1"/>
  <c r="Y1" i="197" l="1"/>
  <c r="X23" i="197" s="1"/>
  <c r="T1" i="197"/>
  <c r="V1" i="197"/>
  <c r="W1" i="197"/>
  <c r="U1" i="197"/>
  <c r="R1" i="197"/>
  <c r="E3" i="28"/>
  <c r="V18" i="97"/>
  <c r="R18" i="97"/>
  <c r="U18" i="97"/>
  <c r="Y18" i="97"/>
  <c r="T18" i="97"/>
  <c r="W18" i="97"/>
  <c r="Y11" i="97"/>
  <c r="T11" i="97"/>
  <c r="W11" i="97"/>
  <c r="V11" i="97"/>
  <c r="R11" i="97"/>
  <c r="U11" i="97"/>
  <c r="V3" i="97"/>
  <c r="R3" i="97"/>
  <c r="U3" i="97"/>
  <c r="Y3" i="97"/>
  <c r="T3" i="97"/>
  <c r="W3" i="97"/>
  <c r="G9" i="97"/>
  <c r="V14" i="97"/>
  <c r="R14" i="97"/>
  <c r="U14" i="97"/>
  <c r="Y14" i="97"/>
  <c r="T14" i="97"/>
  <c r="W14" i="97"/>
  <c r="Y6" i="97"/>
  <c r="T6" i="97"/>
  <c r="W6" i="97"/>
  <c r="V6" i="97"/>
  <c r="R6" i="97"/>
  <c r="U6" i="97"/>
  <c r="Y9" i="97"/>
  <c r="T9" i="97"/>
  <c r="W9" i="97"/>
  <c r="U9" i="97"/>
  <c r="V9" i="97"/>
  <c r="R9" i="97"/>
  <c r="D34" i="97"/>
  <c r="S1" i="97"/>
  <c r="V20" i="97"/>
  <c r="R20" i="97"/>
  <c r="U20" i="97"/>
  <c r="Y20" i="97"/>
  <c r="T20" i="97"/>
  <c r="W20" i="97"/>
  <c r="V12" i="97"/>
  <c r="R12" i="97"/>
  <c r="U12" i="97"/>
  <c r="Y12" i="97"/>
  <c r="T12" i="97"/>
  <c r="W12" i="97"/>
  <c r="W4" i="97"/>
  <c r="T4" i="97"/>
  <c r="V4" i="97"/>
  <c r="R4" i="97"/>
  <c r="U4" i="97"/>
  <c r="Y4" i="97"/>
  <c r="Y17" i="97"/>
  <c r="T17" i="97"/>
  <c r="W17" i="97"/>
  <c r="V17" i="97"/>
  <c r="R17" i="97"/>
  <c r="U17" i="97"/>
  <c r="V22" i="97"/>
  <c r="R22" i="97"/>
  <c r="U22" i="97"/>
  <c r="Y22" i="97"/>
  <c r="T22" i="97"/>
  <c r="W22" i="97"/>
  <c r="Y15" i="97"/>
  <c r="T15" i="97"/>
  <c r="W15" i="97"/>
  <c r="V15" i="97"/>
  <c r="R15" i="97"/>
  <c r="U15" i="97"/>
  <c r="U7" i="97"/>
  <c r="V7" i="97"/>
  <c r="Y7" i="97"/>
  <c r="T7" i="97"/>
  <c r="R7" i="97"/>
  <c r="W7" i="97"/>
  <c r="V10" i="97"/>
  <c r="R10" i="97"/>
  <c r="U10" i="97"/>
  <c r="Y10" i="97"/>
  <c r="T10" i="97"/>
  <c r="W10" i="97"/>
  <c r="U2" i="97"/>
  <c r="V2" i="97"/>
  <c r="Y2" i="97"/>
  <c r="T2" i="97"/>
  <c r="W2" i="97"/>
  <c r="R2" i="97"/>
  <c r="Y13" i="97"/>
  <c r="T13" i="97"/>
  <c r="W13" i="97"/>
  <c r="V13" i="97"/>
  <c r="R13" i="97"/>
  <c r="U13" i="97"/>
  <c r="W5" i="97"/>
  <c r="Y5" i="97"/>
  <c r="V5" i="97"/>
  <c r="R5" i="97"/>
  <c r="T5" i="97"/>
  <c r="U5" i="97"/>
  <c r="Y19" i="97"/>
  <c r="T19" i="97"/>
  <c r="W19" i="97"/>
  <c r="V19" i="97"/>
  <c r="R19" i="97"/>
  <c r="U19" i="97"/>
  <c r="V16" i="97"/>
  <c r="R16" i="97"/>
  <c r="U16" i="97"/>
  <c r="Y16" i="97"/>
  <c r="T16" i="97"/>
  <c r="W16" i="97"/>
  <c r="V8" i="97"/>
  <c r="R8" i="97"/>
  <c r="U8" i="97"/>
  <c r="Y8" i="97"/>
  <c r="T8" i="97"/>
  <c r="W8" i="97"/>
  <c r="Y21" i="97"/>
  <c r="T21" i="97"/>
  <c r="W21" i="97"/>
  <c r="V21" i="97"/>
  <c r="R21" i="97"/>
  <c r="U21" i="97"/>
  <c r="J75" i="97"/>
  <c r="J71" i="97"/>
  <c r="J67" i="97"/>
  <c r="J63" i="97"/>
  <c r="J59" i="97"/>
  <c r="J74" i="97"/>
  <c r="J70" i="97"/>
  <c r="J66" i="97"/>
  <c r="J62" i="97"/>
  <c r="J58" i="97"/>
  <c r="J73" i="97"/>
  <c r="J69" i="97"/>
  <c r="J65" i="97"/>
  <c r="J61" i="97"/>
  <c r="J72" i="97"/>
  <c r="J68" i="97"/>
  <c r="J64" i="97"/>
  <c r="J60" i="97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C15" i="197" s="1"/>
  <c r="D40" i="24"/>
  <c r="C25" i="197" s="1"/>
  <c r="G25" i="197" s="1"/>
  <c r="D39" i="24"/>
  <c r="D38" i="24"/>
  <c r="C27" i="197" s="1"/>
  <c r="G27" i="197" s="1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D8" i="24"/>
  <c r="D7" i="24"/>
  <c r="D6" i="24"/>
  <c r="D5" i="24"/>
  <c r="D4" i="24"/>
  <c r="D3" i="24"/>
  <c r="D2" i="24"/>
  <c r="D1" i="24"/>
  <c r="C13" i="97" l="1"/>
  <c r="G13" i="97" s="1"/>
  <c r="C21" i="97"/>
  <c r="G21" i="97" s="1"/>
  <c r="C25" i="97"/>
  <c r="G25" i="97" s="1"/>
  <c r="C17" i="97"/>
  <c r="G17" i="97" s="1"/>
  <c r="C10" i="97"/>
  <c r="G10" i="97" s="1"/>
  <c r="G15" i="197"/>
  <c r="C34" i="197"/>
  <c r="T23" i="197"/>
  <c r="W23" i="197"/>
  <c r="S23" i="197"/>
  <c r="V23" i="197"/>
  <c r="R23" i="197"/>
  <c r="U23" i="197"/>
  <c r="C14" i="97"/>
  <c r="G14" i="97" s="1"/>
  <c r="C18" i="97"/>
  <c r="G18" i="97" s="1"/>
  <c r="C22" i="97"/>
  <c r="G22" i="97" s="1"/>
  <c r="C26" i="97"/>
  <c r="G26" i="97" s="1"/>
  <c r="C15" i="97"/>
  <c r="G15" i="97" s="1"/>
  <c r="C23" i="97"/>
  <c r="G23" i="97" s="1"/>
  <c r="C27" i="97"/>
  <c r="G27" i="97" s="1"/>
  <c r="C11" i="97"/>
  <c r="G11" i="97" s="1"/>
  <c r="C12" i="97"/>
  <c r="G12" i="97" s="1"/>
  <c r="C16" i="97"/>
  <c r="G16" i="97" s="1"/>
  <c r="C20" i="97"/>
  <c r="G20" i="97" s="1"/>
  <c r="C24" i="97"/>
  <c r="G24" i="97" s="1"/>
  <c r="E4" i="28"/>
  <c r="Y1" i="97"/>
  <c r="X23" i="97" s="1"/>
  <c r="T1" i="97"/>
  <c r="R1" i="97"/>
  <c r="U1" i="97"/>
  <c r="W1" i="97"/>
  <c r="V1" i="97"/>
  <c r="C34" i="97" l="1"/>
  <c r="E5" i="28"/>
  <c r="T23" i="97"/>
  <c r="W23" i="97"/>
  <c r="S23" i="97"/>
  <c r="V23" i="97"/>
  <c r="R23" i="97"/>
  <c r="U23" i="97"/>
  <c r="E6" i="28" l="1"/>
  <c r="E7" i="28" l="1"/>
  <c r="E8" i="28" l="1"/>
  <c r="E9" i="28" l="1"/>
  <c r="E10" i="28" l="1"/>
  <c r="E11" i="28" l="1"/>
  <c r="E12" i="28" l="1"/>
  <c r="E13" i="28" l="1"/>
  <c r="E14" i="28" l="1"/>
  <c r="E15" i="28" l="1"/>
  <c r="E16" i="28" l="1"/>
  <c r="E17" i="28" l="1"/>
  <c r="E18" i="28" l="1"/>
  <c r="E19" i="28" l="1"/>
  <c r="E20" i="28" l="1"/>
  <c r="E21" i="28" l="1"/>
  <c r="E22" i="28" l="1"/>
  <c r="E23" i="28" l="1"/>
  <c r="E24" i="28" l="1"/>
  <c r="E25" i="28" l="1"/>
  <c r="E26" i="28" l="1"/>
  <c r="E27" i="28" l="1"/>
  <c r="E28" i="28" l="1"/>
  <c r="E29" i="28" l="1"/>
  <c r="E30" i="28" l="1"/>
  <c r="E31" i="28"/>
</calcChain>
</file>

<file path=xl/sharedStrings.xml><?xml version="1.0" encoding="utf-8"?>
<sst xmlns="http://schemas.openxmlformats.org/spreadsheetml/2006/main" count="638" uniqueCount="89">
  <si>
    <t>Date</t>
  </si>
  <si>
    <t>St-Laurent</t>
  </si>
  <si>
    <t>Anjou</t>
  </si>
  <si>
    <t>Rénocentre DG</t>
  </si>
  <si>
    <t>Durand</t>
  </si>
  <si>
    <t>St-Charles</t>
  </si>
  <si>
    <t>Campagna</t>
  </si>
  <si>
    <t>Lévis</t>
  </si>
  <si>
    <t>Alma</t>
  </si>
  <si>
    <t>Mascouche</t>
  </si>
  <si>
    <t>Drummondville</t>
  </si>
  <si>
    <t>Lessard</t>
  </si>
  <si>
    <t>Québec</t>
  </si>
  <si>
    <t>Chicoutimi</t>
  </si>
  <si>
    <t>Haut-Richelieu</t>
  </si>
  <si>
    <t>Dépôt journalier</t>
  </si>
  <si>
    <t>Date:</t>
  </si>
  <si>
    <t>NB Chèques</t>
  </si>
  <si>
    <t>Séquence</t>
  </si>
  <si>
    <t>Usager</t>
  </si>
  <si>
    <t>Nb total de chèques</t>
  </si>
  <si>
    <t>Montant total</t>
  </si>
  <si>
    <t>Signature du Déposant</t>
  </si>
  <si>
    <t>Initiales déposant:</t>
  </si>
  <si>
    <t>Magasin</t>
  </si>
  <si>
    <t>Montant</t>
  </si>
  <si>
    <t>Chateauguay</t>
  </si>
  <si>
    <t>Pierrefonds</t>
  </si>
  <si>
    <t>Rimouski</t>
  </si>
  <si>
    <t xml:space="preserve">Lévesque </t>
  </si>
  <si>
    <t xml:space="preserve">Bibeau </t>
  </si>
  <si>
    <t>Compte</t>
  </si>
  <si>
    <t>Futur</t>
  </si>
  <si>
    <t>Base de données</t>
  </si>
  <si>
    <t>LQC90990OEBS18.RONA.CA.EBSPRD3</t>
  </si>
  <si>
    <t>Jeu d'accès aux données</t>
  </si>
  <si>
    <t>RONA Operations Canada</t>
  </si>
  <si>
    <t>Livre</t>
  </si>
  <si>
    <t>Plan comptable</t>
  </si>
  <si>
    <t>RONA Champflex comptabilité</t>
  </si>
  <si>
    <t>Type de solde</t>
  </si>
  <si>
    <t>Réel</t>
  </si>
  <si>
    <t>Catégorie</t>
  </si>
  <si>
    <t>* Liste - Texte</t>
  </si>
  <si>
    <t>RONA Ajustement</t>
  </si>
  <si>
    <t>Source</t>
  </si>
  <si>
    <t>Feuille de calcul</t>
  </si>
  <si>
    <t>Devise</t>
  </si>
  <si>
    <t>CAD</t>
  </si>
  <si>
    <t>Date comptable</t>
  </si>
  <si>
    <t>* Liste - Date</t>
  </si>
  <si>
    <t>Nom de l'écriture</t>
  </si>
  <si>
    <t>Texte</t>
  </si>
  <si>
    <t>Description d'écriture</t>
  </si>
  <si>
    <t>Charger</t>
  </si>
  <si>
    <t>Compagnie</t>
  </si>
  <si>
    <t>Localisation</t>
  </si>
  <si>
    <t>Centre de couts</t>
  </si>
  <si>
    <t>Intercompagnie</t>
  </si>
  <si>
    <t>Débit</t>
  </si>
  <si>
    <t>Crédit</t>
  </si>
  <si>
    <t>Description de la ligne</t>
  </si>
  <si>
    <t>Messages</t>
  </si>
  <si>
    <t>* Numéro</t>
  </si>
  <si>
    <t/>
  </si>
  <si>
    <t>005</t>
  </si>
  <si>
    <t>0000</t>
  </si>
  <si>
    <t>11056</t>
  </si>
  <si>
    <t>000</t>
  </si>
  <si>
    <t>105060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</si>
  <si>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</si>
  <si>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</si>
  <si>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</si>
  <si>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</si>
  <si>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</si>
  <si>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</si>
  <si>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</si>
  <si>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</si>
  <si>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</si>
  <si>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</si>
  <si>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</si>
  <si>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</si>
  <si>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1- Entrez le nom de la période (début de mois seulement)</t>
  </si>
  <si>
    <t>2- Enregistrez le fichier sous le nom du nouveau mois (début de mois seulement)</t>
  </si>
  <si>
    <t>3- Appuyez sur ce bouton pour renommer vos onglets (début de mois seulement)</t>
  </si>
  <si>
    <t>5- Entrez la date du bordereau de dépôt à imprimer et cliquez sur le bouton à droite pour l'imprimer</t>
  </si>
  <si>
    <t xml:space="preserve">6- Appuyez sur ce bouton pour générer le détail du dépôt pour la banque </t>
  </si>
  <si>
    <t>4- Appuyez sur ce bouton pour effacer les données du mois antérieur</t>
  </si>
  <si>
    <t>Appuyez sur ce bouton pour générer votre 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</si>
</sst>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 * #,##0.00_)\ _$_ ;_ * \(#,##0.00\)\ _$_ ;_ * &quot;-&quot;??_)\ _$_ ;_ @_ "/>
    <numFmt numFmtId="164" formatCode="[$-C0C]d\ mmm\ yyyy;@"/>
    <numFmt numFmtId="165" formatCode="[$-F800]dddd\,\ mmmm\ dd\,\ yyyy"/>
    <numFmt numFmtId="166" formatCode="_-&quot;$&quot;* #,##0.00_-;\-&quot;$&quot;* #,##0.00_-;_-&quot;$&quot;* &quot;-&quot;??_-;_-@_-"/>
    <numFmt numFmtId="167" formatCode="#,##0.00\ &quot;$&quot;_-"/>
    <numFmt numFmtId="168" formatCode="#,##0.00\ _$_-"/>
    <numFmt numFmtId="169" formatCode="000"/>
    <numFmt numFmtId="170" formatCode="000000"/>
    <numFmt numFmtId="171" formatCode="0000"/>
    <numFmt numFmtId="172" formatCode="00000"/>
    <numFmt numFmtId="173" formatCode="_ * #,##0_)\ _$_ ;_ * \(#,##0\)\ _$_ ;_ * &quot;-&quot;??_)\ _$_ ;_ @_ "/>
  </numFmts>
  <fonts count="2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8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9"/>
      <color rgb="FF48648C"/>
      <name val="Tahoma"/>
      <family val="2"/>
    </font>
    <font>
      <b/>
      <sz val="9"/>
      <color rgb="FF48648C"/>
      <name val="Tahoma"/>
      <family val="2"/>
    </font>
    <font>
      <sz val="9"/>
      <color rgb="FF000000"/>
      <name val="Tahoma"/>
      <family val="2"/>
    </font>
    <font>
      <sz val="8"/>
      <color rgb="FF48648C"/>
      <name val="Tahoma"/>
      <family val="2"/>
    </font>
    <font>
      <sz val="9"/>
      <color rgb="FF000000"/>
      <name val="Wingdings"/>
      <charset val="2"/>
    </font>
    <font>
      <sz val="10"/>
      <name val="Arial Unicode MS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14"/>
      <color rgb="FF666666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E6EF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3C2DF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E6EFF8"/>
      </left>
      <right/>
      <top style="thin">
        <color rgb="FFE6EFF8"/>
      </top>
      <bottom/>
      <diagonal/>
    </border>
    <border>
      <left/>
      <right/>
      <top style="thin">
        <color rgb="FFE6EFF8"/>
      </top>
      <bottom/>
      <diagonal/>
    </border>
    <border>
      <left/>
      <right/>
      <top style="thin">
        <color rgb="FFC9C9CB"/>
      </top>
      <bottom/>
      <diagonal/>
    </border>
    <border>
      <left/>
      <right style="thin">
        <color rgb="FFC9C9CB"/>
      </right>
      <top style="thin">
        <color rgb="FFC9C9CB"/>
      </top>
      <bottom/>
      <diagonal/>
    </border>
    <border>
      <left style="thin">
        <color rgb="FFE6EFF8"/>
      </left>
      <right/>
      <top style="thin">
        <color rgb="FFE6EFF8"/>
      </top>
      <bottom style="thin">
        <color rgb="FFE6EFF8"/>
      </bottom>
      <diagonal/>
    </border>
    <border>
      <left/>
      <right/>
      <top style="thin">
        <color rgb="FFE6EFF8"/>
      </top>
      <bottom style="thin">
        <color rgb="FFE6EFF8"/>
      </bottom>
      <diagonal/>
    </border>
    <border>
      <left/>
      <right/>
      <top style="thin">
        <color rgb="FFC9C9CB"/>
      </top>
      <bottom style="thin">
        <color rgb="FFC9C9CB"/>
      </bottom>
      <diagonal/>
    </border>
    <border>
      <left/>
      <right style="thin">
        <color rgb="FFC9C9CB"/>
      </right>
      <top style="thin">
        <color rgb="FFC9C9CB"/>
      </top>
      <bottom style="thin">
        <color rgb="FFC9C9CB"/>
      </bottom>
      <diagonal/>
    </border>
    <border>
      <left style="thin">
        <color rgb="FFC9C9CB"/>
      </left>
      <right/>
      <top style="thin">
        <color rgb="FFC9C9CB"/>
      </top>
      <bottom/>
      <diagonal/>
    </border>
    <border>
      <left style="thin">
        <color rgb="FFC9C9CB"/>
      </left>
      <right/>
      <top/>
      <bottom style="thin">
        <color rgb="FFC9C9CB"/>
      </bottom>
      <diagonal/>
    </border>
    <border>
      <left/>
      <right/>
      <top/>
      <bottom style="thin">
        <color rgb="FFC9C9CB"/>
      </bottom>
      <diagonal/>
    </border>
    <border>
      <left/>
      <right style="thin">
        <color rgb="FFC9C9CB"/>
      </right>
      <top/>
      <bottom style="thin">
        <color rgb="FFC9C9CB"/>
      </bottom>
      <diagonal/>
    </border>
    <border>
      <left style="thin">
        <color rgb="FFC9C9CB"/>
      </left>
      <right/>
      <top/>
      <bottom/>
      <diagonal/>
    </border>
    <border>
      <left/>
      <right style="thin">
        <color rgb="FFC9C9CB"/>
      </right>
      <top/>
      <bottom/>
      <diagonal/>
    </border>
    <border>
      <left style="thin">
        <color rgb="FFC9C9CB"/>
      </left>
      <right/>
      <top style="thin">
        <color rgb="FFC9C9CB"/>
      </top>
      <bottom style="thin">
        <color rgb="FFC9C9CB"/>
      </bottom>
      <diagonal/>
    </border>
  </borders>
  <cellStyleXfs count="8">
    <xf numFmtId="0" fontId="0" fillId="0" borderId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0" fontId="6" fillId="0" borderId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13">
    <xf numFmtId="0" fontId="0" fillId="0" borderId="0" xfId="0"/>
    <xf numFmtId="0" fontId="3" fillId="0" borderId="0" xfId="1" applyBorder="1"/>
    <xf numFmtId="0" fontId="3" fillId="0" borderId="0" xfId="1"/>
    <xf numFmtId="0" fontId="11" fillId="0" borderId="0" xfId="3" applyNumberFormat="1" applyFont="1" applyFill="1" applyBorder="1" applyAlignment="1" applyProtection="1">
      <protection locked="0"/>
    </xf>
    <xf numFmtId="0" fontId="13" fillId="3" borderId="0" xfId="0" applyFont="1" applyFill="1" applyProtection="1">
      <protection locked="0"/>
    </xf>
    <xf numFmtId="0" fontId="17" fillId="4" borderId="25" xfId="0" applyNumberFormat="1" applyFont="1" applyFill="1" applyBorder="1" applyProtection="1">
      <protection locked="0"/>
    </xf>
    <xf numFmtId="169" fontId="15" fillId="4" borderId="25" xfId="0" applyNumberFormat="1" applyFont="1" applyFill="1" applyBorder="1" applyProtection="1">
      <protection locked="0"/>
    </xf>
    <xf numFmtId="170" fontId="15" fillId="4" borderId="0" xfId="0" applyNumberFormat="1" applyFont="1" applyFill="1" applyBorder="1" applyProtection="1">
      <protection locked="0"/>
    </xf>
    <xf numFmtId="171" fontId="15" fillId="4" borderId="0" xfId="0" applyNumberFormat="1" applyFont="1" applyFill="1" applyBorder="1" applyProtection="1">
      <protection locked="0"/>
    </xf>
    <xf numFmtId="172" fontId="15" fillId="4" borderId="0" xfId="0" applyNumberFormat="1" applyFont="1" applyFill="1" applyBorder="1" applyProtection="1">
      <protection locked="0"/>
    </xf>
    <xf numFmtId="0" fontId="15" fillId="4" borderId="25" xfId="0" applyNumberFormat="1" applyFont="1" applyFill="1" applyBorder="1" applyProtection="1">
      <protection locked="0"/>
    </xf>
    <xf numFmtId="0" fontId="13" fillId="5" borderId="27" xfId="0" applyFont="1" applyFill="1" applyBorder="1" applyProtection="1">
      <protection locked="0"/>
    </xf>
    <xf numFmtId="0" fontId="13" fillId="5" borderId="19" xfId="0" applyFont="1" applyFill="1" applyBorder="1" applyProtection="1">
      <protection locked="0"/>
    </xf>
    <xf numFmtId="0" fontId="13" fillId="5" borderId="19" xfId="0" applyNumberFormat="1" applyFont="1" applyFill="1" applyBorder="1" applyProtection="1">
      <protection locked="0"/>
    </xf>
    <xf numFmtId="0" fontId="13" fillId="5" borderId="20" xfId="0" applyFont="1" applyFill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3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49" fontId="15" fillId="4" borderId="15" xfId="0" applyNumberFormat="1" applyFont="1" applyFill="1" applyBorder="1" applyAlignment="1" applyProtection="1">
      <protection locked="0"/>
    </xf>
    <xf numFmtId="49" fontId="15" fillId="4" borderId="16" xfId="0" applyNumberFormat="1" applyFont="1" applyFill="1" applyBorder="1" applyAlignment="1" applyProtection="1">
      <protection locked="0"/>
    </xf>
    <xf numFmtId="0" fontId="13" fillId="3" borderId="19" xfId="0" applyFont="1" applyFill="1" applyBorder="1" applyAlignment="1" applyProtection="1">
      <alignment horizontal="center"/>
      <protection locked="0"/>
    </xf>
    <xf numFmtId="0" fontId="21" fillId="0" borderId="0" xfId="7" applyAlignment="1" applyProtection="1">
      <alignment horizontal="center"/>
      <protection locked="0"/>
    </xf>
    <xf numFmtId="0" fontId="22" fillId="0" borderId="0" xfId="0" applyFont="1" applyAlignment="1">
      <alignment vertical="center"/>
    </xf>
    <xf numFmtId="0" fontId="21" fillId="0" borderId="0" xfId="7" applyAlignment="1">
      <alignment vertical="center"/>
    </xf>
    <xf numFmtId="14" fontId="1" fillId="6" borderId="0" xfId="0" applyNumberFormat="1" applyFont="1" applyFill="1" applyAlignment="1" applyProtection="1">
      <alignment horizontal="center"/>
      <protection locked="0"/>
    </xf>
    <xf numFmtId="0" fontId="21" fillId="0" borderId="0" xfId="7" quotePrefix="1" applyAlignment="1" applyProtection="1">
      <alignment horizontal="center"/>
      <protection locked="0"/>
    </xf>
    <xf numFmtId="0" fontId="21" fillId="0" borderId="0" xfId="7" applyAlignment="1" applyProtection="1">
      <alignment vertical="center"/>
      <protection locked="0"/>
    </xf>
    <xf numFmtId="0" fontId="1" fillId="0" borderId="0" xfId="0" applyFont="1" applyFill="1" applyProtection="1"/>
    <xf numFmtId="14" fontId="0" fillId="0" borderId="0" xfId="0" applyNumberFormat="1" applyFill="1" applyProtection="1"/>
    <xf numFmtId="173" fontId="0" fillId="0" borderId="0" xfId="6" applyNumberFormat="1" applyFont="1" applyFill="1" applyProtection="1"/>
    <xf numFmtId="14" fontId="1" fillId="0" borderId="0" xfId="0" applyNumberFormat="1" applyFont="1" applyFill="1" applyProtection="1"/>
    <xf numFmtId="0" fontId="3" fillId="0" borderId="0" xfId="0" applyFont="1" applyFill="1" applyProtection="1">
      <protection locked="0"/>
    </xf>
    <xf numFmtId="14" fontId="0" fillId="0" borderId="0" xfId="0" applyNumberFormat="1" applyFill="1" applyProtection="1">
      <protection locked="0"/>
    </xf>
    <xf numFmtId="14" fontId="8" fillId="0" borderId="0" xfId="1" applyNumberFormat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3" fillId="0" borderId="0" xfId="1" applyBorder="1" applyProtection="1">
      <protection locked="0"/>
    </xf>
    <xf numFmtId="0" fontId="3" fillId="0" borderId="0" xfId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15" fontId="4" fillId="0" borderId="1" xfId="1" applyNumberFormat="1" applyFont="1" applyBorder="1" applyProtection="1"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protection locked="0"/>
    </xf>
    <xf numFmtId="164" fontId="9" fillId="0" borderId="0" xfId="1" applyNumberFormat="1" applyFont="1" applyBorder="1" applyProtection="1">
      <protection locked="0"/>
    </xf>
    <xf numFmtId="165" fontId="4" fillId="0" borderId="0" xfId="1" applyNumberFormat="1" applyFont="1" applyBorder="1" applyProtection="1">
      <protection locked="0"/>
    </xf>
    <xf numFmtId="0" fontId="9" fillId="0" borderId="2" xfId="1" applyFont="1" applyBorder="1" applyAlignment="1" applyProtection="1">
      <alignment horizontal="center"/>
      <protection locked="0"/>
    </xf>
    <xf numFmtId="0" fontId="9" fillId="0" borderId="3" xfId="1" applyFont="1" applyBorder="1" applyAlignment="1" applyProtection="1">
      <alignment horizontal="center"/>
      <protection locked="0"/>
    </xf>
    <xf numFmtId="0" fontId="9" fillId="2" borderId="4" xfId="1" applyFont="1" applyFill="1" applyBorder="1" applyAlignment="1" applyProtection="1">
      <alignment horizontal="center"/>
      <protection locked="0"/>
    </xf>
    <xf numFmtId="0" fontId="9" fillId="0" borderId="4" xfId="1" applyFont="1" applyBorder="1" applyAlignment="1" applyProtection="1">
      <protection locked="0"/>
    </xf>
    <xf numFmtId="0" fontId="9" fillId="0" borderId="5" xfId="1" applyFont="1" applyBorder="1" applyAlignment="1" applyProtection="1">
      <alignment horizontal="center"/>
      <protection locked="0"/>
    </xf>
    <xf numFmtId="0" fontId="9" fillId="0" borderId="6" xfId="1" applyFont="1" applyBorder="1" applyAlignment="1" applyProtection="1">
      <alignment horizontal="center"/>
      <protection locked="0"/>
    </xf>
    <xf numFmtId="0" fontId="5" fillId="2" borderId="9" xfId="1" applyFont="1" applyFill="1" applyBorder="1" applyAlignment="1" applyProtection="1">
      <alignment horizontal="center"/>
      <protection locked="0"/>
    </xf>
    <xf numFmtId="1" fontId="5" fillId="0" borderId="9" xfId="1" applyNumberFormat="1" applyFont="1" applyBorder="1" applyAlignment="1" applyProtection="1">
      <alignment horizontal="center"/>
      <protection locked="0"/>
    </xf>
    <xf numFmtId="15" fontId="5" fillId="0" borderId="10" xfId="1" applyNumberFormat="1" applyFont="1" applyFill="1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left" vertical="center" indent="1"/>
      <protection locked="0"/>
    </xf>
    <xf numFmtId="0" fontId="3" fillId="0" borderId="0" xfId="0" quotePrefix="1" applyFont="1" applyFill="1" applyBorder="1" applyProtection="1">
      <protection locked="0"/>
    </xf>
    <xf numFmtId="0" fontId="5" fillId="0" borderId="10" xfId="1" applyFont="1" applyBorder="1" applyAlignment="1" applyProtection="1">
      <alignment horizontal="center"/>
      <protection locked="0"/>
    </xf>
    <xf numFmtId="0" fontId="5" fillId="2" borderId="11" xfId="1" applyFont="1" applyFill="1" applyBorder="1" applyAlignment="1" applyProtection="1">
      <alignment horizontal="center"/>
      <protection locked="0"/>
    </xf>
    <xf numFmtId="167" fontId="5" fillId="0" borderId="11" xfId="1" applyNumberFormat="1" applyFont="1" applyBorder="1" applyAlignment="1" applyProtection="1">
      <protection locked="0"/>
    </xf>
    <xf numFmtId="0" fontId="5" fillId="0" borderId="12" xfId="1" applyFont="1" applyBorder="1" applyAlignment="1" applyProtection="1">
      <alignment horizontal="center"/>
      <protection locked="0"/>
    </xf>
    <xf numFmtId="1" fontId="2" fillId="0" borderId="0" xfId="1" applyNumberFormat="1" applyFont="1" applyBorder="1" applyAlignment="1" applyProtection="1">
      <alignment horizontal="center"/>
      <protection locked="0"/>
    </xf>
    <xf numFmtId="166" fontId="2" fillId="0" borderId="0" xfId="2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167" fontId="2" fillId="0" borderId="0" xfId="1" applyNumberFormat="1" applyFont="1" applyFill="1" applyBorder="1" applyAlignment="1" applyProtection="1">
      <protection locked="0"/>
    </xf>
    <xf numFmtId="165" fontId="10" fillId="0" borderId="0" xfId="1" applyNumberFormat="1" applyFont="1" applyBorder="1" applyAlignment="1" applyProtection="1">
      <alignment horizontal="center"/>
      <protection locked="0"/>
    </xf>
    <xf numFmtId="0" fontId="2" fillId="0" borderId="0" xfId="1" applyFont="1" applyBorder="1" applyAlignment="1" applyProtection="1">
      <alignment horizontal="center"/>
      <protection locked="0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3" fillId="0" borderId="0" xfId="1" applyAlignment="1" applyProtection="1">
      <protection locked="0"/>
    </xf>
    <xf numFmtId="0" fontId="3" fillId="0" borderId="0" xfId="1" applyBorder="1" applyAlignment="1" applyProtection="1">
      <protection locked="0"/>
    </xf>
    <xf numFmtId="0" fontId="4" fillId="0" borderId="0" xfId="1" applyFont="1" applyBorder="1" applyAlignment="1" applyProtection="1">
      <alignment horizontal="right"/>
      <protection locked="0"/>
    </xf>
    <xf numFmtId="167" fontId="4" fillId="0" borderId="0" xfId="1" applyNumberFormat="1" applyFont="1" applyBorder="1" applyProtection="1">
      <protection locked="0"/>
    </xf>
    <xf numFmtId="0" fontId="3" fillId="0" borderId="1" xfId="1" applyBorder="1" applyProtection="1">
      <protection locked="0"/>
    </xf>
    <xf numFmtId="0" fontId="1" fillId="0" borderId="0" xfId="1" applyFont="1" applyProtection="1">
      <protection locked="0"/>
    </xf>
    <xf numFmtId="49" fontId="14" fillId="3" borderId="0" xfId="0" applyNumberFormat="1" applyFont="1" applyFill="1" applyAlignment="1" applyProtection="1">
      <protection locked="0"/>
    </xf>
    <xf numFmtId="0" fontId="15" fillId="3" borderId="0" xfId="0" applyNumberFormat="1" applyFont="1" applyFill="1" applyAlignment="1" applyProtection="1">
      <protection locked="0"/>
    </xf>
    <xf numFmtId="49" fontId="14" fillId="3" borderId="13" xfId="0" applyNumberFormat="1" applyFont="1" applyFill="1" applyBorder="1" applyAlignment="1" applyProtection="1">
      <protection locked="0"/>
    </xf>
    <xf numFmtId="49" fontId="14" fillId="0" borderId="14" xfId="0" applyNumberFormat="1" applyFont="1" applyBorder="1" applyAlignment="1" applyProtection="1">
      <protection locked="0"/>
    </xf>
    <xf numFmtId="0" fontId="16" fillId="3" borderId="14" xfId="0" applyFont="1" applyFill="1" applyBorder="1" applyAlignment="1" applyProtection="1">
      <alignment horizontal="right"/>
      <protection locked="0"/>
    </xf>
    <xf numFmtId="49" fontId="15" fillId="3" borderId="15" xfId="0" applyNumberFormat="1" applyFont="1" applyFill="1" applyBorder="1" applyAlignment="1" applyProtection="1">
      <protection locked="0"/>
    </xf>
    <xf numFmtId="49" fontId="15" fillId="3" borderId="16" xfId="0" applyNumberFormat="1" applyFont="1" applyFill="1" applyBorder="1" applyAlignment="1" applyProtection="1">
      <protection locked="0"/>
    </xf>
    <xf numFmtId="49" fontId="14" fillId="3" borderId="17" xfId="0" applyNumberFormat="1" applyFont="1" applyFill="1" applyBorder="1" applyAlignment="1" applyProtection="1">
      <protection locked="0"/>
    </xf>
    <xf numFmtId="49" fontId="14" fillId="0" borderId="18" xfId="0" applyNumberFormat="1" applyFont="1" applyBorder="1" applyAlignment="1" applyProtection="1">
      <protection locked="0"/>
    </xf>
    <xf numFmtId="0" fontId="16" fillId="3" borderId="18" xfId="0" applyFont="1" applyFill="1" applyBorder="1" applyAlignment="1" applyProtection="1">
      <alignment horizontal="right"/>
      <protection locked="0"/>
    </xf>
    <xf numFmtId="49" fontId="14" fillId="5" borderId="21" xfId="0" applyNumberFormat="1" applyFont="1" applyFill="1" applyBorder="1" applyAlignment="1" applyProtection="1">
      <protection locked="0"/>
    </xf>
    <xf numFmtId="49" fontId="14" fillId="5" borderId="15" xfId="0" applyNumberFormat="1" applyFont="1" applyFill="1" applyBorder="1" applyAlignment="1" applyProtection="1">
      <protection locked="0"/>
    </xf>
    <xf numFmtId="49" fontId="14" fillId="5" borderId="16" xfId="0" applyNumberFormat="1" applyFont="1" applyFill="1" applyBorder="1" applyAlignment="1" applyProtection="1">
      <protection locked="0"/>
    </xf>
    <xf numFmtId="0" fontId="16" fillId="5" borderId="22" xfId="0" applyFont="1" applyFill="1" applyBorder="1" applyAlignment="1" applyProtection="1">
      <protection locked="0"/>
    </xf>
    <xf numFmtId="0" fontId="16" fillId="5" borderId="23" xfId="0" applyFont="1" applyFill="1" applyBorder="1" applyAlignment="1" applyProtection="1">
      <protection locked="0"/>
    </xf>
    <xf numFmtId="0" fontId="0" fillId="0" borderId="23" xfId="0" applyBorder="1" applyAlignment="1" applyProtection="1">
      <protection locked="0"/>
    </xf>
    <xf numFmtId="0" fontId="16" fillId="5" borderId="23" xfId="0" applyFont="1" applyFill="1" applyBorder="1" applyAlignment="1" applyProtection="1">
      <protection locked="0"/>
    </xf>
    <xf numFmtId="0" fontId="16" fillId="5" borderId="24" xfId="0" applyFont="1" applyFill="1" applyBorder="1" applyAlignment="1" applyProtection="1">
      <protection locked="0"/>
    </xf>
    <xf numFmtId="0" fontId="15" fillId="3" borderId="0" xfId="0" applyNumberFormat="1" applyFont="1" applyFill="1" applyBorder="1" applyProtection="1">
      <protection locked="0"/>
    </xf>
    <xf numFmtId="0" fontId="15" fillId="3" borderId="26" xfId="0" applyNumberFormat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</xf>
    <xf numFmtId="1" fontId="5" fillId="0" borderId="7" xfId="1" applyNumberFormat="1" applyFont="1" applyFill="1" applyBorder="1" applyAlignment="1" applyProtection="1">
      <alignment horizontal="center"/>
    </xf>
    <xf numFmtId="166" fontId="5" fillId="0" borderId="8" xfId="2" applyFont="1" applyFill="1" applyBorder="1" applyAlignment="1" applyProtection="1">
      <alignment horizontal="center"/>
    </xf>
    <xf numFmtId="164" fontId="5" fillId="0" borderId="9" xfId="1" applyNumberFormat="1" applyFont="1" applyFill="1" applyBorder="1" applyAlignment="1" applyProtection="1">
      <alignment horizontal="center"/>
    </xf>
    <xf numFmtId="1" fontId="4" fillId="0" borderId="6" xfId="1" applyNumberFormat="1" applyFont="1" applyFill="1" applyBorder="1" applyAlignment="1" applyProtection="1">
      <alignment horizontal="center"/>
    </xf>
    <xf numFmtId="168" fontId="12" fillId="0" borderId="6" xfId="2" applyNumberFormat="1" applyFont="1" applyFill="1" applyBorder="1" applyAlignment="1" applyProtection="1"/>
    <xf numFmtId="14" fontId="13" fillId="0" borderId="19" xfId="0" applyNumberFormat="1" applyFont="1" applyFill="1" applyBorder="1" applyAlignment="1" applyProtection="1">
      <alignment horizontal="center"/>
    </xf>
    <xf numFmtId="0" fontId="13" fillId="0" borderId="19" xfId="0" applyFont="1" applyFill="1" applyBorder="1" applyAlignment="1" applyProtection="1">
      <alignment horizontal="center"/>
    </xf>
    <xf numFmtId="0" fontId="11" fillId="0" borderId="0" xfId="3" applyNumberFormat="1" applyFont="1" applyFill="1" applyBorder="1" applyAlignment="1" applyProtection="1"/>
    <xf numFmtId="0" fontId="3" fillId="0" borderId="0" xfId="1" applyFill="1" applyBorder="1" applyProtection="1"/>
    <xf numFmtId="0" fontId="3" fillId="0" borderId="0" xfId="1" applyFill="1" applyBorder="1" applyAlignment="1" applyProtection="1">
      <alignment horizontal="center"/>
    </xf>
    <xf numFmtId="0" fontId="3" fillId="0" borderId="0" xfId="1" applyFill="1" applyProtection="1"/>
    <xf numFmtId="0" fontId="3" fillId="0" borderId="0" xfId="1" applyFill="1" applyAlignment="1" applyProtection="1">
      <alignment horizontal="center"/>
    </xf>
    <xf numFmtId="0" fontId="23" fillId="0" borderId="0" xfId="0" applyFont="1"/>
    <xf numFmtId="0" fontId="21" fillId="0" borderId="0" xfId="7"/>
  </cellXfs>
  <cellStyles count="8">
    <cellStyle name="Lien hypertexte" xfId="7" builtinId="8"/>
    <cellStyle name="Milliers" xfId="6" builtinId="3"/>
    <cellStyle name="Milliers 2" xfId="5"/>
    <cellStyle name="Monétaire 2" xfId="2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</xdr:row>
          <xdr:rowOff>9525</xdr:rowOff>
        </xdr:from>
        <xdr:to>
          <xdr:col>2</xdr:col>
          <xdr:colOff>952500</xdr:colOff>
          <xdr:row>2</xdr:row>
          <xdr:rowOff>152400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Renommer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9525</xdr:rowOff>
        </xdr:from>
        <xdr:to>
          <xdr:col>2</xdr:col>
          <xdr:colOff>952500</xdr:colOff>
          <xdr:row>5</xdr:row>
          <xdr:rowOff>152400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Détail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</xdr:row>
          <xdr:rowOff>0</xdr:rowOff>
        </xdr:from>
        <xdr:to>
          <xdr:col>2</xdr:col>
          <xdr:colOff>952500</xdr:colOff>
          <xdr:row>2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37</xdr:row>
          <xdr:rowOff>142874</xdr:rowOff>
        </xdr:from>
        <xdr:to>
          <xdr:col>3</xdr:col>
          <xdr:colOff>1743075</xdr:colOff>
          <xdr:row>39</xdr:row>
          <xdr:rowOff>38099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écriture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37</xdr:row>
          <xdr:rowOff>142874</xdr:rowOff>
        </xdr:from>
        <xdr:to>
          <xdr:col>3</xdr:col>
          <xdr:colOff>1743075</xdr:colOff>
          <xdr:row>39</xdr:row>
          <xdr:rowOff>38099</xdr:rowOff>
        </xdr:to>
        <xdr:sp macro="" textlink="">
          <xdr:nvSpPr>
            <xdr:cNvPr id="75777" name="Button 1" hidden="1">
              <a:extLst>
                <a:ext uri="{63B3BB69-23CF-44E3-9099-C40C66FF867C}">
                  <a14:compatExt spid="_x0000_s75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écriture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337"/>
  <sheetViews>
    <sheetView workbookViewId="0">
      <selection activeCell="A14" sqref="A14"/>
    </sheetView>
  </sheetViews>
  <sheetFormatPr baseColWidth="10" defaultRowHeight="12.75" x14ac:dyDescent="0.2"/>
  <cols>
    <col min="1" max="1" width="84.140625" style="17" bestFit="1" customWidth="1"/>
    <col min="2" max="3" width="17.140625" style="20" customWidth="1"/>
    <col min="4" max="4" width="11.42578125" style="19" hidden="1" customWidth="1"/>
    <col min="5" max="11" width="11.42578125" style="17" customWidth="1"/>
    <col min="12" max="14" width="11.42578125" style="19" hidden="1" customWidth="1"/>
    <col min="15" max="15" width="11.42578125" customWidth="1"/>
  </cols>
  <sheetData>
    <row r="1" spans="1:14" x14ac:dyDescent="0.2">
      <c r="A1" s="22" t="s">
        <v>82</v>
      </c>
      <c r="B1" s="23" t="s">
        <v>75</v>
      </c>
      <c r="D1" s="34">
        <f>IF(ISERROR(VLOOKUP(B1,L1:M12,2,FALSE))=TRUE,"",VLOOKUP(B1,L1:M12,2,FALSE))</f>
        <v>41791</v>
      </c>
      <c r="E1" s="17" t="str">
        <f>IF(D1="",ROW(E1),"")</f>
        <v/>
      </c>
      <c r="L1" s="33" t="s">
        <v>70</v>
      </c>
      <c r="M1" s="34">
        <v>41640</v>
      </c>
      <c r="N1" s="35">
        <f t="shared" ref="N1:N10" si="0">+M2-M1</f>
        <v>31</v>
      </c>
    </row>
    <row r="2" spans="1:14" x14ac:dyDescent="0.2">
      <c r="A2" s="22" t="s">
        <v>83</v>
      </c>
      <c r="D2" s="34">
        <f t="shared" ref="D2:D18" si="1">IF(IF(ROW(D2)&lt;=VLOOKUP($B$1,$L$1:$N$12,3,FALSE),D1+1,"")="",ROW(D2),IF(ROW(D2)&lt;=VLOOKUP($B$1,$L$1:$N$12,3,FALSE),D1+1,""))</f>
        <v>41792</v>
      </c>
      <c r="E2" s="17" t="str">
        <f t="shared" ref="E2:E31" si="2">IF(D2="",ROW(E2),"")</f>
        <v/>
      </c>
      <c r="L2" s="33" t="s">
        <v>71</v>
      </c>
      <c r="M2" s="34">
        <v>41671</v>
      </c>
      <c r="N2" s="35">
        <f t="shared" si="0"/>
        <v>28</v>
      </c>
    </row>
    <row r="3" spans="1:14" x14ac:dyDescent="0.2">
      <c r="A3" s="22" t="s">
        <v>84</v>
      </c>
      <c r="D3" s="34">
        <f t="shared" si="1"/>
        <v>41793</v>
      </c>
      <c r="E3" s="17" t="str">
        <f t="shared" si="2"/>
        <v/>
      </c>
      <c r="L3" s="33" t="s">
        <v>72</v>
      </c>
      <c r="M3" s="36">
        <v>41699</v>
      </c>
      <c r="N3" s="35">
        <f t="shared" si="0"/>
        <v>31</v>
      </c>
    </row>
    <row r="4" spans="1:14" x14ac:dyDescent="0.2">
      <c r="A4" s="22" t="s">
        <v>87</v>
      </c>
      <c r="D4" s="34">
        <f t="shared" si="1"/>
        <v>41794</v>
      </c>
      <c r="E4" s="17" t="str">
        <f t="shared" si="2"/>
        <v/>
      </c>
      <c r="L4" s="33" t="s">
        <v>73</v>
      </c>
      <c r="M4" s="34">
        <v>41730</v>
      </c>
      <c r="N4" s="35">
        <f t="shared" si="0"/>
        <v>30</v>
      </c>
    </row>
    <row r="5" spans="1:14" x14ac:dyDescent="0.2">
      <c r="A5" s="22" t="s">
        <v>85</v>
      </c>
      <c r="B5" s="30">
        <v>41640</v>
      </c>
      <c r="C5" s="29" t="str">
        <f>HYPERLINK("[Base de données clients EFT.xlsm]'" &amp; B5 &amp; "'!A1","lien vers l'onglet")</f>
        <v>lien vers l'onglet</v>
      </c>
      <c r="D5" s="34">
        <f t="shared" si="1"/>
        <v>41795</v>
      </c>
      <c r="E5" s="17" t="str">
        <f t="shared" si="2"/>
        <v/>
      </c>
      <c r="L5" s="33" t="s">
        <v>74</v>
      </c>
      <c r="M5" s="34">
        <v>41760</v>
      </c>
      <c r="N5" s="35">
        <f t="shared" si="0"/>
        <v>31</v>
      </c>
    </row>
    <row r="6" spans="1:14" x14ac:dyDescent="0.2">
      <c r="A6" s="22" t="s">
        <v>86</v>
      </c>
      <c r="D6" s="34">
        <f t="shared" si="1"/>
        <v>41796</v>
      </c>
      <c r="E6" s="17" t="str">
        <f t="shared" si="2"/>
        <v/>
      </c>
      <c r="L6" s="33" t="s">
        <v>75</v>
      </c>
      <c r="M6" s="34">
        <v>41791</v>
      </c>
      <c r="N6" s="35">
        <f t="shared" si="0"/>
        <v>30</v>
      </c>
    </row>
    <row r="7" spans="1:14" x14ac:dyDescent="0.2">
      <c r="D7" s="34">
        <f t="shared" si="1"/>
        <v>41797</v>
      </c>
      <c r="E7" s="17" t="str">
        <f t="shared" si="2"/>
        <v/>
      </c>
      <c r="L7" s="33" t="s">
        <v>76</v>
      </c>
      <c r="M7" s="34">
        <v>41821</v>
      </c>
      <c r="N7" s="35">
        <f t="shared" si="0"/>
        <v>31</v>
      </c>
    </row>
    <row r="8" spans="1:14" x14ac:dyDescent="0.2">
      <c r="C8" s="32"/>
      <c r="D8" s="34">
        <f t="shared" si="1"/>
        <v>41798</v>
      </c>
      <c r="E8" s="17" t="str">
        <f t="shared" si="2"/>
        <v/>
      </c>
      <c r="L8" s="33" t="s">
        <v>77</v>
      </c>
      <c r="M8" s="34">
        <v>41852</v>
      </c>
      <c r="N8" s="35">
        <f t="shared" si="0"/>
        <v>31</v>
      </c>
    </row>
    <row r="9" spans="1:14" x14ac:dyDescent="0.2">
      <c r="D9" s="34">
        <f t="shared" si="1"/>
        <v>41799</v>
      </c>
      <c r="E9" s="17" t="str">
        <f t="shared" si="2"/>
        <v/>
      </c>
      <c r="L9" s="33" t="s">
        <v>78</v>
      </c>
      <c r="M9" s="34">
        <v>41883</v>
      </c>
      <c r="N9" s="35">
        <f t="shared" si="0"/>
        <v>30</v>
      </c>
    </row>
    <row r="10" spans="1:14" x14ac:dyDescent="0.2">
      <c r="C10" s="27"/>
      <c r="D10" s="34">
        <f t="shared" si="1"/>
        <v>41800</v>
      </c>
      <c r="E10" s="17" t="str">
        <f t="shared" si="2"/>
        <v/>
      </c>
      <c r="L10" s="33" t="s">
        <v>79</v>
      </c>
      <c r="M10" s="34">
        <v>41913</v>
      </c>
      <c r="N10" s="35">
        <f t="shared" si="0"/>
        <v>31</v>
      </c>
    </row>
    <row r="11" spans="1:14" x14ac:dyDescent="0.2">
      <c r="B11" s="31"/>
      <c r="D11" s="34">
        <f t="shared" si="1"/>
        <v>41801</v>
      </c>
      <c r="E11" s="17" t="str">
        <f t="shared" si="2"/>
        <v/>
      </c>
      <c r="L11" s="33" t="s">
        <v>80</v>
      </c>
      <c r="M11" s="34">
        <v>41944</v>
      </c>
      <c r="N11" s="35">
        <f>+M12-M11</f>
        <v>30</v>
      </c>
    </row>
    <row r="12" spans="1:14" x14ac:dyDescent="0.2">
      <c r="C12" s="27"/>
      <c r="D12" s="34">
        <f t="shared" si="1"/>
        <v>41802</v>
      </c>
      <c r="E12" s="17" t="str">
        <f t="shared" si="2"/>
        <v/>
      </c>
      <c r="L12" s="33" t="s">
        <v>81</v>
      </c>
      <c r="M12" s="34">
        <v>41974</v>
      </c>
      <c r="N12" s="35">
        <v>31</v>
      </c>
    </row>
    <row r="13" spans="1:14" x14ac:dyDescent="0.2">
      <c r="D13" s="34">
        <f t="shared" si="1"/>
        <v>41803</v>
      </c>
      <c r="E13" s="17" t="str">
        <f t="shared" si="2"/>
        <v/>
      </c>
      <c r="L13" s="37"/>
      <c r="M13" s="38"/>
    </row>
    <row r="14" spans="1:14" x14ac:dyDescent="0.2">
      <c r="C14" s="28"/>
      <c r="D14" s="34">
        <f t="shared" si="1"/>
        <v>41804</v>
      </c>
      <c r="E14" s="17" t="str">
        <f t="shared" si="2"/>
        <v/>
      </c>
      <c r="L14" s="37"/>
      <c r="M14" s="38"/>
    </row>
    <row r="15" spans="1:14" x14ac:dyDescent="0.2">
      <c r="D15" s="34">
        <f t="shared" si="1"/>
        <v>41805</v>
      </c>
      <c r="E15" s="17" t="str">
        <f t="shared" si="2"/>
        <v/>
      </c>
      <c r="L15" s="37"/>
      <c r="M15" s="38"/>
    </row>
    <row r="16" spans="1:14" x14ac:dyDescent="0.2">
      <c r="D16" s="34">
        <f t="shared" si="1"/>
        <v>41806</v>
      </c>
      <c r="E16" s="17" t="str">
        <f t="shared" si="2"/>
        <v/>
      </c>
      <c r="L16" s="37"/>
      <c r="M16" s="38"/>
    </row>
    <row r="17" spans="2:13" x14ac:dyDescent="0.2">
      <c r="D17" s="34">
        <f t="shared" si="1"/>
        <v>41807</v>
      </c>
      <c r="E17" s="17" t="str">
        <f t="shared" si="2"/>
        <v/>
      </c>
      <c r="L17" s="37"/>
      <c r="M17" s="38"/>
    </row>
    <row r="18" spans="2:13" x14ac:dyDescent="0.2">
      <c r="C18" s="112"/>
      <c r="D18" s="34">
        <f t="shared" si="1"/>
        <v>41808</v>
      </c>
      <c r="E18" s="17" t="str">
        <f t="shared" si="2"/>
        <v/>
      </c>
      <c r="L18" s="37"/>
      <c r="M18" s="38"/>
    </row>
    <row r="19" spans="2:13" x14ac:dyDescent="0.2">
      <c r="D19" s="34">
        <f t="shared" ref="D19:D27" si="3">IF(IF(ROW(D19)&lt;=VLOOKUP($B$1,$L$1:$N$12,3,FALSE),D18+1,"")="",ROW(D19),IF(ROW(D19)&lt;=VLOOKUP($B$1,$L$1:$N$12,3,FALSE),D18+1,""))</f>
        <v>41809</v>
      </c>
      <c r="E19" s="17" t="str">
        <f t="shared" si="2"/>
        <v/>
      </c>
      <c r="L19" s="37"/>
      <c r="M19" s="38"/>
    </row>
    <row r="20" spans="2:13" ht="18.75" x14ac:dyDescent="0.3">
      <c r="B20" s="111"/>
      <c r="D20" s="34">
        <f t="shared" si="3"/>
        <v>41810</v>
      </c>
      <c r="E20" s="17" t="str">
        <f t="shared" si="2"/>
        <v/>
      </c>
      <c r="L20" s="37"/>
      <c r="M20" s="38"/>
    </row>
    <row r="21" spans="2:13" x14ac:dyDescent="0.2">
      <c r="D21" s="34">
        <f t="shared" si="3"/>
        <v>41811</v>
      </c>
      <c r="E21" s="17" t="str">
        <f t="shared" si="2"/>
        <v/>
      </c>
      <c r="L21" s="37"/>
      <c r="M21" s="38"/>
    </row>
    <row r="22" spans="2:13" x14ac:dyDescent="0.2">
      <c r="D22" s="34">
        <f t="shared" si="3"/>
        <v>41812</v>
      </c>
      <c r="E22" s="17" t="str">
        <f t="shared" si="2"/>
        <v/>
      </c>
      <c r="L22" s="37"/>
      <c r="M22" s="38"/>
    </row>
    <row r="23" spans="2:13" x14ac:dyDescent="0.2">
      <c r="D23" s="34">
        <f t="shared" si="3"/>
        <v>41813</v>
      </c>
      <c r="E23" s="17" t="str">
        <f t="shared" si="2"/>
        <v/>
      </c>
      <c r="L23" s="37"/>
      <c r="M23" s="38"/>
    </row>
    <row r="24" spans="2:13" x14ac:dyDescent="0.2">
      <c r="D24" s="34">
        <f t="shared" si="3"/>
        <v>41814</v>
      </c>
      <c r="E24" s="17" t="str">
        <f t="shared" si="2"/>
        <v/>
      </c>
      <c r="L24" s="37"/>
      <c r="M24" s="38"/>
    </row>
    <row r="25" spans="2:13" x14ac:dyDescent="0.2">
      <c r="D25" s="34">
        <f t="shared" si="3"/>
        <v>41815</v>
      </c>
      <c r="E25" s="17" t="str">
        <f t="shared" si="2"/>
        <v/>
      </c>
      <c r="L25" s="37"/>
      <c r="M25" s="38"/>
    </row>
    <row r="26" spans="2:13" x14ac:dyDescent="0.2">
      <c r="D26" s="34">
        <f t="shared" si="3"/>
        <v>41816</v>
      </c>
      <c r="E26" s="17" t="str">
        <f t="shared" si="2"/>
        <v/>
      </c>
      <c r="L26" s="37"/>
      <c r="M26" s="38"/>
    </row>
    <row r="27" spans="2:13" x14ac:dyDescent="0.2">
      <c r="D27" s="34">
        <f t="shared" si="3"/>
        <v>41817</v>
      </c>
      <c r="E27" s="17" t="str">
        <f t="shared" si="2"/>
        <v/>
      </c>
      <c r="L27" s="37"/>
      <c r="M27" s="38"/>
    </row>
    <row r="28" spans="2:13" x14ac:dyDescent="0.2">
      <c r="D28" s="34">
        <f t="shared" ref="D28:D30" si="4">IF(IF(ROW(D28)&lt;=VLOOKUP($B$1,$L$1:$N$12,3,FALSE),D27+1,"")="",ROW(D28),IF(ROW(D28)&lt;=VLOOKUP($B$1,$L$1:$N$12,3,FALSE),D27+1,""))</f>
        <v>41818</v>
      </c>
      <c r="E28" s="17" t="str">
        <f t="shared" si="2"/>
        <v/>
      </c>
      <c r="L28" s="37"/>
      <c r="M28" s="38"/>
    </row>
    <row r="29" spans="2:13" x14ac:dyDescent="0.2">
      <c r="D29" s="34">
        <f>IF(IF(ROW(D29)&lt;=VLOOKUP($B$1,$L$1:$N$12,3,FALSE),D28+1,"")="","Inutile1",IF(ROW(D29)&lt;=VLOOKUP($B$1,$L$1:$N$12,3,FALSE),D28+1,""))</f>
        <v>41819</v>
      </c>
      <c r="E29" s="17" t="str">
        <f t="shared" si="2"/>
        <v/>
      </c>
      <c r="L29" s="37"/>
      <c r="M29" s="38"/>
    </row>
    <row r="30" spans="2:13" x14ac:dyDescent="0.2">
      <c r="D30" s="34">
        <f>IF(IF(ROW(D30)&lt;=VLOOKUP($B$1,$L$1:$N$12,3,FALSE),D29+1,"")="","Inutile2",IF(ROW(D30)&lt;=VLOOKUP($B$1,$L$1:$N$12,3,FALSE),D29+1,""))</f>
        <v>41820</v>
      </c>
      <c r="E30" s="17" t="str">
        <f t="shared" si="2"/>
        <v/>
      </c>
      <c r="L30" s="37"/>
      <c r="M30" s="38"/>
    </row>
    <row r="31" spans="2:13" x14ac:dyDescent="0.2">
      <c r="D31" s="34" t="str">
        <f>IF(IF(ROW(D31)&lt;=VLOOKUP($B$1,$L$1:$N$12,3,FALSE),D30+1,"")="","Inutile3",IF(ROW(D31)&lt;=VLOOKUP($B$1,$L$1:$N$12,3,FALSE),D30+1,""))</f>
        <v>Inutile3</v>
      </c>
      <c r="E31" s="17" t="str">
        <f t="shared" si="2"/>
        <v/>
      </c>
      <c r="L31" s="37"/>
      <c r="M31" s="38"/>
    </row>
    <row r="32" spans="2:13" x14ac:dyDescent="0.2">
      <c r="L32" s="37"/>
      <c r="M32" s="38"/>
    </row>
    <row r="33" spans="12:13" x14ac:dyDescent="0.2">
      <c r="L33" s="37"/>
      <c r="M33" s="38"/>
    </row>
    <row r="34" spans="12:13" x14ac:dyDescent="0.2">
      <c r="L34" s="37"/>
      <c r="M34" s="38"/>
    </row>
    <row r="35" spans="12:13" x14ac:dyDescent="0.2">
      <c r="L35" s="37"/>
      <c r="M35" s="38"/>
    </row>
    <row r="36" spans="12:13" x14ac:dyDescent="0.2">
      <c r="L36" s="37"/>
      <c r="M36" s="38"/>
    </row>
    <row r="37" spans="12:13" x14ac:dyDescent="0.2">
      <c r="L37" s="37"/>
      <c r="M37" s="38"/>
    </row>
    <row r="38" spans="12:13" x14ac:dyDescent="0.2">
      <c r="L38" s="37"/>
      <c r="M38" s="38"/>
    </row>
    <row r="39" spans="12:13" x14ac:dyDescent="0.2">
      <c r="L39" s="37"/>
      <c r="M39" s="38"/>
    </row>
    <row r="40" spans="12:13" x14ac:dyDescent="0.2">
      <c r="L40" s="37"/>
      <c r="M40" s="38"/>
    </row>
    <row r="41" spans="12:13" x14ac:dyDescent="0.2">
      <c r="L41" s="37"/>
      <c r="M41" s="38"/>
    </row>
    <row r="42" spans="12:13" x14ac:dyDescent="0.2">
      <c r="L42" s="37"/>
      <c r="M42" s="38"/>
    </row>
    <row r="43" spans="12:13" x14ac:dyDescent="0.2">
      <c r="L43" s="37"/>
      <c r="M43" s="38"/>
    </row>
    <row r="44" spans="12:13" x14ac:dyDescent="0.2">
      <c r="L44" s="37"/>
      <c r="M44" s="38"/>
    </row>
    <row r="45" spans="12:13" x14ac:dyDescent="0.2">
      <c r="L45" s="37"/>
      <c r="M45" s="38"/>
    </row>
    <row r="46" spans="12:13" x14ac:dyDescent="0.2">
      <c r="L46" s="37"/>
      <c r="M46" s="38"/>
    </row>
    <row r="47" spans="12:13" x14ac:dyDescent="0.2">
      <c r="L47" s="37"/>
      <c r="M47" s="38"/>
    </row>
    <row r="48" spans="12:13" x14ac:dyDescent="0.2">
      <c r="L48" s="37"/>
      <c r="M48" s="38"/>
    </row>
    <row r="49" spans="12:13" x14ac:dyDescent="0.2">
      <c r="L49" s="37"/>
      <c r="M49" s="38"/>
    </row>
    <row r="50" spans="12:13" x14ac:dyDescent="0.2">
      <c r="L50" s="37"/>
      <c r="M50" s="38"/>
    </row>
    <row r="51" spans="12:13" x14ac:dyDescent="0.2">
      <c r="L51" s="37"/>
      <c r="M51" s="38"/>
    </row>
    <row r="52" spans="12:13" x14ac:dyDescent="0.2">
      <c r="L52" s="37"/>
      <c r="M52" s="38"/>
    </row>
    <row r="53" spans="12:13" x14ac:dyDescent="0.2">
      <c r="L53" s="37"/>
      <c r="M53" s="38"/>
    </row>
    <row r="54" spans="12:13" x14ac:dyDescent="0.2">
      <c r="L54" s="37"/>
      <c r="M54" s="38"/>
    </row>
    <row r="55" spans="12:13" x14ac:dyDescent="0.2">
      <c r="L55" s="37"/>
      <c r="M55" s="38"/>
    </row>
    <row r="56" spans="12:13" x14ac:dyDescent="0.2">
      <c r="L56" s="37"/>
      <c r="M56" s="38"/>
    </row>
    <row r="57" spans="12:13" x14ac:dyDescent="0.2">
      <c r="L57" s="37"/>
      <c r="M57" s="38"/>
    </row>
    <row r="58" spans="12:13" x14ac:dyDescent="0.2">
      <c r="L58" s="37"/>
      <c r="M58" s="38"/>
    </row>
    <row r="59" spans="12:13" x14ac:dyDescent="0.2">
      <c r="L59" s="37"/>
      <c r="M59" s="38"/>
    </row>
    <row r="60" spans="12:13" x14ac:dyDescent="0.2">
      <c r="L60" s="37"/>
      <c r="M60" s="38"/>
    </row>
    <row r="61" spans="12:13" x14ac:dyDescent="0.2">
      <c r="L61" s="37"/>
      <c r="M61" s="38"/>
    </row>
    <row r="62" spans="12:13" x14ac:dyDescent="0.2">
      <c r="L62" s="37"/>
      <c r="M62" s="38"/>
    </row>
    <row r="63" spans="12:13" x14ac:dyDescent="0.2">
      <c r="L63" s="37"/>
      <c r="M63" s="38"/>
    </row>
    <row r="64" spans="12:13" x14ac:dyDescent="0.2">
      <c r="L64" s="37"/>
      <c r="M64" s="38"/>
    </row>
    <row r="65" spans="13:13" x14ac:dyDescent="0.2">
      <c r="M65" s="38"/>
    </row>
    <row r="66" spans="13:13" x14ac:dyDescent="0.2">
      <c r="M66" s="38"/>
    </row>
    <row r="67" spans="13:13" x14ac:dyDescent="0.2">
      <c r="M67" s="38"/>
    </row>
    <row r="68" spans="13:13" x14ac:dyDescent="0.2">
      <c r="M68" s="38"/>
    </row>
    <row r="69" spans="13:13" x14ac:dyDescent="0.2">
      <c r="M69" s="38"/>
    </row>
    <row r="70" spans="13:13" x14ac:dyDescent="0.2">
      <c r="M70" s="38"/>
    </row>
    <row r="71" spans="13:13" x14ac:dyDescent="0.2">
      <c r="M71" s="38"/>
    </row>
    <row r="72" spans="13:13" x14ac:dyDescent="0.2">
      <c r="M72" s="38"/>
    </row>
    <row r="73" spans="13:13" x14ac:dyDescent="0.2">
      <c r="M73" s="38"/>
    </row>
    <row r="74" spans="13:13" x14ac:dyDescent="0.2">
      <c r="M74" s="38"/>
    </row>
    <row r="75" spans="13:13" x14ac:dyDescent="0.2">
      <c r="M75" s="38"/>
    </row>
    <row r="76" spans="13:13" x14ac:dyDescent="0.2">
      <c r="M76" s="38"/>
    </row>
    <row r="77" spans="13:13" x14ac:dyDescent="0.2">
      <c r="M77" s="38"/>
    </row>
    <row r="78" spans="13:13" x14ac:dyDescent="0.2">
      <c r="M78" s="38"/>
    </row>
    <row r="79" spans="13:13" x14ac:dyDescent="0.2">
      <c r="M79" s="38"/>
    </row>
    <row r="80" spans="13:13" x14ac:dyDescent="0.2">
      <c r="M80" s="38"/>
    </row>
    <row r="81" spans="13:13" x14ac:dyDescent="0.2">
      <c r="M81" s="38"/>
    </row>
    <row r="82" spans="13:13" x14ac:dyDescent="0.2">
      <c r="M82" s="38"/>
    </row>
    <row r="83" spans="13:13" x14ac:dyDescent="0.2">
      <c r="M83" s="38"/>
    </row>
    <row r="84" spans="13:13" x14ac:dyDescent="0.2">
      <c r="M84" s="38"/>
    </row>
    <row r="85" spans="13:13" x14ac:dyDescent="0.2">
      <c r="M85" s="38"/>
    </row>
    <row r="86" spans="13:13" x14ac:dyDescent="0.2">
      <c r="M86" s="38"/>
    </row>
    <row r="87" spans="13:13" x14ac:dyDescent="0.2">
      <c r="M87" s="38"/>
    </row>
    <row r="88" spans="13:13" x14ac:dyDescent="0.2">
      <c r="M88" s="38"/>
    </row>
    <row r="89" spans="13:13" x14ac:dyDescent="0.2">
      <c r="M89" s="38"/>
    </row>
    <row r="90" spans="13:13" x14ac:dyDescent="0.2">
      <c r="M90" s="38"/>
    </row>
    <row r="91" spans="13:13" x14ac:dyDescent="0.2">
      <c r="M91" s="38"/>
    </row>
    <row r="92" spans="13:13" x14ac:dyDescent="0.2">
      <c r="M92" s="38"/>
    </row>
    <row r="93" spans="13:13" x14ac:dyDescent="0.2">
      <c r="M93" s="38"/>
    </row>
    <row r="94" spans="13:13" x14ac:dyDescent="0.2">
      <c r="M94" s="38"/>
    </row>
    <row r="95" spans="13:13" x14ac:dyDescent="0.2">
      <c r="M95" s="38"/>
    </row>
    <row r="96" spans="13:13" x14ac:dyDescent="0.2">
      <c r="M96" s="38"/>
    </row>
    <row r="97" spans="13:13" x14ac:dyDescent="0.2">
      <c r="M97" s="38"/>
    </row>
    <row r="98" spans="13:13" x14ac:dyDescent="0.2">
      <c r="M98" s="38"/>
    </row>
    <row r="99" spans="13:13" x14ac:dyDescent="0.2">
      <c r="M99" s="38"/>
    </row>
    <row r="100" spans="13:13" x14ac:dyDescent="0.2">
      <c r="M100" s="38"/>
    </row>
    <row r="101" spans="13:13" x14ac:dyDescent="0.2">
      <c r="M101" s="38"/>
    </row>
    <row r="102" spans="13:13" x14ac:dyDescent="0.2">
      <c r="M102" s="38"/>
    </row>
    <row r="103" spans="13:13" x14ac:dyDescent="0.2">
      <c r="M103" s="38"/>
    </row>
    <row r="104" spans="13:13" x14ac:dyDescent="0.2">
      <c r="M104" s="38"/>
    </row>
    <row r="105" spans="13:13" x14ac:dyDescent="0.2">
      <c r="M105" s="38"/>
    </row>
    <row r="106" spans="13:13" x14ac:dyDescent="0.2">
      <c r="M106" s="38"/>
    </row>
    <row r="107" spans="13:13" x14ac:dyDescent="0.2">
      <c r="M107" s="38"/>
    </row>
    <row r="108" spans="13:13" x14ac:dyDescent="0.2">
      <c r="M108" s="38"/>
    </row>
    <row r="109" spans="13:13" x14ac:dyDescent="0.2">
      <c r="M109" s="38"/>
    </row>
    <row r="110" spans="13:13" x14ac:dyDescent="0.2">
      <c r="M110" s="38"/>
    </row>
    <row r="111" spans="13:13" x14ac:dyDescent="0.2">
      <c r="M111" s="38"/>
    </row>
    <row r="112" spans="13:13" x14ac:dyDescent="0.2">
      <c r="M112" s="38"/>
    </row>
    <row r="113" spans="13:13" x14ac:dyDescent="0.2">
      <c r="M113" s="38"/>
    </row>
    <row r="114" spans="13:13" x14ac:dyDescent="0.2">
      <c r="M114" s="38"/>
    </row>
    <row r="115" spans="13:13" x14ac:dyDescent="0.2">
      <c r="M115" s="38"/>
    </row>
    <row r="116" spans="13:13" x14ac:dyDescent="0.2">
      <c r="M116" s="38"/>
    </row>
    <row r="117" spans="13:13" x14ac:dyDescent="0.2">
      <c r="M117" s="38"/>
    </row>
    <row r="118" spans="13:13" x14ac:dyDescent="0.2">
      <c r="M118" s="38"/>
    </row>
    <row r="119" spans="13:13" x14ac:dyDescent="0.2">
      <c r="M119" s="38"/>
    </row>
    <row r="120" spans="13:13" x14ac:dyDescent="0.2">
      <c r="M120" s="38"/>
    </row>
    <row r="121" spans="13:13" x14ac:dyDescent="0.2">
      <c r="M121" s="38"/>
    </row>
    <row r="122" spans="13:13" x14ac:dyDescent="0.2">
      <c r="M122" s="38"/>
    </row>
    <row r="123" spans="13:13" x14ac:dyDescent="0.2">
      <c r="M123" s="38"/>
    </row>
    <row r="124" spans="13:13" x14ac:dyDescent="0.2">
      <c r="M124" s="38"/>
    </row>
    <row r="125" spans="13:13" x14ac:dyDescent="0.2">
      <c r="M125" s="38"/>
    </row>
    <row r="126" spans="13:13" x14ac:dyDescent="0.2">
      <c r="M126" s="38"/>
    </row>
    <row r="127" spans="13:13" x14ac:dyDescent="0.2">
      <c r="M127" s="38"/>
    </row>
    <row r="128" spans="13:13" x14ac:dyDescent="0.2">
      <c r="M128" s="38"/>
    </row>
    <row r="129" spans="13:13" x14ac:dyDescent="0.2">
      <c r="M129" s="38"/>
    </row>
    <row r="130" spans="13:13" x14ac:dyDescent="0.2">
      <c r="M130" s="38"/>
    </row>
    <row r="131" spans="13:13" x14ac:dyDescent="0.2">
      <c r="M131" s="38"/>
    </row>
    <row r="132" spans="13:13" x14ac:dyDescent="0.2">
      <c r="M132" s="38"/>
    </row>
    <row r="133" spans="13:13" x14ac:dyDescent="0.2">
      <c r="M133" s="38"/>
    </row>
    <row r="134" spans="13:13" x14ac:dyDescent="0.2">
      <c r="M134" s="38"/>
    </row>
    <row r="135" spans="13:13" x14ac:dyDescent="0.2">
      <c r="M135" s="38"/>
    </row>
    <row r="136" spans="13:13" x14ac:dyDescent="0.2">
      <c r="M136" s="38"/>
    </row>
    <row r="137" spans="13:13" x14ac:dyDescent="0.2">
      <c r="M137" s="38"/>
    </row>
    <row r="138" spans="13:13" x14ac:dyDescent="0.2">
      <c r="M138" s="38"/>
    </row>
    <row r="139" spans="13:13" x14ac:dyDescent="0.2">
      <c r="M139" s="38"/>
    </row>
    <row r="140" spans="13:13" x14ac:dyDescent="0.2">
      <c r="M140" s="38"/>
    </row>
    <row r="141" spans="13:13" x14ac:dyDescent="0.2">
      <c r="M141" s="38"/>
    </row>
    <row r="142" spans="13:13" x14ac:dyDescent="0.2">
      <c r="M142" s="38"/>
    </row>
    <row r="143" spans="13:13" x14ac:dyDescent="0.2">
      <c r="M143" s="38"/>
    </row>
    <row r="144" spans="13:13" x14ac:dyDescent="0.2">
      <c r="M144" s="38"/>
    </row>
    <row r="145" spans="12:13" x14ac:dyDescent="0.2">
      <c r="M145" s="38"/>
    </row>
    <row r="146" spans="12:13" x14ac:dyDescent="0.2">
      <c r="M146" s="38"/>
    </row>
    <row r="147" spans="12:13" x14ac:dyDescent="0.2">
      <c r="M147" s="38"/>
    </row>
    <row r="148" spans="12:13" x14ac:dyDescent="0.2">
      <c r="M148" s="38"/>
    </row>
    <row r="149" spans="12:13" x14ac:dyDescent="0.2">
      <c r="M149" s="38"/>
    </row>
    <row r="150" spans="12:13" x14ac:dyDescent="0.2">
      <c r="M150" s="38"/>
    </row>
    <row r="151" spans="12:13" x14ac:dyDescent="0.2">
      <c r="M151" s="38"/>
    </row>
    <row r="152" spans="12:13" x14ac:dyDescent="0.2">
      <c r="M152" s="38"/>
    </row>
    <row r="153" spans="12:13" x14ac:dyDescent="0.2">
      <c r="M153" s="38"/>
    </row>
    <row r="154" spans="12:13" x14ac:dyDescent="0.2">
      <c r="M154" s="38"/>
    </row>
    <row r="155" spans="12:13" x14ac:dyDescent="0.2">
      <c r="M155" s="38"/>
    </row>
    <row r="156" spans="12:13" x14ac:dyDescent="0.2">
      <c r="L156" s="37"/>
      <c r="M156" s="38"/>
    </row>
    <row r="157" spans="12:13" x14ac:dyDescent="0.2">
      <c r="L157" s="37"/>
      <c r="M157" s="38"/>
    </row>
    <row r="158" spans="12:13" x14ac:dyDescent="0.2">
      <c r="L158" s="37"/>
      <c r="M158" s="38"/>
    </row>
    <row r="159" spans="12:13" x14ac:dyDescent="0.2">
      <c r="L159" s="37"/>
      <c r="M159" s="38"/>
    </row>
    <row r="160" spans="12:13" x14ac:dyDescent="0.2">
      <c r="L160" s="37"/>
      <c r="M160" s="38"/>
    </row>
    <row r="161" spans="12:13" x14ac:dyDescent="0.2">
      <c r="L161" s="37"/>
      <c r="M161" s="38"/>
    </row>
    <row r="162" spans="12:13" x14ac:dyDescent="0.2">
      <c r="L162" s="37"/>
      <c r="M162" s="38"/>
    </row>
    <row r="163" spans="12:13" x14ac:dyDescent="0.2">
      <c r="L163" s="37"/>
      <c r="M163" s="38"/>
    </row>
    <row r="164" spans="12:13" x14ac:dyDescent="0.2">
      <c r="L164" s="37"/>
      <c r="M164" s="38"/>
    </row>
    <row r="165" spans="12:13" x14ac:dyDescent="0.2">
      <c r="L165" s="37"/>
      <c r="M165" s="38"/>
    </row>
    <row r="166" spans="12:13" x14ac:dyDescent="0.2">
      <c r="L166" s="37"/>
      <c r="M166" s="38"/>
    </row>
    <row r="167" spans="12:13" x14ac:dyDescent="0.2">
      <c r="L167" s="37"/>
      <c r="M167" s="38"/>
    </row>
    <row r="168" spans="12:13" x14ac:dyDescent="0.2">
      <c r="L168" s="37"/>
      <c r="M168" s="38"/>
    </row>
    <row r="169" spans="12:13" x14ac:dyDescent="0.2">
      <c r="L169" s="37"/>
      <c r="M169" s="38"/>
    </row>
    <row r="170" spans="12:13" x14ac:dyDescent="0.2">
      <c r="L170" s="37"/>
      <c r="M170" s="38"/>
    </row>
    <row r="171" spans="12:13" x14ac:dyDescent="0.2">
      <c r="L171" s="37"/>
      <c r="M171" s="38"/>
    </row>
    <row r="172" spans="12:13" x14ac:dyDescent="0.2">
      <c r="L172" s="37"/>
      <c r="M172" s="38"/>
    </row>
    <row r="173" spans="12:13" x14ac:dyDescent="0.2">
      <c r="L173" s="37"/>
      <c r="M173" s="38"/>
    </row>
    <row r="174" spans="12:13" x14ac:dyDescent="0.2">
      <c r="L174" s="37"/>
      <c r="M174" s="38"/>
    </row>
    <row r="175" spans="12:13" x14ac:dyDescent="0.2">
      <c r="L175" s="37"/>
      <c r="M175" s="38"/>
    </row>
    <row r="176" spans="12:13" x14ac:dyDescent="0.2">
      <c r="L176" s="37"/>
      <c r="M176" s="38"/>
    </row>
    <row r="177" spans="12:13" x14ac:dyDescent="0.2">
      <c r="L177" s="37"/>
      <c r="M177" s="38"/>
    </row>
    <row r="178" spans="12:13" x14ac:dyDescent="0.2">
      <c r="L178" s="37"/>
      <c r="M178" s="38"/>
    </row>
    <row r="179" spans="12:13" x14ac:dyDescent="0.2">
      <c r="L179" s="37"/>
      <c r="M179" s="38"/>
    </row>
    <row r="180" spans="12:13" x14ac:dyDescent="0.2">
      <c r="L180" s="37"/>
      <c r="M180" s="38"/>
    </row>
    <row r="181" spans="12:13" x14ac:dyDescent="0.2">
      <c r="L181" s="37"/>
      <c r="M181" s="38"/>
    </row>
    <row r="182" spans="12:13" x14ac:dyDescent="0.2">
      <c r="L182" s="37"/>
      <c r="M182" s="38"/>
    </row>
    <row r="183" spans="12:13" x14ac:dyDescent="0.2">
      <c r="L183" s="37"/>
      <c r="M183" s="38"/>
    </row>
    <row r="184" spans="12:13" x14ac:dyDescent="0.2">
      <c r="L184" s="37"/>
      <c r="M184" s="38"/>
    </row>
    <row r="185" spans="12:13" x14ac:dyDescent="0.2">
      <c r="L185" s="37"/>
      <c r="M185" s="38"/>
    </row>
    <row r="186" spans="12:13" x14ac:dyDescent="0.2">
      <c r="L186" s="37"/>
      <c r="M186" s="38"/>
    </row>
    <row r="187" spans="12:13" x14ac:dyDescent="0.2">
      <c r="L187" s="37"/>
      <c r="M187" s="38"/>
    </row>
    <row r="188" spans="12:13" x14ac:dyDescent="0.2">
      <c r="L188" s="37"/>
      <c r="M188" s="38"/>
    </row>
    <row r="189" spans="12:13" x14ac:dyDescent="0.2">
      <c r="L189" s="37"/>
      <c r="M189" s="38"/>
    </row>
    <row r="190" spans="12:13" x14ac:dyDescent="0.2">
      <c r="L190" s="37"/>
      <c r="M190" s="38"/>
    </row>
    <row r="191" spans="12:13" x14ac:dyDescent="0.2">
      <c r="L191" s="37"/>
      <c r="M191" s="38"/>
    </row>
    <row r="192" spans="12:13" x14ac:dyDescent="0.2">
      <c r="L192" s="37"/>
      <c r="M192" s="38"/>
    </row>
    <row r="193" spans="12:13" x14ac:dyDescent="0.2">
      <c r="L193" s="37"/>
      <c r="M193" s="38"/>
    </row>
    <row r="194" spans="12:13" x14ac:dyDescent="0.2">
      <c r="L194" s="37"/>
      <c r="M194" s="38"/>
    </row>
    <row r="195" spans="12:13" x14ac:dyDescent="0.2">
      <c r="L195" s="37"/>
      <c r="M195" s="38"/>
    </row>
    <row r="196" spans="12:13" x14ac:dyDescent="0.2">
      <c r="L196" s="37"/>
      <c r="M196" s="38"/>
    </row>
    <row r="197" spans="12:13" x14ac:dyDescent="0.2">
      <c r="L197" s="37"/>
      <c r="M197" s="38"/>
    </row>
    <row r="198" spans="12:13" x14ac:dyDescent="0.2">
      <c r="L198" s="37"/>
      <c r="M198" s="38"/>
    </row>
    <row r="199" spans="12:13" x14ac:dyDescent="0.2">
      <c r="L199" s="37"/>
      <c r="M199" s="38"/>
    </row>
    <row r="200" spans="12:13" x14ac:dyDescent="0.2">
      <c r="L200" s="37"/>
      <c r="M200" s="38"/>
    </row>
    <row r="201" spans="12:13" x14ac:dyDescent="0.2">
      <c r="L201" s="37"/>
      <c r="M201" s="38"/>
    </row>
    <row r="202" spans="12:13" x14ac:dyDescent="0.2">
      <c r="L202" s="37"/>
      <c r="M202" s="38"/>
    </row>
    <row r="203" spans="12:13" x14ac:dyDescent="0.2">
      <c r="L203" s="37"/>
      <c r="M203" s="38"/>
    </row>
    <row r="204" spans="12:13" x14ac:dyDescent="0.2">
      <c r="L204" s="37"/>
      <c r="M204" s="38"/>
    </row>
    <row r="205" spans="12:13" x14ac:dyDescent="0.2">
      <c r="L205" s="37"/>
      <c r="M205" s="38"/>
    </row>
    <row r="206" spans="12:13" x14ac:dyDescent="0.2">
      <c r="L206" s="37"/>
      <c r="M206" s="38"/>
    </row>
    <row r="207" spans="12:13" x14ac:dyDescent="0.2">
      <c r="L207" s="37"/>
      <c r="M207" s="38"/>
    </row>
    <row r="208" spans="12:13" x14ac:dyDescent="0.2">
      <c r="L208" s="37"/>
      <c r="M208" s="38"/>
    </row>
    <row r="209" spans="12:13" x14ac:dyDescent="0.2">
      <c r="L209" s="37"/>
      <c r="M209" s="38"/>
    </row>
    <row r="210" spans="12:13" x14ac:dyDescent="0.2">
      <c r="L210" s="37"/>
      <c r="M210" s="38"/>
    </row>
    <row r="211" spans="12:13" x14ac:dyDescent="0.2">
      <c r="L211" s="37"/>
      <c r="M211" s="38"/>
    </row>
    <row r="212" spans="12:13" x14ac:dyDescent="0.2">
      <c r="L212" s="37"/>
      <c r="M212" s="38"/>
    </row>
    <row r="213" spans="12:13" x14ac:dyDescent="0.2">
      <c r="L213" s="37"/>
      <c r="M213" s="38"/>
    </row>
    <row r="214" spans="12:13" x14ac:dyDescent="0.2">
      <c r="L214" s="37"/>
      <c r="M214" s="38"/>
    </row>
    <row r="215" spans="12:13" x14ac:dyDescent="0.2">
      <c r="L215" s="37"/>
      <c r="M215" s="38"/>
    </row>
    <row r="216" spans="12:13" x14ac:dyDescent="0.2">
      <c r="L216" s="37"/>
      <c r="M216" s="38"/>
    </row>
    <row r="217" spans="12:13" x14ac:dyDescent="0.2">
      <c r="L217" s="37"/>
      <c r="M217" s="38"/>
    </row>
    <row r="218" spans="12:13" x14ac:dyDescent="0.2">
      <c r="L218" s="37"/>
      <c r="M218" s="38"/>
    </row>
    <row r="219" spans="12:13" x14ac:dyDescent="0.2">
      <c r="L219" s="37"/>
      <c r="M219" s="38"/>
    </row>
    <row r="220" spans="12:13" x14ac:dyDescent="0.2">
      <c r="L220" s="37"/>
      <c r="M220" s="38"/>
    </row>
    <row r="221" spans="12:13" x14ac:dyDescent="0.2">
      <c r="L221" s="37"/>
      <c r="M221" s="38"/>
    </row>
    <row r="222" spans="12:13" x14ac:dyDescent="0.2">
      <c r="L222" s="37"/>
      <c r="M222" s="38"/>
    </row>
    <row r="223" spans="12:13" x14ac:dyDescent="0.2">
      <c r="L223" s="37"/>
      <c r="M223" s="38"/>
    </row>
    <row r="224" spans="12:13" x14ac:dyDescent="0.2">
      <c r="L224" s="37"/>
      <c r="M224" s="38"/>
    </row>
    <row r="225" spans="12:13" x14ac:dyDescent="0.2">
      <c r="L225" s="37"/>
      <c r="M225" s="38"/>
    </row>
    <row r="226" spans="12:13" x14ac:dyDescent="0.2">
      <c r="L226" s="37"/>
      <c r="M226" s="38"/>
    </row>
    <row r="227" spans="12:13" x14ac:dyDescent="0.2">
      <c r="L227" s="37"/>
      <c r="M227" s="38"/>
    </row>
    <row r="228" spans="12:13" x14ac:dyDescent="0.2">
      <c r="L228" s="37"/>
      <c r="M228" s="38"/>
    </row>
    <row r="229" spans="12:13" x14ac:dyDescent="0.2">
      <c r="L229" s="37"/>
      <c r="M229" s="38"/>
    </row>
    <row r="230" spans="12:13" x14ac:dyDescent="0.2">
      <c r="L230" s="37"/>
      <c r="M230" s="38"/>
    </row>
    <row r="231" spans="12:13" x14ac:dyDescent="0.2">
      <c r="L231" s="37"/>
      <c r="M231" s="38"/>
    </row>
    <row r="232" spans="12:13" x14ac:dyDescent="0.2">
      <c r="L232" s="37"/>
      <c r="M232" s="38"/>
    </row>
    <row r="233" spans="12:13" x14ac:dyDescent="0.2">
      <c r="L233" s="37"/>
      <c r="M233" s="38"/>
    </row>
    <row r="234" spans="12:13" x14ac:dyDescent="0.2">
      <c r="L234" s="37"/>
      <c r="M234" s="38"/>
    </row>
    <row r="235" spans="12:13" x14ac:dyDescent="0.2">
      <c r="L235" s="37"/>
      <c r="M235" s="38"/>
    </row>
    <row r="236" spans="12:13" x14ac:dyDescent="0.2">
      <c r="L236" s="37"/>
      <c r="M236" s="38"/>
    </row>
    <row r="237" spans="12:13" x14ac:dyDescent="0.2">
      <c r="L237" s="37"/>
      <c r="M237" s="38"/>
    </row>
    <row r="238" spans="12:13" x14ac:dyDescent="0.2">
      <c r="L238" s="37"/>
      <c r="M238" s="38"/>
    </row>
    <row r="239" spans="12:13" x14ac:dyDescent="0.2">
      <c r="L239" s="37"/>
      <c r="M239" s="38"/>
    </row>
    <row r="240" spans="12:13" x14ac:dyDescent="0.2">
      <c r="L240" s="37"/>
      <c r="M240" s="38"/>
    </row>
    <row r="241" spans="12:13" x14ac:dyDescent="0.2">
      <c r="L241" s="37"/>
      <c r="M241" s="38"/>
    </row>
    <row r="242" spans="12:13" x14ac:dyDescent="0.2">
      <c r="L242" s="37"/>
      <c r="M242" s="38"/>
    </row>
    <row r="243" spans="12:13" x14ac:dyDescent="0.2">
      <c r="L243" s="37"/>
      <c r="M243" s="38"/>
    </row>
    <row r="244" spans="12:13" x14ac:dyDescent="0.2">
      <c r="L244" s="37"/>
      <c r="M244" s="38"/>
    </row>
    <row r="245" spans="12:13" x14ac:dyDescent="0.2">
      <c r="L245" s="37"/>
      <c r="M245" s="38"/>
    </row>
    <row r="246" spans="12:13" x14ac:dyDescent="0.2">
      <c r="L246" s="37"/>
      <c r="M246" s="38"/>
    </row>
    <row r="247" spans="12:13" x14ac:dyDescent="0.2">
      <c r="L247" s="37"/>
      <c r="M247" s="38"/>
    </row>
    <row r="248" spans="12:13" x14ac:dyDescent="0.2">
      <c r="L248" s="37"/>
      <c r="M248" s="38"/>
    </row>
    <row r="249" spans="12:13" x14ac:dyDescent="0.2">
      <c r="L249" s="37"/>
      <c r="M249" s="38"/>
    </row>
    <row r="250" spans="12:13" x14ac:dyDescent="0.2">
      <c r="L250" s="37"/>
      <c r="M250" s="38"/>
    </row>
    <row r="251" spans="12:13" x14ac:dyDescent="0.2">
      <c r="L251" s="37"/>
      <c r="M251" s="38"/>
    </row>
    <row r="252" spans="12:13" x14ac:dyDescent="0.2">
      <c r="L252" s="37"/>
      <c r="M252" s="38"/>
    </row>
    <row r="253" spans="12:13" x14ac:dyDescent="0.2">
      <c r="L253" s="37"/>
      <c r="M253" s="38"/>
    </row>
    <row r="254" spans="12:13" x14ac:dyDescent="0.2">
      <c r="L254" s="37"/>
      <c r="M254" s="38"/>
    </row>
    <row r="255" spans="12:13" x14ac:dyDescent="0.2">
      <c r="L255" s="37"/>
      <c r="M255" s="38"/>
    </row>
    <row r="256" spans="12:13" x14ac:dyDescent="0.2">
      <c r="L256" s="37"/>
      <c r="M256" s="38"/>
    </row>
    <row r="257" spans="12:13" x14ac:dyDescent="0.2">
      <c r="L257" s="37"/>
      <c r="M257" s="38"/>
    </row>
    <row r="258" spans="12:13" x14ac:dyDescent="0.2">
      <c r="L258" s="37"/>
      <c r="M258" s="38"/>
    </row>
    <row r="259" spans="12:13" x14ac:dyDescent="0.2">
      <c r="L259" s="37"/>
      <c r="M259" s="38"/>
    </row>
    <row r="260" spans="12:13" x14ac:dyDescent="0.2">
      <c r="L260" s="37"/>
      <c r="M260" s="38"/>
    </row>
    <row r="261" spans="12:13" x14ac:dyDescent="0.2">
      <c r="L261" s="37"/>
      <c r="M261" s="38"/>
    </row>
    <row r="262" spans="12:13" x14ac:dyDescent="0.2">
      <c r="L262" s="37"/>
      <c r="M262" s="38"/>
    </row>
    <row r="263" spans="12:13" x14ac:dyDescent="0.2">
      <c r="L263" s="37"/>
      <c r="M263" s="38"/>
    </row>
    <row r="264" spans="12:13" x14ac:dyDescent="0.2">
      <c r="L264" s="37"/>
      <c r="M264" s="38"/>
    </row>
    <row r="265" spans="12:13" x14ac:dyDescent="0.2">
      <c r="L265" s="37"/>
      <c r="M265" s="38"/>
    </row>
    <row r="266" spans="12:13" x14ac:dyDescent="0.2">
      <c r="L266" s="37"/>
      <c r="M266" s="38"/>
    </row>
    <row r="267" spans="12:13" x14ac:dyDescent="0.2">
      <c r="L267" s="37"/>
      <c r="M267" s="38"/>
    </row>
    <row r="268" spans="12:13" x14ac:dyDescent="0.2">
      <c r="L268" s="37"/>
      <c r="M268" s="38"/>
    </row>
    <row r="269" spans="12:13" x14ac:dyDescent="0.2">
      <c r="L269" s="37"/>
      <c r="M269" s="38"/>
    </row>
    <row r="270" spans="12:13" x14ac:dyDescent="0.2">
      <c r="L270" s="37"/>
      <c r="M270" s="38"/>
    </row>
    <row r="271" spans="12:13" x14ac:dyDescent="0.2">
      <c r="L271" s="37"/>
      <c r="M271" s="38"/>
    </row>
    <row r="272" spans="12:13" x14ac:dyDescent="0.2">
      <c r="L272" s="37"/>
      <c r="M272" s="38"/>
    </row>
    <row r="273" spans="12:13" x14ac:dyDescent="0.2">
      <c r="L273" s="37"/>
      <c r="M273" s="38"/>
    </row>
    <row r="274" spans="12:13" x14ac:dyDescent="0.2">
      <c r="L274" s="37"/>
      <c r="M274" s="38"/>
    </row>
    <row r="275" spans="12:13" x14ac:dyDescent="0.2">
      <c r="L275" s="37"/>
      <c r="M275" s="38"/>
    </row>
    <row r="276" spans="12:13" x14ac:dyDescent="0.2">
      <c r="L276" s="37"/>
      <c r="M276" s="38"/>
    </row>
    <row r="277" spans="12:13" x14ac:dyDescent="0.2">
      <c r="L277" s="37"/>
      <c r="M277" s="38"/>
    </row>
    <row r="278" spans="12:13" x14ac:dyDescent="0.2">
      <c r="L278" s="37"/>
      <c r="M278" s="38"/>
    </row>
    <row r="279" spans="12:13" x14ac:dyDescent="0.2">
      <c r="L279" s="37"/>
      <c r="M279" s="38"/>
    </row>
    <row r="280" spans="12:13" x14ac:dyDescent="0.2">
      <c r="L280" s="37"/>
      <c r="M280" s="38"/>
    </row>
    <row r="281" spans="12:13" x14ac:dyDescent="0.2">
      <c r="L281" s="37"/>
      <c r="M281" s="38"/>
    </row>
    <row r="282" spans="12:13" x14ac:dyDescent="0.2">
      <c r="L282" s="37"/>
      <c r="M282" s="38"/>
    </row>
    <row r="283" spans="12:13" x14ac:dyDescent="0.2">
      <c r="L283" s="37"/>
      <c r="M283" s="38"/>
    </row>
    <row r="284" spans="12:13" x14ac:dyDescent="0.2">
      <c r="L284" s="37"/>
      <c r="M284" s="38"/>
    </row>
    <row r="285" spans="12:13" x14ac:dyDescent="0.2">
      <c r="L285" s="37"/>
      <c r="M285" s="38"/>
    </row>
    <row r="286" spans="12:13" x14ac:dyDescent="0.2">
      <c r="L286" s="37"/>
      <c r="M286" s="38"/>
    </row>
    <row r="287" spans="12:13" x14ac:dyDescent="0.2">
      <c r="L287" s="37"/>
      <c r="M287" s="38"/>
    </row>
    <row r="288" spans="12:13" x14ac:dyDescent="0.2">
      <c r="L288" s="37"/>
      <c r="M288" s="38"/>
    </row>
    <row r="289" spans="12:13" x14ac:dyDescent="0.2">
      <c r="L289" s="37"/>
      <c r="M289" s="38"/>
    </row>
    <row r="290" spans="12:13" x14ac:dyDescent="0.2">
      <c r="L290" s="37"/>
      <c r="M290" s="38"/>
    </row>
    <row r="291" spans="12:13" x14ac:dyDescent="0.2">
      <c r="L291" s="37"/>
      <c r="M291" s="38"/>
    </row>
    <row r="292" spans="12:13" x14ac:dyDescent="0.2">
      <c r="L292" s="37"/>
      <c r="M292" s="38"/>
    </row>
    <row r="293" spans="12:13" x14ac:dyDescent="0.2">
      <c r="L293" s="37"/>
      <c r="M293" s="38"/>
    </row>
    <row r="294" spans="12:13" x14ac:dyDescent="0.2">
      <c r="L294" s="37"/>
      <c r="M294" s="38"/>
    </row>
    <row r="295" spans="12:13" x14ac:dyDescent="0.2">
      <c r="L295" s="37"/>
      <c r="M295" s="38"/>
    </row>
    <row r="296" spans="12:13" x14ac:dyDescent="0.2">
      <c r="L296" s="37"/>
      <c r="M296" s="38"/>
    </row>
    <row r="297" spans="12:13" x14ac:dyDescent="0.2">
      <c r="L297" s="37"/>
      <c r="M297" s="38"/>
    </row>
    <row r="298" spans="12:13" x14ac:dyDescent="0.2">
      <c r="L298" s="37"/>
      <c r="M298" s="38"/>
    </row>
    <row r="299" spans="12:13" x14ac:dyDescent="0.2">
      <c r="L299" s="37"/>
      <c r="M299" s="38"/>
    </row>
    <row r="300" spans="12:13" x14ac:dyDescent="0.2">
      <c r="L300" s="37"/>
      <c r="M300" s="38"/>
    </row>
    <row r="301" spans="12:13" x14ac:dyDescent="0.2">
      <c r="L301" s="37"/>
      <c r="M301" s="38"/>
    </row>
    <row r="302" spans="12:13" x14ac:dyDescent="0.2">
      <c r="L302" s="37"/>
      <c r="M302" s="38"/>
    </row>
    <row r="303" spans="12:13" x14ac:dyDescent="0.2">
      <c r="L303" s="37"/>
      <c r="M303" s="38"/>
    </row>
    <row r="304" spans="12:13" x14ac:dyDescent="0.2">
      <c r="L304" s="37"/>
      <c r="M304" s="38"/>
    </row>
    <row r="305" spans="12:13" x14ac:dyDescent="0.2">
      <c r="L305" s="37"/>
      <c r="M305" s="38"/>
    </row>
    <row r="306" spans="12:13" x14ac:dyDescent="0.2">
      <c r="L306" s="37"/>
      <c r="M306" s="38"/>
    </row>
    <row r="307" spans="12:13" x14ac:dyDescent="0.2">
      <c r="L307" s="37"/>
      <c r="M307" s="38"/>
    </row>
    <row r="308" spans="12:13" x14ac:dyDescent="0.2">
      <c r="L308" s="37"/>
      <c r="M308" s="38"/>
    </row>
    <row r="309" spans="12:13" x14ac:dyDescent="0.2">
      <c r="L309" s="37"/>
      <c r="M309" s="38"/>
    </row>
    <row r="310" spans="12:13" x14ac:dyDescent="0.2">
      <c r="L310" s="37"/>
      <c r="M310" s="38"/>
    </row>
    <row r="311" spans="12:13" x14ac:dyDescent="0.2">
      <c r="L311" s="37"/>
      <c r="M311" s="38"/>
    </row>
    <row r="312" spans="12:13" x14ac:dyDescent="0.2">
      <c r="L312" s="37"/>
      <c r="M312" s="38"/>
    </row>
    <row r="313" spans="12:13" x14ac:dyDescent="0.2">
      <c r="L313" s="37"/>
      <c r="M313" s="38"/>
    </row>
    <row r="314" spans="12:13" x14ac:dyDescent="0.2">
      <c r="L314" s="37"/>
      <c r="M314" s="38"/>
    </row>
    <row r="315" spans="12:13" x14ac:dyDescent="0.2">
      <c r="L315" s="37"/>
      <c r="M315" s="38"/>
    </row>
    <row r="316" spans="12:13" x14ac:dyDescent="0.2">
      <c r="L316" s="37"/>
      <c r="M316" s="38"/>
    </row>
    <row r="317" spans="12:13" x14ac:dyDescent="0.2">
      <c r="L317" s="37"/>
      <c r="M317" s="38"/>
    </row>
    <row r="318" spans="12:13" x14ac:dyDescent="0.2">
      <c r="L318" s="37"/>
      <c r="M318" s="38"/>
    </row>
    <row r="319" spans="12:13" x14ac:dyDescent="0.2">
      <c r="L319" s="37"/>
      <c r="M319" s="38"/>
    </row>
    <row r="320" spans="12:13" x14ac:dyDescent="0.2">
      <c r="L320" s="37"/>
      <c r="M320" s="38"/>
    </row>
    <row r="321" spans="12:13" x14ac:dyDescent="0.2">
      <c r="L321" s="37"/>
      <c r="M321" s="38"/>
    </row>
    <row r="322" spans="12:13" x14ac:dyDescent="0.2">
      <c r="L322" s="37"/>
      <c r="M322" s="38"/>
    </row>
    <row r="323" spans="12:13" x14ac:dyDescent="0.2">
      <c r="L323" s="37"/>
      <c r="M323" s="38"/>
    </row>
    <row r="324" spans="12:13" x14ac:dyDescent="0.2">
      <c r="L324" s="37"/>
      <c r="M324" s="38"/>
    </row>
    <row r="325" spans="12:13" x14ac:dyDescent="0.2">
      <c r="L325" s="37"/>
      <c r="M325" s="38"/>
    </row>
    <row r="326" spans="12:13" x14ac:dyDescent="0.2">
      <c r="L326" s="37"/>
      <c r="M326" s="38"/>
    </row>
    <row r="327" spans="12:13" x14ac:dyDescent="0.2">
      <c r="L327" s="37"/>
      <c r="M327" s="38"/>
    </row>
    <row r="328" spans="12:13" x14ac:dyDescent="0.2">
      <c r="L328" s="37"/>
      <c r="M328" s="38"/>
    </row>
    <row r="329" spans="12:13" x14ac:dyDescent="0.2">
      <c r="L329" s="37"/>
      <c r="M329" s="38"/>
    </row>
    <row r="330" spans="12:13" x14ac:dyDescent="0.2">
      <c r="L330" s="37"/>
      <c r="M330" s="38"/>
    </row>
    <row r="331" spans="12:13" x14ac:dyDescent="0.2">
      <c r="L331" s="37"/>
      <c r="M331" s="38"/>
    </row>
    <row r="332" spans="12:13" x14ac:dyDescent="0.2">
      <c r="L332" s="37"/>
      <c r="M332" s="38"/>
    </row>
    <row r="333" spans="12:13" x14ac:dyDescent="0.2">
      <c r="L333" s="37"/>
      <c r="M333" s="38"/>
    </row>
    <row r="334" spans="12:13" x14ac:dyDescent="0.2">
      <c r="L334" s="37"/>
      <c r="M334" s="38"/>
    </row>
    <row r="335" spans="12:13" x14ac:dyDescent="0.2">
      <c r="L335" s="37"/>
      <c r="M335" s="38"/>
    </row>
    <row r="336" spans="12:13" x14ac:dyDescent="0.2">
      <c r="L336" s="37"/>
      <c r="M336" s="38"/>
    </row>
    <row r="337" spans="12:13" x14ac:dyDescent="0.2">
      <c r="L337" s="37"/>
      <c r="M337" s="38"/>
    </row>
  </sheetData>
  <dataValidations disablePrompts="1" count="1">
    <dataValidation type="list" allowBlank="1" showInputMessage="1" showErrorMessage="1" sqref="B1:C1">
      <formula1>$L$1:$L$12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3" r:id="rId4" name="Button 5">
              <controlPr defaultSize="0" print="0" autoFill="0" autoPict="0" macro="[0]!NommerFeuille">
                <anchor moveWithCells="1">
                  <from>
                    <xdr:col>2</xdr:col>
                    <xdr:colOff>114300</xdr:colOff>
                    <xdr:row>2</xdr:row>
                    <xdr:rowOff>9525</xdr:rowOff>
                  </from>
                  <to>
                    <xdr:col>2</xdr:col>
                    <xdr:colOff>952500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5" name="Button 17">
              <controlPr defaultSize="0" print="0" autoFill="0" autoPict="0" macro="[0]!trierdepot">
                <anchor moveWithCells="1">
                  <from>
                    <xdr:col>2</xdr:col>
                    <xdr:colOff>114300</xdr:colOff>
                    <xdr:row>5</xdr:row>
                    <xdr:rowOff>9525</xdr:rowOff>
                  </from>
                  <to>
                    <xdr:col>2</xdr:col>
                    <xdr:colOff>952500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6" name="Button 19">
              <controlPr defaultSize="0" print="0" autoFill="0" autoPict="0" macro="[0]!Effacerdonnees">
                <anchor moveWithCells="1">
                  <from>
                    <xdr:col>2</xdr:col>
                    <xdr:colOff>114300</xdr:colOff>
                    <xdr:row>1</xdr:row>
                    <xdr:rowOff>0</xdr:rowOff>
                  </from>
                  <to>
                    <xdr:col>2</xdr:col>
                    <xdr:colOff>952500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35"/>
  <sheetViews>
    <sheetView tabSelected="1" topLeftCell="A117" workbookViewId="0">
      <selection activeCell="G131" sqref="G131"/>
    </sheetView>
  </sheetViews>
  <sheetFormatPr baseColWidth="10" defaultRowHeight="12.75" x14ac:dyDescent="0.2"/>
  <cols>
    <col min="1" max="1" width="11.42578125" style="17"/>
    <col min="2" max="2" width="18.140625" style="16" bestFit="1" customWidth="1"/>
    <col min="3" max="3" width="11.42578125" style="17"/>
    <col min="4" max="4" width="0" style="17" hidden="1" customWidth="1"/>
    <col min="5" max="7" width="11.42578125" style="17"/>
  </cols>
  <sheetData>
    <row r="1" spans="1:6" x14ac:dyDescent="0.2">
      <c r="A1" s="15"/>
      <c r="D1" s="17" t="str">
        <f t="shared" ref="D1:D64" si="0">IF(C1&lt;&gt;"",1,"")</f>
        <v/>
      </c>
    </row>
    <row r="2" spans="1:6" x14ac:dyDescent="0.2">
      <c r="A2" s="15">
        <v>41640</v>
      </c>
      <c r="B2" s="16" t="s">
        <v>30</v>
      </c>
      <c r="C2" s="17">
        <v>30</v>
      </c>
      <c r="D2" s="17">
        <f t="shared" si="0"/>
        <v>1</v>
      </c>
    </row>
    <row r="3" spans="1:6" x14ac:dyDescent="0.2">
      <c r="A3" s="15">
        <v>41640</v>
      </c>
      <c r="B3" s="16" t="s">
        <v>6</v>
      </c>
      <c r="C3" s="17">
        <v>40</v>
      </c>
      <c r="D3" s="17">
        <f t="shared" si="0"/>
        <v>1</v>
      </c>
      <c r="F3" s="15"/>
    </row>
    <row r="4" spans="1:6" x14ac:dyDescent="0.2">
      <c r="A4" s="15">
        <v>41640</v>
      </c>
      <c r="B4" s="16" t="s">
        <v>26</v>
      </c>
      <c r="C4" s="17">
        <v>50</v>
      </c>
      <c r="D4" s="17">
        <f t="shared" si="0"/>
        <v>1</v>
      </c>
    </row>
    <row r="5" spans="1:6" x14ac:dyDescent="0.2">
      <c r="A5" s="15">
        <v>41640</v>
      </c>
      <c r="B5" s="16" t="s">
        <v>13</v>
      </c>
      <c r="C5" s="17">
        <v>60</v>
      </c>
      <c r="D5" s="17">
        <f t="shared" si="0"/>
        <v>1</v>
      </c>
    </row>
    <row r="6" spans="1:6" x14ac:dyDescent="0.2">
      <c r="A6" s="15">
        <v>41640</v>
      </c>
      <c r="B6" s="16" t="s">
        <v>10</v>
      </c>
      <c r="C6" s="17">
        <v>70</v>
      </c>
      <c r="D6" s="17">
        <f t="shared" si="0"/>
        <v>1</v>
      </c>
    </row>
    <row r="7" spans="1:6" x14ac:dyDescent="0.2">
      <c r="A7" s="15">
        <v>41640</v>
      </c>
      <c r="B7" s="16" t="s">
        <v>4</v>
      </c>
      <c r="C7" s="17">
        <v>80</v>
      </c>
      <c r="D7" s="17">
        <f t="shared" si="0"/>
        <v>1</v>
      </c>
    </row>
    <row r="8" spans="1:6" x14ac:dyDescent="0.2">
      <c r="A8" s="15">
        <v>41640</v>
      </c>
      <c r="B8" s="16" t="s">
        <v>14</v>
      </c>
      <c r="C8" s="17">
        <v>90</v>
      </c>
      <c r="D8" s="17">
        <f t="shared" si="0"/>
        <v>1</v>
      </c>
    </row>
    <row r="9" spans="1:6" x14ac:dyDescent="0.2">
      <c r="A9" s="15">
        <v>41640</v>
      </c>
      <c r="B9" s="16" t="s">
        <v>11</v>
      </c>
      <c r="C9" s="17">
        <v>100</v>
      </c>
      <c r="D9" s="17">
        <f t="shared" si="0"/>
        <v>1</v>
      </c>
    </row>
    <row r="10" spans="1:6" x14ac:dyDescent="0.2">
      <c r="A10" s="15"/>
      <c r="D10" s="17" t="str">
        <f t="shared" si="0"/>
        <v/>
      </c>
    </row>
    <row r="11" spans="1:6" x14ac:dyDescent="0.2">
      <c r="A11" s="15">
        <v>41640</v>
      </c>
      <c r="B11" s="16" t="s">
        <v>7</v>
      </c>
      <c r="C11" s="17">
        <v>120</v>
      </c>
      <c r="D11" s="17">
        <f t="shared" si="0"/>
        <v>1</v>
      </c>
    </row>
    <row r="12" spans="1:6" x14ac:dyDescent="0.2">
      <c r="A12" s="15">
        <v>41640</v>
      </c>
      <c r="B12" s="16" t="s">
        <v>9</v>
      </c>
      <c r="C12" s="17">
        <v>130</v>
      </c>
      <c r="D12" s="17">
        <f t="shared" si="0"/>
        <v>1</v>
      </c>
    </row>
    <row r="13" spans="1:6" x14ac:dyDescent="0.2">
      <c r="A13" s="15">
        <v>41640</v>
      </c>
      <c r="B13" s="16" t="s">
        <v>27</v>
      </c>
      <c r="C13" s="17">
        <v>140</v>
      </c>
      <c r="D13" s="17">
        <f t="shared" si="0"/>
        <v>1</v>
      </c>
    </row>
    <row r="14" spans="1:6" x14ac:dyDescent="0.2">
      <c r="A14" s="15">
        <v>41640</v>
      </c>
      <c r="B14" s="16" t="s">
        <v>12</v>
      </c>
      <c r="C14" s="17">
        <v>150</v>
      </c>
      <c r="D14" s="17">
        <f t="shared" si="0"/>
        <v>1</v>
      </c>
    </row>
    <row r="15" spans="1:6" x14ac:dyDescent="0.2">
      <c r="A15" s="15">
        <v>41640</v>
      </c>
      <c r="B15" s="16" t="s">
        <v>3</v>
      </c>
      <c r="C15" s="17">
        <v>160</v>
      </c>
      <c r="D15" s="17">
        <f t="shared" si="0"/>
        <v>1</v>
      </c>
    </row>
    <row r="16" spans="1:6" x14ac:dyDescent="0.2">
      <c r="A16" s="15">
        <v>41640</v>
      </c>
      <c r="B16" s="16" t="s">
        <v>28</v>
      </c>
      <c r="C16" s="17">
        <v>170</v>
      </c>
      <c r="D16" s="17">
        <f t="shared" si="0"/>
        <v>1</v>
      </c>
    </row>
    <row r="17" spans="1:4" x14ac:dyDescent="0.2">
      <c r="A17" s="15">
        <v>41640</v>
      </c>
      <c r="B17" s="16" t="s">
        <v>5</v>
      </c>
      <c r="C17" s="17">
        <v>180</v>
      </c>
      <c r="D17" s="17">
        <f t="shared" si="0"/>
        <v>1</v>
      </c>
    </row>
    <row r="18" spans="1:4" x14ac:dyDescent="0.2">
      <c r="A18" s="15">
        <v>41640</v>
      </c>
      <c r="B18" s="16" t="s">
        <v>1</v>
      </c>
      <c r="C18" s="17">
        <v>190</v>
      </c>
      <c r="D18" s="17">
        <f t="shared" si="0"/>
        <v>1</v>
      </c>
    </row>
    <row r="19" spans="1:4" x14ac:dyDescent="0.2">
      <c r="A19" s="15">
        <v>41694</v>
      </c>
      <c r="B19" s="21" t="s">
        <v>30</v>
      </c>
      <c r="C19" s="17">
        <v>40000</v>
      </c>
      <c r="D19" s="17">
        <f t="shared" si="0"/>
        <v>1</v>
      </c>
    </row>
    <row r="20" spans="1:4" x14ac:dyDescent="0.2">
      <c r="A20" s="15">
        <v>41640</v>
      </c>
      <c r="B20" s="16" t="s">
        <v>8</v>
      </c>
      <c r="C20" s="17">
        <v>20</v>
      </c>
      <c r="D20" s="17">
        <f t="shared" si="0"/>
        <v>1</v>
      </c>
    </row>
    <row r="21" spans="1:4" x14ac:dyDescent="0.2">
      <c r="A21" s="15">
        <v>41640</v>
      </c>
      <c r="B21" s="16" t="s">
        <v>30</v>
      </c>
      <c r="C21" s="17">
        <v>30</v>
      </c>
      <c r="D21" s="17">
        <f t="shared" si="0"/>
        <v>1</v>
      </c>
    </row>
    <row r="22" spans="1:4" x14ac:dyDescent="0.2">
      <c r="A22" s="15">
        <v>41640</v>
      </c>
      <c r="B22" s="16" t="s">
        <v>6</v>
      </c>
      <c r="C22" s="17">
        <v>40</v>
      </c>
      <c r="D22" s="17">
        <f t="shared" si="0"/>
        <v>1</v>
      </c>
    </row>
    <row r="23" spans="1:4" x14ac:dyDescent="0.2">
      <c r="A23" s="15">
        <v>41640</v>
      </c>
      <c r="B23" s="16" t="s">
        <v>26</v>
      </c>
      <c r="C23" s="17">
        <v>50</v>
      </c>
      <c r="D23" s="17">
        <f t="shared" si="0"/>
        <v>1</v>
      </c>
    </row>
    <row r="24" spans="1:4" x14ac:dyDescent="0.2">
      <c r="A24" s="15">
        <v>41640</v>
      </c>
      <c r="B24" s="16" t="s">
        <v>13</v>
      </c>
      <c r="C24" s="17">
        <v>60</v>
      </c>
      <c r="D24" s="17">
        <f t="shared" si="0"/>
        <v>1</v>
      </c>
    </row>
    <row r="25" spans="1:4" x14ac:dyDescent="0.2">
      <c r="A25" s="15">
        <v>41640</v>
      </c>
      <c r="B25" s="16" t="s">
        <v>10</v>
      </c>
      <c r="C25" s="17">
        <v>70</v>
      </c>
      <c r="D25" s="17">
        <f t="shared" si="0"/>
        <v>1</v>
      </c>
    </row>
    <row r="26" spans="1:4" x14ac:dyDescent="0.2">
      <c r="A26" s="15">
        <v>41640</v>
      </c>
      <c r="B26" s="16" t="s">
        <v>4</v>
      </c>
      <c r="C26" s="17">
        <v>80</v>
      </c>
      <c r="D26" s="17">
        <f t="shared" si="0"/>
        <v>1</v>
      </c>
    </row>
    <row r="27" spans="1:4" x14ac:dyDescent="0.2">
      <c r="A27" s="15">
        <v>41640</v>
      </c>
      <c r="B27" s="16" t="s">
        <v>14</v>
      </c>
      <c r="C27" s="17">
        <v>90</v>
      </c>
      <c r="D27" s="17">
        <f t="shared" si="0"/>
        <v>1</v>
      </c>
    </row>
    <row r="28" spans="1:4" x14ac:dyDescent="0.2">
      <c r="A28" s="15">
        <v>41640</v>
      </c>
      <c r="B28" s="16" t="s">
        <v>11</v>
      </c>
      <c r="C28" s="17">
        <v>100</v>
      </c>
      <c r="D28" s="17">
        <f t="shared" si="0"/>
        <v>1</v>
      </c>
    </row>
    <row r="29" spans="1:4" x14ac:dyDescent="0.2">
      <c r="A29" s="15"/>
      <c r="D29" s="17" t="str">
        <f t="shared" si="0"/>
        <v/>
      </c>
    </row>
    <row r="30" spans="1:4" x14ac:dyDescent="0.2">
      <c r="A30" s="15">
        <v>41640</v>
      </c>
      <c r="B30" s="16" t="s">
        <v>7</v>
      </c>
      <c r="C30" s="17">
        <v>120</v>
      </c>
      <c r="D30" s="17">
        <f t="shared" si="0"/>
        <v>1</v>
      </c>
    </row>
    <row r="31" spans="1:4" x14ac:dyDescent="0.2">
      <c r="A31" s="15">
        <v>41640</v>
      </c>
      <c r="B31" s="16" t="s">
        <v>9</v>
      </c>
      <c r="C31" s="17">
        <v>130</v>
      </c>
      <c r="D31" s="17">
        <f t="shared" si="0"/>
        <v>1</v>
      </c>
    </row>
    <row r="32" spans="1:4" x14ac:dyDescent="0.2">
      <c r="A32" s="15">
        <v>41640</v>
      </c>
      <c r="B32" s="16" t="s">
        <v>27</v>
      </c>
      <c r="C32" s="17">
        <v>140</v>
      </c>
      <c r="D32" s="17">
        <f t="shared" si="0"/>
        <v>1</v>
      </c>
    </row>
    <row r="33" spans="1:4" x14ac:dyDescent="0.2">
      <c r="A33" s="15">
        <v>41640</v>
      </c>
      <c r="B33" s="16" t="s">
        <v>12</v>
      </c>
      <c r="C33" s="17">
        <v>150</v>
      </c>
      <c r="D33" s="17">
        <f t="shared" si="0"/>
        <v>1</v>
      </c>
    </row>
    <row r="34" spans="1:4" x14ac:dyDescent="0.2">
      <c r="A34" s="15">
        <v>41640</v>
      </c>
      <c r="B34" s="16" t="s">
        <v>3</v>
      </c>
      <c r="C34" s="17">
        <v>160</v>
      </c>
      <c r="D34" s="17">
        <f t="shared" si="0"/>
        <v>1</v>
      </c>
    </row>
    <row r="35" spans="1:4" x14ac:dyDescent="0.2">
      <c r="A35" s="15">
        <v>41640</v>
      </c>
      <c r="B35" s="16" t="s">
        <v>28</v>
      </c>
      <c r="C35" s="17">
        <v>170</v>
      </c>
      <c r="D35" s="17">
        <f t="shared" si="0"/>
        <v>1</v>
      </c>
    </row>
    <row r="36" spans="1:4" x14ac:dyDescent="0.2">
      <c r="A36" s="15">
        <v>41640</v>
      </c>
      <c r="B36" s="16" t="s">
        <v>5</v>
      </c>
      <c r="C36" s="17">
        <v>180</v>
      </c>
      <c r="D36" s="17">
        <f t="shared" si="0"/>
        <v>1</v>
      </c>
    </row>
    <row r="37" spans="1:4" x14ac:dyDescent="0.2">
      <c r="A37" s="15">
        <v>41640</v>
      </c>
      <c r="B37" s="16" t="s">
        <v>1</v>
      </c>
      <c r="C37" s="17">
        <v>190</v>
      </c>
      <c r="D37" s="17">
        <f t="shared" si="0"/>
        <v>1</v>
      </c>
    </row>
    <row r="38" spans="1:4" x14ac:dyDescent="0.2">
      <c r="A38" s="15">
        <v>41641</v>
      </c>
      <c r="B38" s="18" t="s">
        <v>1</v>
      </c>
      <c r="C38" s="17">
        <v>400</v>
      </c>
      <c r="D38" s="17">
        <f t="shared" si="0"/>
        <v>1</v>
      </c>
    </row>
    <row r="39" spans="1:4" x14ac:dyDescent="0.2">
      <c r="A39" s="15">
        <v>41641</v>
      </c>
      <c r="B39" s="18" t="s">
        <v>1</v>
      </c>
      <c r="C39" s="17">
        <v>500</v>
      </c>
      <c r="D39" s="17">
        <f t="shared" si="0"/>
        <v>1</v>
      </c>
    </row>
    <row r="40" spans="1:4" x14ac:dyDescent="0.2">
      <c r="A40" s="15">
        <v>41641</v>
      </c>
      <c r="B40" s="18" t="s">
        <v>28</v>
      </c>
      <c r="C40" s="17">
        <v>600</v>
      </c>
      <c r="D40" s="17">
        <f t="shared" si="0"/>
        <v>1</v>
      </c>
    </row>
    <row r="41" spans="1:4" x14ac:dyDescent="0.2">
      <c r="A41" s="15">
        <v>41641</v>
      </c>
      <c r="B41" s="18" t="s">
        <v>10</v>
      </c>
      <c r="C41" s="17">
        <v>700</v>
      </c>
      <c r="D41" s="17">
        <f t="shared" si="0"/>
        <v>1</v>
      </c>
    </row>
    <row r="42" spans="1:4" x14ac:dyDescent="0.2">
      <c r="A42" s="15">
        <v>41694</v>
      </c>
      <c r="B42" s="21" t="s">
        <v>10</v>
      </c>
      <c r="C42" s="17">
        <v>400</v>
      </c>
      <c r="D42" s="17">
        <f t="shared" si="0"/>
        <v>1</v>
      </c>
    </row>
    <row r="43" spans="1:4" x14ac:dyDescent="0.2">
      <c r="A43" s="15">
        <v>41695</v>
      </c>
      <c r="B43" s="21" t="s">
        <v>1</v>
      </c>
      <c r="C43" s="17">
        <v>500</v>
      </c>
      <c r="D43" s="17">
        <f t="shared" si="0"/>
        <v>1</v>
      </c>
    </row>
    <row r="44" spans="1:4" x14ac:dyDescent="0.2">
      <c r="A44" s="15">
        <v>41696</v>
      </c>
      <c r="B44" s="21" t="s">
        <v>14</v>
      </c>
      <c r="C44" s="17">
        <v>500</v>
      </c>
      <c r="D44" s="17">
        <f t="shared" si="0"/>
        <v>1</v>
      </c>
    </row>
    <row r="45" spans="1:4" x14ac:dyDescent="0.2">
      <c r="A45" s="15"/>
      <c r="D45" s="17" t="str">
        <f t="shared" si="0"/>
        <v/>
      </c>
    </row>
    <row r="46" spans="1:4" x14ac:dyDescent="0.2">
      <c r="A46" s="15">
        <v>41640</v>
      </c>
      <c r="B46" s="16" t="s">
        <v>30</v>
      </c>
      <c r="C46" s="17">
        <v>30</v>
      </c>
      <c r="D46" s="17">
        <f t="shared" si="0"/>
        <v>1</v>
      </c>
    </row>
    <row r="47" spans="1:4" x14ac:dyDescent="0.2">
      <c r="A47" s="15">
        <v>41640</v>
      </c>
      <c r="B47" s="16" t="s">
        <v>6</v>
      </c>
      <c r="C47" s="17">
        <v>40</v>
      </c>
      <c r="D47" s="17">
        <f t="shared" si="0"/>
        <v>1</v>
      </c>
    </row>
    <row r="48" spans="1:4" x14ac:dyDescent="0.2">
      <c r="A48" s="15">
        <v>41640</v>
      </c>
      <c r="B48" s="16" t="s">
        <v>26</v>
      </c>
      <c r="C48" s="17">
        <v>50</v>
      </c>
      <c r="D48" s="17">
        <f t="shared" si="0"/>
        <v>1</v>
      </c>
    </row>
    <row r="49" spans="1:4" x14ac:dyDescent="0.2">
      <c r="A49" s="15">
        <v>41640</v>
      </c>
      <c r="B49" s="16" t="s">
        <v>13</v>
      </c>
      <c r="C49" s="17">
        <v>60</v>
      </c>
      <c r="D49" s="17">
        <f t="shared" si="0"/>
        <v>1</v>
      </c>
    </row>
    <row r="50" spans="1:4" x14ac:dyDescent="0.2">
      <c r="A50" s="15">
        <v>41640</v>
      </c>
      <c r="B50" s="16" t="s">
        <v>10</v>
      </c>
      <c r="C50" s="17">
        <v>70</v>
      </c>
      <c r="D50" s="17">
        <f t="shared" si="0"/>
        <v>1</v>
      </c>
    </row>
    <row r="51" spans="1:4" x14ac:dyDescent="0.2">
      <c r="A51" s="15">
        <v>41640</v>
      </c>
      <c r="B51" s="16" t="s">
        <v>4</v>
      </c>
      <c r="C51" s="17">
        <v>80</v>
      </c>
      <c r="D51" s="17">
        <f t="shared" si="0"/>
        <v>1</v>
      </c>
    </row>
    <row r="52" spans="1:4" x14ac:dyDescent="0.2">
      <c r="A52" s="15">
        <v>41640</v>
      </c>
      <c r="B52" s="16" t="s">
        <v>14</v>
      </c>
      <c r="C52" s="17">
        <v>90</v>
      </c>
      <c r="D52" s="17">
        <f t="shared" si="0"/>
        <v>1</v>
      </c>
    </row>
    <row r="53" spans="1:4" x14ac:dyDescent="0.2">
      <c r="A53" s="15">
        <v>41640</v>
      </c>
      <c r="B53" s="16" t="s">
        <v>11</v>
      </c>
      <c r="C53" s="17">
        <v>100</v>
      </c>
      <c r="D53" s="17">
        <f t="shared" si="0"/>
        <v>1</v>
      </c>
    </row>
    <row r="54" spans="1:4" x14ac:dyDescent="0.2">
      <c r="A54" s="15"/>
      <c r="D54" s="17" t="str">
        <f t="shared" si="0"/>
        <v/>
      </c>
    </row>
    <row r="55" spans="1:4" x14ac:dyDescent="0.2">
      <c r="A55" s="15">
        <v>41640</v>
      </c>
      <c r="B55" s="16" t="s">
        <v>7</v>
      </c>
      <c r="C55" s="17">
        <v>120</v>
      </c>
      <c r="D55" s="17">
        <f t="shared" si="0"/>
        <v>1</v>
      </c>
    </row>
    <row r="56" spans="1:4" x14ac:dyDescent="0.2">
      <c r="A56" s="15">
        <v>41640</v>
      </c>
      <c r="B56" s="16" t="s">
        <v>9</v>
      </c>
      <c r="C56" s="17">
        <v>130</v>
      </c>
      <c r="D56" s="17">
        <f t="shared" si="0"/>
        <v>1</v>
      </c>
    </row>
    <row r="57" spans="1:4" x14ac:dyDescent="0.2">
      <c r="A57" s="15">
        <v>41640</v>
      </c>
      <c r="B57" s="16" t="s">
        <v>27</v>
      </c>
      <c r="C57" s="17">
        <v>140</v>
      </c>
      <c r="D57" s="17">
        <f t="shared" si="0"/>
        <v>1</v>
      </c>
    </row>
    <row r="58" spans="1:4" x14ac:dyDescent="0.2">
      <c r="A58" s="15">
        <v>41640</v>
      </c>
      <c r="B58" s="16" t="s">
        <v>12</v>
      </c>
      <c r="C58" s="17">
        <v>150</v>
      </c>
      <c r="D58" s="17">
        <f t="shared" si="0"/>
        <v>1</v>
      </c>
    </row>
    <row r="59" spans="1:4" x14ac:dyDescent="0.2">
      <c r="A59" s="15">
        <v>41640</v>
      </c>
      <c r="B59" s="16" t="s">
        <v>3</v>
      </c>
      <c r="C59" s="17">
        <v>160</v>
      </c>
      <c r="D59" s="17">
        <f t="shared" si="0"/>
        <v>1</v>
      </c>
    </row>
    <row r="60" spans="1:4" x14ac:dyDescent="0.2">
      <c r="A60" s="15">
        <v>41640</v>
      </c>
      <c r="B60" s="16" t="s">
        <v>28</v>
      </c>
      <c r="C60" s="17">
        <v>170</v>
      </c>
      <c r="D60" s="17">
        <f t="shared" si="0"/>
        <v>1</v>
      </c>
    </row>
    <row r="61" spans="1:4" x14ac:dyDescent="0.2">
      <c r="A61" s="15">
        <v>41640</v>
      </c>
      <c r="B61" s="16" t="s">
        <v>5</v>
      </c>
      <c r="C61" s="17">
        <v>180</v>
      </c>
      <c r="D61" s="17">
        <f t="shared" si="0"/>
        <v>1</v>
      </c>
    </row>
    <row r="62" spans="1:4" x14ac:dyDescent="0.2">
      <c r="A62" s="15">
        <v>41640</v>
      </c>
      <c r="B62" s="16" t="s">
        <v>1</v>
      </c>
      <c r="C62" s="17">
        <v>190</v>
      </c>
      <c r="D62" s="17">
        <f t="shared" si="0"/>
        <v>1</v>
      </c>
    </row>
    <row r="63" spans="1:4" x14ac:dyDescent="0.2">
      <c r="A63" s="15">
        <v>41694</v>
      </c>
      <c r="B63" s="21" t="s">
        <v>30</v>
      </c>
      <c r="C63" s="17">
        <v>40000</v>
      </c>
      <c r="D63" s="17">
        <f t="shared" si="0"/>
        <v>1</v>
      </c>
    </row>
    <row r="64" spans="1:4" x14ac:dyDescent="0.2">
      <c r="A64" s="15">
        <v>41640</v>
      </c>
      <c r="B64" s="16" t="s">
        <v>8</v>
      </c>
      <c r="C64" s="17">
        <v>20</v>
      </c>
      <c r="D64" s="17">
        <f t="shared" si="0"/>
        <v>1</v>
      </c>
    </row>
    <row r="65" spans="1:4" x14ac:dyDescent="0.2">
      <c r="A65" s="15">
        <v>41640</v>
      </c>
      <c r="B65" s="16" t="s">
        <v>30</v>
      </c>
      <c r="C65" s="17">
        <v>30</v>
      </c>
      <c r="D65" s="17">
        <f t="shared" ref="D65:D128" si="1">IF(C65&lt;&gt;"",1,"")</f>
        <v>1</v>
      </c>
    </row>
    <row r="66" spans="1:4" x14ac:dyDescent="0.2">
      <c r="A66" s="15">
        <v>41640</v>
      </c>
      <c r="B66" s="16" t="s">
        <v>6</v>
      </c>
      <c r="C66" s="17">
        <v>40</v>
      </c>
      <c r="D66" s="17">
        <f t="shared" si="1"/>
        <v>1</v>
      </c>
    </row>
    <row r="67" spans="1:4" x14ac:dyDescent="0.2">
      <c r="A67" s="15">
        <v>41640</v>
      </c>
      <c r="B67" s="16" t="s">
        <v>26</v>
      </c>
      <c r="C67" s="17">
        <v>50</v>
      </c>
      <c r="D67" s="17">
        <f t="shared" si="1"/>
        <v>1</v>
      </c>
    </row>
    <row r="68" spans="1:4" x14ac:dyDescent="0.2">
      <c r="A68" s="15">
        <v>41640</v>
      </c>
      <c r="B68" s="16" t="s">
        <v>13</v>
      </c>
      <c r="C68" s="17">
        <v>60</v>
      </c>
      <c r="D68" s="17">
        <f t="shared" si="1"/>
        <v>1</v>
      </c>
    </row>
    <row r="69" spans="1:4" x14ac:dyDescent="0.2">
      <c r="A69" s="15">
        <v>41640</v>
      </c>
      <c r="B69" s="16" t="s">
        <v>10</v>
      </c>
      <c r="C69" s="17">
        <v>70</v>
      </c>
      <c r="D69" s="17">
        <f t="shared" si="1"/>
        <v>1</v>
      </c>
    </row>
    <row r="70" spans="1:4" x14ac:dyDescent="0.2">
      <c r="A70" s="15">
        <v>41640</v>
      </c>
      <c r="B70" s="16" t="s">
        <v>4</v>
      </c>
      <c r="C70" s="17">
        <v>80</v>
      </c>
      <c r="D70" s="17">
        <f t="shared" si="1"/>
        <v>1</v>
      </c>
    </row>
    <row r="71" spans="1:4" x14ac:dyDescent="0.2">
      <c r="A71" s="15">
        <v>41640</v>
      </c>
      <c r="B71" s="16" t="s">
        <v>14</v>
      </c>
      <c r="C71" s="17">
        <v>90</v>
      </c>
      <c r="D71" s="17">
        <f t="shared" si="1"/>
        <v>1</v>
      </c>
    </row>
    <row r="72" spans="1:4" x14ac:dyDescent="0.2">
      <c r="A72" s="15">
        <v>41640</v>
      </c>
      <c r="B72" s="16" t="s">
        <v>11</v>
      </c>
      <c r="C72" s="17">
        <v>100</v>
      </c>
      <c r="D72" s="17">
        <f t="shared" si="1"/>
        <v>1</v>
      </c>
    </row>
    <row r="73" spans="1:4" x14ac:dyDescent="0.2">
      <c r="A73" s="15"/>
      <c r="D73" s="17" t="str">
        <f t="shared" si="1"/>
        <v/>
      </c>
    </row>
    <row r="74" spans="1:4" x14ac:dyDescent="0.2">
      <c r="A74" s="15">
        <v>41640</v>
      </c>
      <c r="B74" s="16" t="s">
        <v>7</v>
      </c>
      <c r="C74" s="17">
        <v>120</v>
      </c>
      <c r="D74" s="17">
        <f t="shared" si="1"/>
        <v>1</v>
      </c>
    </row>
    <row r="75" spans="1:4" x14ac:dyDescent="0.2">
      <c r="A75" s="15">
        <v>41640</v>
      </c>
      <c r="B75" s="16" t="s">
        <v>9</v>
      </c>
      <c r="C75" s="17">
        <v>130</v>
      </c>
      <c r="D75" s="17">
        <f t="shared" si="1"/>
        <v>1</v>
      </c>
    </row>
    <row r="76" spans="1:4" x14ac:dyDescent="0.2">
      <c r="A76" s="15">
        <v>41640</v>
      </c>
      <c r="B76" s="16" t="s">
        <v>27</v>
      </c>
      <c r="C76" s="17">
        <v>140</v>
      </c>
      <c r="D76" s="17">
        <f t="shared" si="1"/>
        <v>1</v>
      </c>
    </row>
    <row r="77" spans="1:4" x14ac:dyDescent="0.2">
      <c r="A77" s="15">
        <v>41640</v>
      </c>
      <c r="B77" s="16" t="s">
        <v>12</v>
      </c>
      <c r="C77" s="17">
        <v>150</v>
      </c>
      <c r="D77" s="17">
        <f t="shared" si="1"/>
        <v>1</v>
      </c>
    </row>
    <row r="78" spans="1:4" x14ac:dyDescent="0.2">
      <c r="A78" s="15">
        <v>41640</v>
      </c>
      <c r="B78" s="16" t="s">
        <v>3</v>
      </c>
      <c r="C78" s="17">
        <v>160</v>
      </c>
      <c r="D78" s="17">
        <f t="shared" si="1"/>
        <v>1</v>
      </c>
    </row>
    <row r="79" spans="1:4" x14ac:dyDescent="0.2">
      <c r="A79" s="15">
        <v>41640</v>
      </c>
      <c r="B79" s="16" t="s">
        <v>28</v>
      </c>
      <c r="C79" s="17">
        <v>170</v>
      </c>
      <c r="D79" s="17">
        <f t="shared" si="1"/>
        <v>1</v>
      </c>
    </row>
    <row r="80" spans="1:4" x14ac:dyDescent="0.2">
      <c r="A80" s="15">
        <v>41640</v>
      </c>
      <c r="B80" s="16" t="s">
        <v>5</v>
      </c>
      <c r="C80" s="17">
        <v>180</v>
      </c>
      <c r="D80" s="17">
        <f t="shared" si="1"/>
        <v>1</v>
      </c>
    </row>
    <row r="81" spans="1:4" x14ac:dyDescent="0.2">
      <c r="A81" s="15">
        <v>41640</v>
      </c>
      <c r="B81" s="16" t="s">
        <v>1</v>
      </c>
      <c r="C81" s="17">
        <v>190</v>
      </c>
      <c r="D81" s="17">
        <f t="shared" si="1"/>
        <v>1</v>
      </c>
    </row>
    <row r="82" spans="1:4" x14ac:dyDescent="0.2">
      <c r="A82" s="15">
        <v>41641</v>
      </c>
      <c r="B82" s="18" t="s">
        <v>1</v>
      </c>
      <c r="C82" s="17">
        <v>400</v>
      </c>
      <c r="D82" s="17">
        <f t="shared" si="1"/>
        <v>1</v>
      </c>
    </row>
    <row r="83" spans="1:4" x14ac:dyDescent="0.2">
      <c r="A83" s="15">
        <v>41641</v>
      </c>
      <c r="B83" s="18" t="s">
        <v>1</v>
      </c>
      <c r="C83" s="17">
        <v>500</v>
      </c>
      <c r="D83" s="17">
        <f t="shared" si="1"/>
        <v>1</v>
      </c>
    </row>
    <row r="84" spans="1:4" x14ac:dyDescent="0.2">
      <c r="A84" s="15">
        <v>41641</v>
      </c>
      <c r="B84" s="18" t="s">
        <v>28</v>
      </c>
      <c r="C84" s="17">
        <v>600</v>
      </c>
      <c r="D84" s="17">
        <f t="shared" si="1"/>
        <v>1</v>
      </c>
    </row>
    <row r="85" spans="1:4" x14ac:dyDescent="0.2">
      <c r="A85" s="15">
        <v>41641</v>
      </c>
      <c r="B85" s="18" t="s">
        <v>10</v>
      </c>
      <c r="C85" s="17">
        <v>700</v>
      </c>
      <c r="D85" s="17">
        <f t="shared" si="1"/>
        <v>1</v>
      </c>
    </row>
    <row r="86" spans="1:4" x14ac:dyDescent="0.2">
      <c r="A86" s="15">
        <v>41694</v>
      </c>
      <c r="B86" s="21" t="s">
        <v>10</v>
      </c>
      <c r="C86" s="17">
        <v>400</v>
      </c>
      <c r="D86" s="17">
        <f t="shared" si="1"/>
        <v>1</v>
      </c>
    </row>
    <row r="87" spans="1:4" x14ac:dyDescent="0.2">
      <c r="A87" s="15">
        <v>41695</v>
      </c>
      <c r="B87" s="21" t="s">
        <v>1</v>
      </c>
      <c r="C87" s="17">
        <v>500</v>
      </c>
      <c r="D87" s="17">
        <f t="shared" si="1"/>
        <v>1</v>
      </c>
    </row>
    <row r="88" spans="1:4" x14ac:dyDescent="0.2">
      <c r="A88" s="15">
        <v>41696</v>
      </c>
      <c r="B88" s="21" t="s">
        <v>14</v>
      </c>
      <c r="C88" s="17">
        <v>500</v>
      </c>
      <c r="D88" s="17">
        <f t="shared" si="1"/>
        <v>1</v>
      </c>
    </row>
    <row r="89" spans="1:4" x14ac:dyDescent="0.2">
      <c r="A89" s="15"/>
      <c r="D89" s="17" t="str">
        <f t="shared" si="1"/>
        <v/>
      </c>
    </row>
    <row r="90" spans="1:4" x14ac:dyDescent="0.2">
      <c r="A90" s="15">
        <v>41640</v>
      </c>
      <c r="B90" s="16" t="s">
        <v>30</v>
      </c>
      <c r="C90" s="17">
        <v>30</v>
      </c>
      <c r="D90" s="17">
        <f t="shared" si="1"/>
        <v>1</v>
      </c>
    </row>
    <row r="91" spans="1:4" x14ac:dyDescent="0.2">
      <c r="A91" s="15">
        <v>41640</v>
      </c>
      <c r="B91" s="16" t="s">
        <v>6</v>
      </c>
      <c r="C91" s="17">
        <v>40</v>
      </c>
      <c r="D91" s="17">
        <f t="shared" si="1"/>
        <v>1</v>
      </c>
    </row>
    <row r="92" spans="1:4" x14ac:dyDescent="0.2">
      <c r="A92" s="15">
        <v>41640</v>
      </c>
      <c r="B92" s="16" t="s">
        <v>26</v>
      </c>
      <c r="C92" s="17">
        <v>50</v>
      </c>
      <c r="D92" s="17">
        <f t="shared" si="1"/>
        <v>1</v>
      </c>
    </row>
    <row r="93" spans="1:4" x14ac:dyDescent="0.2">
      <c r="A93" s="15">
        <v>41640</v>
      </c>
      <c r="B93" s="16" t="s">
        <v>13</v>
      </c>
      <c r="C93" s="17">
        <v>60</v>
      </c>
      <c r="D93" s="17">
        <f t="shared" si="1"/>
        <v>1</v>
      </c>
    </row>
    <row r="94" spans="1:4" x14ac:dyDescent="0.2">
      <c r="A94" s="15">
        <v>41640</v>
      </c>
      <c r="B94" s="16" t="s">
        <v>10</v>
      </c>
      <c r="C94" s="17">
        <v>70</v>
      </c>
      <c r="D94" s="17">
        <f t="shared" si="1"/>
        <v>1</v>
      </c>
    </row>
    <row r="95" spans="1:4" x14ac:dyDescent="0.2">
      <c r="A95" s="15">
        <v>41640</v>
      </c>
      <c r="B95" s="16" t="s">
        <v>4</v>
      </c>
      <c r="C95" s="17">
        <v>80</v>
      </c>
      <c r="D95" s="17">
        <f t="shared" si="1"/>
        <v>1</v>
      </c>
    </row>
    <row r="96" spans="1:4" x14ac:dyDescent="0.2">
      <c r="A96" s="15">
        <v>41640</v>
      </c>
      <c r="B96" s="16" t="s">
        <v>14</v>
      </c>
      <c r="C96" s="17">
        <v>90</v>
      </c>
      <c r="D96" s="17">
        <f t="shared" si="1"/>
        <v>1</v>
      </c>
    </row>
    <row r="97" spans="1:4" x14ac:dyDescent="0.2">
      <c r="A97" s="15">
        <v>41640</v>
      </c>
      <c r="B97" s="16" t="s">
        <v>11</v>
      </c>
      <c r="C97" s="17">
        <v>100</v>
      </c>
      <c r="D97" s="17">
        <f t="shared" si="1"/>
        <v>1</v>
      </c>
    </row>
    <row r="98" spans="1:4" x14ac:dyDescent="0.2">
      <c r="A98" s="15"/>
      <c r="D98" s="17" t="str">
        <f t="shared" si="1"/>
        <v/>
      </c>
    </row>
    <row r="99" spans="1:4" x14ac:dyDescent="0.2">
      <c r="A99" s="15">
        <v>41640</v>
      </c>
      <c r="B99" s="16" t="s">
        <v>7</v>
      </c>
      <c r="C99" s="17">
        <v>120</v>
      </c>
      <c r="D99" s="17">
        <f t="shared" si="1"/>
        <v>1</v>
      </c>
    </row>
    <row r="100" spans="1:4" x14ac:dyDescent="0.2">
      <c r="A100" s="15">
        <v>41640</v>
      </c>
      <c r="B100" s="16" t="s">
        <v>9</v>
      </c>
      <c r="C100" s="17">
        <v>130</v>
      </c>
      <c r="D100" s="17">
        <f t="shared" si="1"/>
        <v>1</v>
      </c>
    </row>
    <row r="101" spans="1:4" x14ac:dyDescent="0.2">
      <c r="A101" s="15">
        <v>41640</v>
      </c>
      <c r="B101" s="16" t="s">
        <v>27</v>
      </c>
      <c r="C101" s="17">
        <v>140</v>
      </c>
      <c r="D101" s="17">
        <f t="shared" si="1"/>
        <v>1</v>
      </c>
    </row>
    <row r="102" spans="1:4" x14ac:dyDescent="0.2">
      <c r="A102" s="15">
        <v>41640</v>
      </c>
      <c r="B102" s="16" t="s">
        <v>12</v>
      </c>
      <c r="C102" s="17">
        <v>150</v>
      </c>
      <c r="D102" s="17">
        <f t="shared" si="1"/>
        <v>1</v>
      </c>
    </row>
    <row r="103" spans="1:4" x14ac:dyDescent="0.2">
      <c r="A103" s="15">
        <v>41640</v>
      </c>
      <c r="B103" s="16" t="s">
        <v>3</v>
      </c>
      <c r="C103" s="17">
        <v>160</v>
      </c>
      <c r="D103" s="17">
        <f t="shared" si="1"/>
        <v>1</v>
      </c>
    </row>
    <row r="104" spans="1:4" x14ac:dyDescent="0.2">
      <c r="A104" s="15">
        <v>41640</v>
      </c>
      <c r="B104" s="16" t="s">
        <v>28</v>
      </c>
      <c r="C104" s="17">
        <v>170</v>
      </c>
      <c r="D104" s="17">
        <f t="shared" si="1"/>
        <v>1</v>
      </c>
    </row>
    <row r="105" spans="1:4" x14ac:dyDescent="0.2">
      <c r="A105" s="15">
        <v>41640</v>
      </c>
      <c r="B105" s="16" t="s">
        <v>5</v>
      </c>
      <c r="C105" s="17">
        <v>180</v>
      </c>
      <c r="D105" s="17">
        <f t="shared" si="1"/>
        <v>1</v>
      </c>
    </row>
    <row r="106" spans="1:4" x14ac:dyDescent="0.2">
      <c r="A106" s="15">
        <v>41640</v>
      </c>
      <c r="B106" s="16" t="s">
        <v>1</v>
      </c>
      <c r="C106" s="17">
        <v>190</v>
      </c>
      <c r="D106" s="17">
        <f t="shared" si="1"/>
        <v>1</v>
      </c>
    </row>
    <row r="107" spans="1:4" x14ac:dyDescent="0.2">
      <c r="A107" s="15">
        <v>41694</v>
      </c>
      <c r="B107" s="21" t="s">
        <v>30</v>
      </c>
      <c r="C107" s="17">
        <v>40000</v>
      </c>
      <c r="D107" s="17">
        <f t="shared" si="1"/>
        <v>1</v>
      </c>
    </row>
    <row r="108" spans="1:4" x14ac:dyDescent="0.2">
      <c r="A108" s="15">
        <v>41640</v>
      </c>
      <c r="B108" s="16" t="s">
        <v>8</v>
      </c>
      <c r="C108" s="17">
        <v>20</v>
      </c>
      <c r="D108" s="17">
        <f t="shared" si="1"/>
        <v>1</v>
      </c>
    </row>
    <row r="109" spans="1:4" x14ac:dyDescent="0.2">
      <c r="A109" s="15">
        <v>41640</v>
      </c>
      <c r="B109" s="16" t="s">
        <v>30</v>
      </c>
      <c r="C109" s="17">
        <v>30</v>
      </c>
      <c r="D109" s="17">
        <f t="shared" si="1"/>
        <v>1</v>
      </c>
    </row>
    <row r="110" spans="1:4" x14ac:dyDescent="0.2">
      <c r="A110" s="15">
        <v>41640</v>
      </c>
      <c r="B110" s="16" t="s">
        <v>6</v>
      </c>
      <c r="C110" s="17">
        <v>40</v>
      </c>
      <c r="D110" s="17">
        <f t="shared" si="1"/>
        <v>1</v>
      </c>
    </row>
    <row r="111" spans="1:4" x14ac:dyDescent="0.2">
      <c r="A111" s="15">
        <v>41640</v>
      </c>
      <c r="B111" s="16" t="s">
        <v>26</v>
      </c>
      <c r="C111" s="17">
        <v>50</v>
      </c>
      <c r="D111" s="17">
        <f t="shared" si="1"/>
        <v>1</v>
      </c>
    </row>
    <row r="112" spans="1:4" x14ac:dyDescent="0.2">
      <c r="A112" s="15">
        <v>41640</v>
      </c>
      <c r="B112" s="16" t="s">
        <v>13</v>
      </c>
      <c r="C112" s="17">
        <v>60</v>
      </c>
      <c r="D112" s="17">
        <f t="shared" si="1"/>
        <v>1</v>
      </c>
    </row>
    <row r="113" spans="1:4" x14ac:dyDescent="0.2">
      <c r="A113" s="15">
        <v>41640</v>
      </c>
      <c r="B113" s="16" t="s">
        <v>10</v>
      </c>
      <c r="C113" s="17">
        <v>70</v>
      </c>
      <c r="D113" s="17">
        <f t="shared" si="1"/>
        <v>1</v>
      </c>
    </row>
    <row r="114" spans="1:4" x14ac:dyDescent="0.2">
      <c r="A114" s="15">
        <v>41640</v>
      </c>
      <c r="B114" s="16" t="s">
        <v>4</v>
      </c>
      <c r="C114" s="17">
        <v>80</v>
      </c>
      <c r="D114" s="17">
        <f t="shared" si="1"/>
        <v>1</v>
      </c>
    </row>
    <row r="115" spans="1:4" x14ac:dyDescent="0.2">
      <c r="A115" s="15">
        <v>41640</v>
      </c>
      <c r="B115" s="16" t="s">
        <v>14</v>
      </c>
      <c r="C115" s="17">
        <v>90</v>
      </c>
      <c r="D115" s="17">
        <f t="shared" si="1"/>
        <v>1</v>
      </c>
    </row>
    <row r="116" spans="1:4" x14ac:dyDescent="0.2">
      <c r="A116" s="15">
        <v>41640</v>
      </c>
      <c r="B116" s="16" t="s">
        <v>11</v>
      </c>
      <c r="C116" s="17">
        <v>100</v>
      </c>
      <c r="D116" s="17">
        <f t="shared" si="1"/>
        <v>1</v>
      </c>
    </row>
    <row r="117" spans="1:4" x14ac:dyDescent="0.2">
      <c r="A117" s="15"/>
      <c r="D117" s="17" t="str">
        <f t="shared" si="1"/>
        <v/>
      </c>
    </row>
    <row r="118" spans="1:4" x14ac:dyDescent="0.2">
      <c r="A118" s="15">
        <v>41640</v>
      </c>
      <c r="B118" s="16" t="s">
        <v>7</v>
      </c>
      <c r="C118" s="17">
        <v>120</v>
      </c>
      <c r="D118" s="17">
        <f t="shared" si="1"/>
        <v>1</v>
      </c>
    </row>
    <row r="119" spans="1:4" x14ac:dyDescent="0.2">
      <c r="A119" s="15">
        <v>41640</v>
      </c>
      <c r="B119" s="16" t="s">
        <v>9</v>
      </c>
      <c r="C119" s="17">
        <v>130</v>
      </c>
      <c r="D119" s="17">
        <f t="shared" si="1"/>
        <v>1</v>
      </c>
    </row>
    <row r="120" spans="1:4" x14ac:dyDescent="0.2">
      <c r="A120" s="15">
        <v>41640</v>
      </c>
      <c r="B120" s="16" t="s">
        <v>27</v>
      </c>
      <c r="C120" s="17">
        <v>140</v>
      </c>
      <c r="D120" s="17">
        <f t="shared" si="1"/>
        <v>1</v>
      </c>
    </row>
    <row r="121" spans="1:4" x14ac:dyDescent="0.2">
      <c r="A121" s="15">
        <v>41640</v>
      </c>
      <c r="B121" s="16" t="s">
        <v>12</v>
      </c>
      <c r="C121" s="17">
        <v>150</v>
      </c>
      <c r="D121" s="17">
        <f t="shared" si="1"/>
        <v>1</v>
      </c>
    </row>
    <row r="122" spans="1:4" x14ac:dyDescent="0.2">
      <c r="A122" s="15">
        <v>41640</v>
      </c>
      <c r="B122" s="16" t="s">
        <v>3</v>
      </c>
      <c r="C122" s="17">
        <v>160</v>
      </c>
      <c r="D122" s="17">
        <f t="shared" si="1"/>
        <v>1</v>
      </c>
    </row>
    <row r="123" spans="1:4" x14ac:dyDescent="0.2">
      <c r="A123" s="15">
        <v>41640</v>
      </c>
      <c r="B123" s="16" t="s">
        <v>28</v>
      </c>
      <c r="C123" s="17">
        <v>170</v>
      </c>
      <c r="D123" s="17">
        <f t="shared" si="1"/>
        <v>1</v>
      </c>
    </row>
    <row r="124" spans="1:4" x14ac:dyDescent="0.2">
      <c r="A124" s="15">
        <v>41640</v>
      </c>
      <c r="B124" s="16" t="s">
        <v>5</v>
      </c>
      <c r="C124" s="17">
        <v>180</v>
      </c>
      <c r="D124" s="17">
        <f t="shared" si="1"/>
        <v>1</v>
      </c>
    </row>
    <row r="125" spans="1:4" x14ac:dyDescent="0.2">
      <c r="A125" s="15">
        <v>41640</v>
      </c>
      <c r="B125" s="16" t="s">
        <v>1</v>
      </c>
      <c r="C125" s="17">
        <v>190</v>
      </c>
      <c r="D125" s="17">
        <f t="shared" si="1"/>
        <v>1</v>
      </c>
    </row>
    <row r="126" spans="1:4" x14ac:dyDescent="0.2">
      <c r="A126" s="15">
        <v>41641</v>
      </c>
      <c r="B126" s="18" t="s">
        <v>1</v>
      </c>
      <c r="C126" s="17">
        <v>400</v>
      </c>
      <c r="D126" s="17">
        <f t="shared" si="1"/>
        <v>1</v>
      </c>
    </row>
    <row r="127" spans="1:4" x14ac:dyDescent="0.2">
      <c r="A127" s="15">
        <v>41641</v>
      </c>
      <c r="B127" s="18" t="s">
        <v>1</v>
      </c>
      <c r="C127" s="17">
        <v>500</v>
      </c>
      <c r="D127" s="17">
        <f t="shared" si="1"/>
        <v>1</v>
      </c>
    </row>
    <row r="128" spans="1:4" x14ac:dyDescent="0.2">
      <c r="A128" s="15">
        <v>41641</v>
      </c>
      <c r="B128" s="18" t="s">
        <v>28</v>
      </c>
      <c r="C128" s="17">
        <v>600</v>
      </c>
      <c r="D128" s="17">
        <f t="shared" si="1"/>
        <v>1</v>
      </c>
    </row>
    <row r="129" spans="1:4" x14ac:dyDescent="0.2">
      <c r="A129" s="15">
        <v>41641</v>
      </c>
      <c r="B129" s="18" t="s">
        <v>10</v>
      </c>
      <c r="C129" s="17">
        <v>700</v>
      </c>
      <c r="D129" s="17">
        <f t="shared" ref="D129:D135" si="2">IF(C129&lt;&gt;"",1,"")</f>
        <v>1</v>
      </c>
    </row>
    <row r="130" spans="1:4" x14ac:dyDescent="0.2">
      <c r="A130" s="15">
        <v>41694</v>
      </c>
      <c r="B130" s="21" t="s">
        <v>10</v>
      </c>
      <c r="C130" s="17">
        <v>400</v>
      </c>
      <c r="D130" s="17">
        <f t="shared" si="2"/>
        <v>1</v>
      </c>
    </row>
    <row r="131" spans="1:4" x14ac:dyDescent="0.2">
      <c r="A131" s="15">
        <v>41695</v>
      </c>
      <c r="B131" s="21" t="s">
        <v>1</v>
      </c>
      <c r="C131" s="17">
        <v>500</v>
      </c>
      <c r="D131" s="17">
        <f t="shared" si="2"/>
        <v>1</v>
      </c>
    </row>
    <row r="132" spans="1:4" x14ac:dyDescent="0.2">
      <c r="A132" s="15">
        <v>41696</v>
      </c>
      <c r="B132" s="21" t="s">
        <v>14</v>
      </c>
      <c r="C132" s="17">
        <v>500</v>
      </c>
      <c r="D132" s="17">
        <f t="shared" si="2"/>
        <v>1</v>
      </c>
    </row>
    <row r="133" spans="1:4" x14ac:dyDescent="0.2">
      <c r="A133" s="15">
        <v>41642</v>
      </c>
      <c r="B133" s="21" t="s">
        <v>14</v>
      </c>
      <c r="C133" s="17">
        <v>10</v>
      </c>
      <c r="D133" s="17">
        <f t="shared" si="2"/>
        <v>1</v>
      </c>
    </row>
    <row r="134" spans="1:4" x14ac:dyDescent="0.2">
      <c r="A134" s="15">
        <v>41642</v>
      </c>
      <c r="B134" s="21" t="s">
        <v>9</v>
      </c>
      <c r="C134" s="17">
        <v>20</v>
      </c>
      <c r="D134" s="17">
        <f t="shared" si="2"/>
        <v>1</v>
      </c>
    </row>
    <row r="135" spans="1:4" x14ac:dyDescent="0.2">
      <c r="A135" s="15"/>
      <c r="D135" s="17" t="str">
        <f t="shared" si="2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H84"/>
  <sheetViews>
    <sheetView topLeftCell="A16" zoomScaleNormal="100" workbookViewId="0">
      <selection activeCell="A3" sqref="A3:H3"/>
    </sheetView>
  </sheetViews>
  <sheetFormatPr baseColWidth="10" defaultColWidth="9.140625" defaultRowHeight="12.75" x14ac:dyDescent="0.2"/>
  <cols>
    <col min="1" max="1" width="9.140625" style="42" customWidth="1"/>
    <col min="2" max="2" width="24.42578125" style="42" customWidth="1"/>
    <col min="3" max="3" width="21.7109375" style="42" bestFit="1" customWidth="1"/>
    <col min="4" max="4" width="28.5703125" style="42" bestFit="1" customWidth="1"/>
    <col min="5" max="5" width="13.140625" style="42" customWidth="1"/>
    <col min="6" max="6" width="20.140625" style="42" bestFit="1" customWidth="1"/>
    <col min="7" max="7" width="17.28515625" style="42" bestFit="1" customWidth="1"/>
    <col min="8" max="8" width="11.7109375" style="42" bestFit="1" customWidth="1"/>
    <col min="9" max="9" width="9.140625" style="42"/>
    <col min="10" max="10" width="25.85546875" style="42" customWidth="1"/>
    <col min="11" max="11" width="11.28515625" style="42" bestFit="1" customWidth="1"/>
    <col min="12" max="12" width="25.85546875" style="42" customWidth="1"/>
    <col min="13" max="13" width="9.42578125" style="42" customWidth="1"/>
    <col min="14" max="14" width="9.140625" style="42"/>
    <col min="15" max="18" width="0" style="109" hidden="1" customWidth="1"/>
    <col min="19" max="19" width="0" style="110" hidden="1" customWidth="1"/>
    <col min="20" max="25" width="0" style="109" hidden="1" customWidth="1"/>
    <col min="26" max="34" width="0" style="42" hidden="1" customWidth="1"/>
    <col min="35" max="16384" width="9.140625" style="2"/>
  </cols>
  <sheetData>
    <row r="1" spans="1:34" s="1" customFormat="1" ht="22.5" x14ac:dyDescent="0.3">
      <c r="A1" s="39"/>
      <c r="B1" s="40"/>
      <c r="C1" s="40"/>
      <c r="D1" s="40"/>
      <c r="E1" s="40"/>
      <c r="F1" s="40"/>
      <c r="G1" s="40"/>
      <c r="H1" s="40"/>
      <c r="I1" s="41"/>
      <c r="J1" s="41"/>
      <c r="K1" s="41"/>
      <c r="L1" s="41"/>
      <c r="M1" s="41"/>
      <c r="N1" s="41"/>
      <c r="O1" s="106" t="s">
        <v>8</v>
      </c>
      <c r="P1" s="107">
        <v>105310</v>
      </c>
      <c r="Q1" s="107"/>
      <c r="R1" s="107" t="str">
        <f ca="1">IF(S1&lt;&gt;"","005","")</f>
        <v/>
      </c>
      <c r="S1" s="108" t="str">
        <f ca="1">IF(D9&lt;&gt;"",VLOOKUP(B9,$O$1:$P$19,2,FALSE),"")</f>
        <v/>
      </c>
      <c r="T1" s="107" t="str">
        <f ca="1">IF(S1&lt;&gt;"","0000","")</f>
        <v/>
      </c>
      <c r="U1" s="107" t="str">
        <f ca="1">IF(S1&lt;&gt;"","11056","")</f>
        <v/>
      </c>
      <c r="V1" s="107" t="str">
        <f ca="1">IF(S1&lt;&gt;"","000","")</f>
        <v/>
      </c>
      <c r="W1" s="107" t="str">
        <f ca="1">IF(S1&lt;&gt;"","0000","")</f>
        <v/>
      </c>
      <c r="X1" s="107"/>
      <c r="Y1" s="107" t="str">
        <f t="shared" ref="Y1:Y22" ca="1" si="0">IF(S1&lt;&gt;"",D9,"")</f>
        <v/>
      </c>
      <c r="Z1" s="41"/>
      <c r="AA1" s="42" t="s">
        <v>65</v>
      </c>
      <c r="AB1" s="42" t="s">
        <v>69</v>
      </c>
      <c r="AC1" s="42" t="s">
        <v>66</v>
      </c>
      <c r="AD1" s="42" t="s">
        <v>67</v>
      </c>
      <c r="AE1" s="42" t="s">
        <v>68</v>
      </c>
      <c r="AF1" s="42" t="s">
        <v>66</v>
      </c>
      <c r="AG1" s="42">
        <v>30</v>
      </c>
      <c r="AH1" s="42"/>
    </row>
    <row r="2" spans="1:34" s="1" customFormat="1" ht="19.5" customHeight="1" x14ac:dyDescent="0.3">
      <c r="A2" s="98" t="s">
        <v>15</v>
      </c>
      <c r="B2" s="98"/>
      <c r="C2" s="98"/>
      <c r="D2" s="98"/>
      <c r="E2" s="98"/>
      <c r="F2" s="98"/>
      <c r="G2" s="98"/>
      <c r="H2" s="98"/>
      <c r="I2" s="41"/>
      <c r="J2" s="41"/>
      <c r="K2" s="41"/>
      <c r="L2" s="41"/>
      <c r="M2" s="41"/>
      <c r="N2" s="41"/>
      <c r="O2" s="106" t="s">
        <v>2</v>
      </c>
      <c r="P2" s="107">
        <v>105540</v>
      </c>
      <c r="Q2" s="107"/>
      <c r="R2" s="107" t="str">
        <f t="shared" ref="R2:R22" ca="1" si="1">IF(S2&lt;&gt;"","005","")</f>
        <v>005</v>
      </c>
      <c r="S2" s="108">
        <f t="shared" ref="S2:S22" ca="1" si="2">IF(D10&lt;&gt;"",VLOOKUP(B10,$O$1:$P$19,2,FALSE),"")</f>
        <v>105310</v>
      </c>
      <c r="T2" s="107" t="str">
        <f t="shared" ref="T2:T22" ca="1" si="3">IF(S2&lt;&gt;"","0000","")</f>
        <v>0000</v>
      </c>
      <c r="U2" s="107" t="str">
        <f t="shared" ref="U2:U22" ca="1" si="4">IF(S2&lt;&gt;"","11056","")</f>
        <v>11056</v>
      </c>
      <c r="V2" s="107" t="str">
        <f t="shared" ref="V2:V22" ca="1" si="5">IF(S2&lt;&gt;"","000","")</f>
        <v>000</v>
      </c>
      <c r="W2" s="107" t="str">
        <f t="shared" ref="W2:W22" ca="1" si="6">IF(S2&lt;&gt;"","0000","")</f>
        <v>0000</v>
      </c>
      <c r="X2" s="107"/>
      <c r="Y2" s="107">
        <f t="shared" ca="1" si="0"/>
        <v>60</v>
      </c>
      <c r="Z2" s="41"/>
      <c r="AA2" s="42" t="s">
        <v>65</v>
      </c>
      <c r="AB2" s="42">
        <v>105580</v>
      </c>
      <c r="AC2" s="42" t="s">
        <v>66</v>
      </c>
      <c r="AD2" s="42" t="s">
        <v>67</v>
      </c>
      <c r="AE2" s="42" t="s">
        <v>68</v>
      </c>
      <c r="AF2" s="42" t="s">
        <v>66</v>
      </c>
      <c r="AG2" s="42"/>
      <c r="AH2" s="42">
        <v>10</v>
      </c>
    </row>
    <row r="3" spans="1:34" s="1" customFormat="1" ht="22.5" x14ac:dyDescent="0.3">
      <c r="A3" s="98"/>
      <c r="B3" s="98"/>
      <c r="C3" s="98"/>
      <c r="D3" s="98"/>
      <c r="E3" s="98"/>
      <c r="F3" s="98"/>
      <c r="G3" s="98"/>
      <c r="H3" s="98"/>
      <c r="I3" s="41"/>
      <c r="J3" s="41"/>
      <c r="K3" s="41"/>
      <c r="L3" s="41"/>
      <c r="M3" s="41"/>
      <c r="N3" s="41"/>
      <c r="O3" s="106" t="s">
        <v>30</v>
      </c>
      <c r="P3" s="107">
        <v>105810</v>
      </c>
      <c r="Q3" s="107"/>
      <c r="R3" s="107" t="str">
        <f t="shared" ca="1" si="1"/>
        <v>005</v>
      </c>
      <c r="S3" s="108">
        <f t="shared" ca="1" si="2"/>
        <v>105810</v>
      </c>
      <c r="T3" s="107" t="str">
        <f t="shared" ca="1" si="3"/>
        <v>0000</v>
      </c>
      <c r="U3" s="107" t="str">
        <f t="shared" ca="1" si="4"/>
        <v>11056</v>
      </c>
      <c r="V3" s="107" t="str">
        <f t="shared" ca="1" si="5"/>
        <v>000</v>
      </c>
      <c r="W3" s="107" t="str">
        <f t="shared" ca="1" si="6"/>
        <v>0000</v>
      </c>
      <c r="X3" s="107"/>
      <c r="Y3" s="107">
        <f t="shared" ca="1" si="0"/>
        <v>180</v>
      </c>
      <c r="Z3" s="41"/>
      <c r="AA3" s="42" t="s">
        <v>65</v>
      </c>
      <c r="AB3" s="42">
        <v>105300</v>
      </c>
      <c r="AC3" s="42" t="s">
        <v>66</v>
      </c>
      <c r="AD3" s="42" t="s">
        <v>67</v>
      </c>
      <c r="AE3" s="42" t="s">
        <v>68</v>
      </c>
      <c r="AF3" s="42" t="s">
        <v>66</v>
      </c>
      <c r="AG3" s="42"/>
      <c r="AH3" s="42">
        <v>20</v>
      </c>
    </row>
    <row r="4" spans="1:34" s="1" customFormat="1" ht="19.5" customHeight="1" x14ac:dyDescent="0.3">
      <c r="A4" s="98"/>
      <c r="B4" s="98"/>
      <c r="C4" s="98"/>
      <c r="D4" s="98"/>
      <c r="E4" s="98"/>
      <c r="F4" s="98"/>
      <c r="G4" s="98"/>
      <c r="H4" s="98"/>
      <c r="I4" s="41"/>
      <c r="J4" s="41"/>
      <c r="K4" s="41"/>
      <c r="L4" s="41"/>
      <c r="M4" s="41"/>
      <c r="N4" s="41"/>
      <c r="O4" s="106" t="s">
        <v>6</v>
      </c>
      <c r="P4" s="107">
        <v>105050</v>
      </c>
      <c r="Q4" s="107"/>
      <c r="R4" s="107" t="str">
        <f t="shared" ca="1" si="1"/>
        <v>005</v>
      </c>
      <c r="S4" s="108">
        <f t="shared" ca="1" si="2"/>
        <v>105050</v>
      </c>
      <c r="T4" s="107" t="str">
        <f t="shared" ca="1" si="3"/>
        <v>0000</v>
      </c>
      <c r="U4" s="107" t="str">
        <f t="shared" ca="1" si="4"/>
        <v>11056</v>
      </c>
      <c r="V4" s="107" t="str">
        <f t="shared" ca="1" si="5"/>
        <v>000</v>
      </c>
      <c r="W4" s="107" t="str">
        <f t="shared" ca="1" si="6"/>
        <v>0000</v>
      </c>
      <c r="X4" s="107"/>
      <c r="Y4" s="107">
        <f t="shared" ca="1" si="0"/>
        <v>240</v>
      </c>
      <c r="Z4" s="41"/>
      <c r="AA4" s="42" t="s">
        <v>64</v>
      </c>
      <c r="AB4" s="42" t="s">
        <v>64</v>
      </c>
      <c r="AC4" s="42" t="s">
        <v>64</v>
      </c>
      <c r="AD4" s="42" t="s">
        <v>64</v>
      </c>
      <c r="AE4" s="42" t="s">
        <v>64</v>
      </c>
      <c r="AF4" s="42" t="s">
        <v>64</v>
      </c>
      <c r="AG4" s="42"/>
      <c r="AH4" s="42" t="s">
        <v>64</v>
      </c>
    </row>
    <row r="5" spans="1:34" ht="22.5" x14ac:dyDescent="0.3">
      <c r="A5" s="39" t="str">
        <f ca="1">MID(CELL("filename",A1),FIND("]",CELL("filename",A1))+1,32)</f>
        <v>2014-01-01</v>
      </c>
      <c r="B5" s="40"/>
      <c r="C5" s="40"/>
      <c r="D5" s="40"/>
      <c r="E5" s="40"/>
      <c r="F5" s="40"/>
      <c r="G5" s="40"/>
      <c r="H5" s="40"/>
      <c r="K5" s="41"/>
      <c r="N5" s="41"/>
      <c r="O5" s="106" t="s">
        <v>26</v>
      </c>
      <c r="P5" s="109">
        <v>105330</v>
      </c>
      <c r="R5" s="107" t="str">
        <f t="shared" ca="1" si="1"/>
        <v>005</v>
      </c>
      <c r="S5" s="108">
        <f t="shared" ca="1" si="2"/>
        <v>105330</v>
      </c>
      <c r="T5" s="107" t="str">
        <f t="shared" ca="1" si="3"/>
        <v>0000</v>
      </c>
      <c r="U5" s="107" t="str">
        <f t="shared" ca="1" si="4"/>
        <v>11056</v>
      </c>
      <c r="V5" s="107" t="str">
        <f t="shared" ca="1" si="5"/>
        <v>000</v>
      </c>
      <c r="W5" s="107" t="str">
        <f t="shared" ca="1" si="6"/>
        <v>0000</v>
      </c>
      <c r="Y5" s="107">
        <f t="shared" ca="1" si="0"/>
        <v>300</v>
      </c>
      <c r="AA5" s="41" t="s">
        <v>64</v>
      </c>
      <c r="AB5" s="41" t="s">
        <v>64</v>
      </c>
      <c r="AC5" s="41" t="s">
        <v>64</v>
      </c>
      <c r="AD5" s="41" t="s">
        <v>64</v>
      </c>
      <c r="AE5" s="41" t="s">
        <v>64</v>
      </c>
      <c r="AF5" s="41" t="s">
        <v>64</v>
      </c>
      <c r="AG5" s="41"/>
      <c r="AH5" s="41" t="s">
        <v>64</v>
      </c>
    </row>
    <row r="6" spans="1:34" ht="20.25" x14ac:dyDescent="0.3">
      <c r="C6" s="43" t="s">
        <v>16</v>
      </c>
      <c r="D6" s="44"/>
      <c r="E6" s="45"/>
      <c r="F6" s="46"/>
      <c r="G6" s="45"/>
      <c r="H6" s="47"/>
      <c r="K6" s="41"/>
      <c r="N6" s="41"/>
      <c r="O6" s="106" t="s">
        <v>13</v>
      </c>
      <c r="P6" s="109">
        <v>105530</v>
      </c>
      <c r="R6" s="107" t="str">
        <f t="shared" ca="1" si="1"/>
        <v>005</v>
      </c>
      <c r="S6" s="108">
        <f t="shared" ca="1" si="2"/>
        <v>105530</v>
      </c>
      <c r="T6" s="107" t="str">
        <f t="shared" ca="1" si="3"/>
        <v>0000</v>
      </c>
      <c r="U6" s="107" t="str">
        <f t="shared" ca="1" si="4"/>
        <v>11056</v>
      </c>
      <c r="V6" s="107" t="str">
        <f t="shared" ca="1" si="5"/>
        <v>000</v>
      </c>
      <c r="W6" s="107" t="str">
        <f t="shared" ca="1" si="6"/>
        <v>0000</v>
      </c>
      <c r="Y6" s="107">
        <f t="shared" ca="1" si="0"/>
        <v>360</v>
      </c>
      <c r="AA6" s="42" t="s">
        <v>64</v>
      </c>
      <c r="AB6" s="42" t="s">
        <v>64</v>
      </c>
      <c r="AC6" s="42" t="s">
        <v>64</v>
      </c>
      <c r="AD6" s="42" t="s">
        <v>64</v>
      </c>
      <c r="AE6" s="42" t="s">
        <v>64</v>
      </c>
      <c r="AF6" s="42" t="s">
        <v>64</v>
      </c>
      <c r="AH6" s="42" t="s">
        <v>64</v>
      </c>
    </row>
    <row r="7" spans="1:34" ht="21" thickBot="1" x14ac:dyDescent="0.35">
      <c r="C7" s="45"/>
      <c r="D7" s="45"/>
      <c r="E7" s="45"/>
      <c r="F7" s="46"/>
      <c r="G7" s="45"/>
      <c r="H7" s="48"/>
      <c r="K7" s="41"/>
      <c r="N7" s="41"/>
      <c r="O7" s="106" t="s">
        <v>10</v>
      </c>
      <c r="P7" s="109">
        <v>105300</v>
      </c>
      <c r="R7" s="107" t="str">
        <f t="shared" ca="1" si="1"/>
        <v>005</v>
      </c>
      <c r="S7" s="108">
        <f t="shared" ca="1" si="2"/>
        <v>105300</v>
      </c>
      <c r="T7" s="107" t="str">
        <f t="shared" ca="1" si="3"/>
        <v>0000</v>
      </c>
      <c r="U7" s="107" t="str">
        <f t="shared" ca="1" si="4"/>
        <v>11056</v>
      </c>
      <c r="V7" s="107" t="str">
        <f t="shared" ca="1" si="5"/>
        <v>000</v>
      </c>
      <c r="W7" s="107" t="str">
        <f t="shared" ca="1" si="6"/>
        <v>0000</v>
      </c>
      <c r="Y7" s="107">
        <f t="shared" ca="1" si="0"/>
        <v>420</v>
      </c>
      <c r="AA7" s="42" t="s">
        <v>64</v>
      </c>
      <c r="AB7" s="42" t="s">
        <v>64</v>
      </c>
      <c r="AC7" s="42" t="s">
        <v>64</v>
      </c>
      <c r="AD7" s="42" t="s">
        <v>64</v>
      </c>
      <c r="AE7" s="42" t="s">
        <v>64</v>
      </c>
      <c r="AF7" s="42" t="s">
        <v>64</v>
      </c>
      <c r="AH7" s="42" t="s">
        <v>64</v>
      </c>
    </row>
    <row r="8" spans="1:34" ht="18.75" thickBot="1" x14ac:dyDescent="0.3">
      <c r="B8" s="49" t="s">
        <v>24</v>
      </c>
      <c r="C8" s="49" t="s">
        <v>17</v>
      </c>
      <c r="D8" s="50" t="s">
        <v>25</v>
      </c>
      <c r="E8" s="51"/>
      <c r="F8" s="52" t="s">
        <v>18</v>
      </c>
      <c r="G8" s="53" t="s">
        <v>0</v>
      </c>
      <c r="H8" s="54" t="s">
        <v>19</v>
      </c>
      <c r="K8" s="41"/>
      <c r="N8" s="41"/>
      <c r="O8" s="106" t="s">
        <v>4</v>
      </c>
      <c r="P8" s="109">
        <v>105020</v>
      </c>
      <c r="R8" s="107" t="str">
        <f t="shared" ca="1" si="1"/>
        <v>005</v>
      </c>
      <c r="S8" s="108">
        <f t="shared" ca="1" si="2"/>
        <v>105020</v>
      </c>
      <c r="T8" s="107" t="str">
        <f t="shared" ca="1" si="3"/>
        <v>0000</v>
      </c>
      <c r="U8" s="107" t="str">
        <f t="shared" ca="1" si="4"/>
        <v>11056</v>
      </c>
      <c r="V8" s="107" t="str">
        <f t="shared" ca="1" si="5"/>
        <v>000</v>
      </c>
      <c r="W8" s="107" t="str">
        <f t="shared" ca="1" si="6"/>
        <v>0000</v>
      </c>
      <c r="Y8" s="107">
        <f t="shared" ca="1" si="0"/>
        <v>480</v>
      </c>
      <c r="AA8" s="42" t="s">
        <v>64</v>
      </c>
      <c r="AB8" s="42" t="s">
        <v>64</v>
      </c>
      <c r="AC8" s="42" t="s">
        <v>64</v>
      </c>
      <c r="AD8" s="42" t="s">
        <v>64</v>
      </c>
      <c r="AE8" s="42" t="s">
        <v>64</v>
      </c>
      <c r="AF8" s="42" t="s">
        <v>64</v>
      </c>
      <c r="AH8" s="42" t="s">
        <v>64</v>
      </c>
    </row>
    <row r="9" spans="1:34" ht="15.75" x14ac:dyDescent="0.25">
      <c r="B9" s="99" t="s">
        <v>2</v>
      </c>
      <c r="C9" s="99" t="str">
        <f ca="1">IF(SUMIFS('Base de données-dépôts chèques'!$D:$D,'Base de données-dépôts chèques'!$B:$B,B9,'Base de données-dépôts chèques'!$A:$A,$A$5)=0,"",SUMIFS('Base de données-dépôts chèques'!$D:$D,'Base de données-dépôts chèques'!$B:$B,B9,'Base de données-dépôts chèques'!$A:$A,$A$5))</f>
        <v/>
      </c>
      <c r="D9" s="100" t="str">
        <f ca="1">IF(SUMIFS('Base de données-dépôts chèques'!$C:$C,'Base de données-dépôts chèques'!$B:$B,B9,'Base de données-dépôts chèques'!$A:$A,$A$5)=0,"",SUMIFS('Base de données-dépôts chèques'!$C:$C,'Base de données-dépôts chèques'!$B:$B,B9,'Base de données-dépôts chèques'!$A:$A,$A$5))</f>
        <v/>
      </c>
      <c r="E9" s="55"/>
      <c r="F9" s="56"/>
      <c r="G9" s="101" t="str">
        <f ca="1">IF(C9="","",$A$5)</f>
        <v/>
      </c>
      <c r="H9" s="57"/>
      <c r="K9" s="41"/>
      <c r="N9" s="41"/>
      <c r="O9" s="106" t="s">
        <v>14</v>
      </c>
      <c r="P9" s="109">
        <v>105500</v>
      </c>
      <c r="R9" s="107" t="str">
        <f t="shared" ca="1" si="1"/>
        <v>005</v>
      </c>
      <c r="S9" s="108">
        <f t="shared" ca="1" si="2"/>
        <v>105500</v>
      </c>
      <c r="T9" s="107" t="str">
        <f t="shared" ca="1" si="3"/>
        <v>0000</v>
      </c>
      <c r="U9" s="107" t="str">
        <f t="shared" ca="1" si="4"/>
        <v>11056</v>
      </c>
      <c r="V9" s="107" t="str">
        <f t="shared" ca="1" si="5"/>
        <v>000</v>
      </c>
      <c r="W9" s="107" t="str">
        <f t="shared" ca="1" si="6"/>
        <v>0000</v>
      </c>
      <c r="Y9" s="107">
        <f t="shared" ca="1" si="0"/>
        <v>540</v>
      </c>
      <c r="AA9" s="42" t="s">
        <v>64</v>
      </c>
      <c r="AB9" s="42" t="s">
        <v>64</v>
      </c>
      <c r="AC9" s="42" t="s">
        <v>64</v>
      </c>
      <c r="AD9" s="42" t="s">
        <v>64</v>
      </c>
      <c r="AE9" s="42" t="s">
        <v>64</v>
      </c>
      <c r="AF9" s="42" t="s">
        <v>64</v>
      </c>
      <c r="AH9" s="42" t="s">
        <v>64</v>
      </c>
    </row>
    <row r="10" spans="1:34" ht="15.75" x14ac:dyDescent="0.25">
      <c r="B10" s="99" t="s">
        <v>8</v>
      </c>
      <c r="C10" s="99">
        <f ca="1">IF(SUMIFS('Base de données-dépôts chèques'!$D:$D,'Base de données-dépôts chèques'!$B:$B,B10,'Base de données-dépôts chèques'!$A:$A,$A$5)=0,"",SUMIFS('Base de données-dépôts chèques'!$D:$D,'Base de données-dépôts chèques'!$B:$B,B10,'Base de données-dépôts chèques'!$A:$A,$A$5))</f>
        <v>3</v>
      </c>
      <c r="D10" s="100">
        <f ca="1">IF(SUMIFS('Base de données-dépôts chèques'!$C:$C,'Base de données-dépôts chèques'!$B:$B,B10,'Base de données-dépôts chèques'!$A:$A,$A$5)=0,"",SUMIFS('Base de données-dépôts chèques'!$C:$C,'Base de données-dépôts chèques'!$B:$B,B10,'Base de données-dépôts chèques'!$A:$A,$A$5))</f>
        <v>60</v>
      </c>
      <c r="E10" s="55"/>
      <c r="F10" s="56"/>
      <c r="G10" s="101" t="str">
        <f t="shared" ref="G10:G30" ca="1" si="7">IF(C10="","",$A$5)</f>
        <v>2014-01-01</v>
      </c>
      <c r="H10" s="57"/>
      <c r="K10" s="41"/>
      <c r="N10" s="41"/>
      <c r="O10" s="106" t="s">
        <v>11</v>
      </c>
      <c r="P10" s="109">
        <v>105010</v>
      </c>
      <c r="R10" s="107" t="str">
        <f t="shared" ca="1" si="1"/>
        <v>005</v>
      </c>
      <c r="S10" s="108">
        <f t="shared" ca="1" si="2"/>
        <v>105010</v>
      </c>
      <c r="T10" s="107" t="str">
        <f t="shared" ca="1" si="3"/>
        <v>0000</v>
      </c>
      <c r="U10" s="107" t="str">
        <f t="shared" ca="1" si="4"/>
        <v>11056</v>
      </c>
      <c r="V10" s="107" t="str">
        <f t="shared" ca="1" si="5"/>
        <v>000</v>
      </c>
      <c r="W10" s="107" t="str">
        <f t="shared" ca="1" si="6"/>
        <v>0000</v>
      </c>
      <c r="Y10" s="107">
        <f t="shared" ca="1" si="0"/>
        <v>600</v>
      </c>
      <c r="AA10" s="42" t="s">
        <v>64</v>
      </c>
      <c r="AB10" s="42" t="s">
        <v>64</v>
      </c>
      <c r="AC10" s="42" t="s">
        <v>64</v>
      </c>
      <c r="AD10" s="42" t="s">
        <v>64</v>
      </c>
      <c r="AE10" s="42" t="s">
        <v>64</v>
      </c>
      <c r="AF10" s="42" t="s">
        <v>64</v>
      </c>
      <c r="AH10" s="42" t="s">
        <v>64</v>
      </c>
    </row>
    <row r="11" spans="1:34" ht="15.75" x14ac:dyDescent="0.25">
      <c r="B11" s="99" t="s">
        <v>30</v>
      </c>
      <c r="C11" s="99">
        <f ca="1">IF(SUMIFS('Base de données-dépôts chèques'!$D:$D,'Base de données-dépôts chèques'!$B:$B,B11,'Base de données-dépôts chèques'!$A:$A,$A$5)=0,"",SUMIFS('Base de données-dépôts chèques'!$D:$D,'Base de données-dépôts chèques'!$B:$B,B11,'Base de données-dépôts chèques'!$A:$A,$A$5))</f>
        <v>6</v>
      </c>
      <c r="D11" s="100">
        <f ca="1">IF(SUMIFS('Base de données-dépôts chèques'!$C:$C,'Base de données-dépôts chèques'!$B:$B,B11,'Base de données-dépôts chèques'!$A:$A,$A$5)=0,"",SUMIFS('Base de données-dépôts chèques'!$C:$C,'Base de données-dépôts chèques'!$B:$B,B11,'Base de données-dépôts chèques'!$A:$A,$A$5))</f>
        <v>180</v>
      </c>
      <c r="E11" s="55"/>
      <c r="F11" s="56"/>
      <c r="G11" s="101" t="str">
        <f t="shared" ca="1" si="7"/>
        <v>2014-01-01</v>
      </c>
      <c r="H11" s="57"/>
      <c r="K11" s="41"/>
      <c r="N11" s="41"/>
      <c r="O11" s="106" t="s">
        <v>29</v>
      </c>
      <c r="P11" s="109">
        <v>105740</v>
      </c>
      <c r="R11" s="107" t="str">
        <f t="shared" ca="1" si="1"/>
        <v/>
      </c>
      <c r="S11" s="108" t="str">
        <f t="shared" ca="1" si="2"/>
        <v/>
      </c>
      <c r="T11" s="107" t="str">
        <f t="shared" ca="1" si="3"/>
        <v/>
      </c>
      <c r="U11" s="107" t="str">
        <f t="shared" ca="1" si="4"/>
        <v/>
      </c>
      <c r="V11" s="107" t="str">
        <f t="shared" ca="1" si="5"/>
        <v/>
      </c>
      <c r="W11" s="107" t="str">
        <f t="shared" ca="1" si="6"/>
        <v/>
      </c>
      <c r="Y11" s="107" t="str">
        <f t="shared" ca="1" si="0"/>
        <v/>
      </c>
      <c r="AA11" s="41" t="s">
        <v>64</v>
      </c>
      <c r="AB11" s="41" t="s">
        <v>64</v>
      </c>
      <c r="AC11" s="41" t="s">
        <v>64</v>
      </c>
      <c r="AD11" s="41" t="s">
        <v>64</v>
      </c>
      <c r="AE11" s="41" t="s">
        <v>64</v>
      </c>
      <c r="AF11" s="41" t="s">
        <v>64</v>
      </c>
      <c r="AG11" s="41"/>
      <c r="AH11" s="41" t="s">
        <v>64</v>
      </c>
    </row>
    <row r="12" spans="1:34" ht="15.75" x14ac:dyDescent="0.25">
      <c r="B12" s="99" t="s">
        <v>6</v>
      </c>
      <c r="C12" s="99">
        <f ca="1">IF(SUMIFS('Base de données-dépôts chèques'!$D:$D,'Base de données-dépôts chèques'!$B:$B,B12,'Base de données-dépôts chèques'!$A:$A,$A$5)=0,"",SUMIFS('Base de données-dépôts chèques'!$D:$D,'Base de données-dépôts chèques'!$B:$B,B12,'Base de données-dépôts chèques'!$A:$A,$A$5))</f>
        <v>6</v>
      </c>
      <c r="D12" s="100">
        <f ca="1">IF(SUMIFS('Base de données-dépôts chèques'!$C:$C,'Base de données-dépôts chèques'!$B:$B,B12,'Base de données-dépôts chèques'!$A:$A,$A$5)=0,"",SUMIFS('Base de données-dépôts chèques'!$C:$C,'Base de données-dépôts chèques'!$B:$B,B12,'Base de données-dépôts chèques'!$A:$A,$A$5))</f>
        <v>240</v>
      </c>
      <c r="E12" s="55"/>
      <c r="F12" s="56"/>
      <c r="G12" s="101" t="str">
        <f t="shared" ca="1" si="7"/>
        <v>2014-01-01</v>
      </c>
      <c r="H12" s="57"/>
      <c r="K12" s="41"/>
      <c r="N12" s="41"/>
      <c r="O12" s="106" t="s">
        <v>7</v>
      </c>
      <c r="P12" s="109">
        <v>105320</v>
      </c>
      <c r="R12" s="107" t="str">
        <f t="shared" ca="1" si="1"/>
        <v>005</v>
      </c>
      <c r="S12" s="108">
        <f t="shared" ca="1" si="2"/>
        <v>105320</v>
      </c>
      <c r="T12" s="107" t="str">
        <f t="shared" ca="1" si="3"/>
        <v>0000</v>
      </c>
      <c r="U12" s="107" t="str">
        <f t="shared" ca="1" si="4"/>
        <v>11056</v>
      </c>
      <c r="V12" s="107" t="str">
        <f t="shared" ca="1" si="5"/>
        <v>000</v>
      </c>
      <c r="W12" s="107" t="str">
        <f t="shared" ca="1" si="6"/>
        <v>0000</v>
      </c>
      <c r="Y12" s="107">
        <f t="shared" ca="1" si="0"/>
        <v>720</v>
      </c>
      <c r="AA12" s="42" t="s">
        <v>64</v>
      </c>
      <c r="AB12" s="42" t="s">
        <v>64</v>
      </c>
      <c r="AC12" s="42" t="s">
        <v>64</v>
      </c>
      <c r="AD12" s="42" t="s">
        <v>64</v>
      </c>
      <c r="AE12" s="42" t="s">
        <v>64</v>
      </c>
      <c r="AF12" s="42" t="s">
        <v>64</v>
      </c>
      <c r="AH12" s="42" t="s">
        <v>64</v>
      </c>
    </row>
    <row r="13" spans="1:34" ht="15.75" x14ac:dyDescent="0.25">
      <c r="B13" s="99" t="s">
        <v>26</v>
      </c>
      <c r="C13" s="99">
        <f ca="1">IF(SUMIFS('Base de données-dépôts chèques'!$D:$D,'Base de données-dépôts chèques'!$B:$B,B13,'Base de données-dépôts chèques'!$A:$A,$A$5)=0,"",SUMIFS('Base de données-dépôts chèques'!$D:$D,'Base de données-dépôts chèques'!$B:$B,B13,'Base de données-dépôts chèques'!$A:$A,$A$5))</f>
        <v>6</v>
      </c>
      <c r="D13" s="100">
        <f ca="1">IF(SUMIFS('Base de données-dépôts chèques'!$C:$C,'Base de données-dépôts chèques'!$B:$B,B13,'Base de données-dépôts chèques'!$A:$A,$A$5)=0,"",SUMIFS('Base de données-dépôts chèques'!$C:$C,'Base de données-dépôts chèques'!$B:$B,B13,'Base de données-dépôts chèques'!$A:$A,$A$5))</f>
        <v>300</v>
      </c>
      <c r="E13" s="55"/>
      <c r="F13" s="56"/>
      <c r="G13" s="101" t="str">
        <f t="shared" ca="1" si="7"/>
        <v>2014-01-01</v>
      </c>
      <c r="H13" s="57"/>
      <c r="K13" s="41"/>
      <c r="N13" s="41"/>
      <c r="O13" s="106" t="s">
        <v>9</v>
      </c>
      <c r="P13" s="109">
        <v>105580</v>
      </c>
      <c r="R13" s="107" t="str">
        <f t="shared" ca="1" si="1"/>
        <v>005</v>
      </c>
      <c r="S13" s="108">
        <f t="shared" ca="1" si="2"/>
        <v>105580</v>
      </c>
      <c r="T13" s="107" t="str">
        <f t="shared" ca="1" si="3"/>
        <v>0000</v>
      </c>
      <c r="U13" s="107" t="str">
        <f t="shared" ca="1" si="4"/>
        <v>11056</v>
      </c>
      <c r="V13" s="107" t="str">
        <f t="shared" ca="1" si="5"/>
        <v>000</v>
      </c>
      <c r="W13" s="107" t="str">
        <f t="shared" ca="1" si="6"/>
        <v>0000</v>
      </c>
      <c r="Y13" s="107">
        <f t="shared" ca="1" si="0"/>
        <v>780</v>
      </c>
      <c r="AA13" s="42" t="s">
        <v>64</v>
      </c>
      <c r="AB13" s="42" t="s">
        <v>64</v>
      </c>
      <c r="AC13" s="42" t="s">
        <v>64</v>
      </c>
      <c r="AD13" s="42" t="s">
        <v>64</v>
      </c>
      <c r="AE13" s="42" t="s">
        <v>64</v>
      </c>
      <c r="AF13" s="42" t="s">
        <v>64</v>
      </c>
      <c r="AH13" s="42" t="s">
        <v>64</v>
      </c>
    </row>
    <row r="14" spans="1:34" ht="15.75" x14ac:dyDescent="0.25">
      <c r="B14" s="99" t="s">
        <v>13</v>
      </c>
      <c r="C14" s="99">
        <f ca="1">IF(SUMIFS('Base de données-dépôts chèques'!$D:$D,'Base de données-dépôts chèques'!$B:$B,B14,'Base de données-dépôts chèques'!$A:$A,$A$5)=0,"",SUMIFS('Base de données-dépôts chèques'!$D:$D,'Base de données-dépôts chèques'!$B:$B,B14,'Base de données-dépôts chèques'!$A:$A,$A$5))</f>
        <v>6</v>
      </c>
      <c r="D14" s="100">
        <f ca="1">IF(SUMIFS('Base de données-dépôts chèques'!$C:$C,'Base de données-dépôts chèques'!$B:$B,B14,'Base de données-dépôts chèques'!$A:$A,$A$5)=0,"",SUMIFS('Base de données-dépôts chèques'!$C:$C,'Base de données-dépôts chèques'!$B:$B,B14,'Base de données-dépôts chèques'!$A:$A,$A$5))</f>
        <v>360</v>
      </c>
      <c r="E14" s="55"/>
      <c r="F14" s="56"/>
      <c r="G14" s="101" t="str">
        <f t="shared" ca="1" si="7"/>
        <v>2014-01-01</v>
      </c>
      <c r="H14" s="57"/>
      <c r="K14" s="41"/>
      <c r="N14" s="41"/>
      <c r="O14" s="106" t="s">
        <v>27</v>
      </c>
      <c r="P14" s="109">
        <v>105550</v>
      </c>
      <c r="R14" s="107" t="str">
        <f t="shared" ca="1" si="1"/>
        <v>005</v>
      </c>
      <c r="S14" s="108">
        <f t="shared" ca="1" si="2"/>
        <v>105550</v>
      </c>
      <c r="T14" s="107" t="str">
        <f t="shared" ca="1" si="3"/>
        <v>0000</v>
      </c>
      <c r="U14" s="107" t="str">
        <f t="shared" ca="1" si="4"/>
        <v>11056</v>
      </c>
      <c r="V14" s="107" t="str">
        <f t="shared" ca="1" si="5"/>
        <v>000</v>
      </c>
      <c r="W14" s="107" t="str">
        <f t="shared" ca="1" si="6"/>
        <v>0000</v>
      </c>
      <c r="Y14" s="107">
        <f t="shared" ca="1" si="0"/>
        <v>840</v>
      </c>
      <c r="AA14" s="42" t="s">
        <v>64</v>
      </c>
      <c r="AB14" s="42" t="s">
        <v>64</v>
      </c>
      <c r="AC14" s="42" t="s">
        <v>64</v>
      </c>
      <c r="AD14" s="42" t="s">
        <v>64</v>
      </c>
      <c r="AE14" s="42" t="s">
        <v>64</v>
      </c>
      <c r="AF14" s="42" t="s">
        <v>64</v>
      </c>
      <c r="AH14" s="42" t="s">
        <v>64</v>
      </c>
    </row>
    <row r="15" spans="1:34" ht="15.75" x14ac:dyDescent="0.25">
      <c r="B15" s="99" t="s">
        <v>10</v>
      </c>
      <c r="C15" s="99">
        <f ca="1">IF(SUMIFS('Base de données-dépôts chèques'!$D:$D,'Base de données-dépôts chèques'!$B:$B,B15,'Base de données-dépôts chèques'!$A:$A,$A$5)=0,"",SUMIFS('Base de données-dépôts chèques'!$D:$D,'Base de données-dépôts chèques'!$B:$B,B15,'Base de données-dépôts chèques'!$A:$A,$A$5))</f>
        <v>6</v>
      </c>
      <c r="D15" s="100">
        <f ca="1">IF(SUMIFS('Base de données-dépôts chèques'!$C:$C,'Base de données-dépôts chèques'!$B:$B,B15,'Base de données-dépôts chèques'!$A:$A,$A$5)=0,"",SUMIFS('Base de données-dépôts chèques'!$C:$C,'Base de données-dépôts chèques'!$B:$B,B15,'Base de données-dépôts chèques'!$A:$A,$A$5))</f>
        <v>420</v>
      </c>
      <c r="E15" s="55"/>
      <c r="F15" s="56"/>
      <c r="G15" s="101" t="str">
        <f t="shared" ca="1" si="7"/>
        <v>2014-01-01</v>
      </c>
      <c r="H15" s="57"/>
      <c r="J15" s="58"/>
      <c r="K15" s="41"/>
      <c r="N15" s="41"/>
      <c r="O15" s="106" t="s">
        <v>12</v>
      </c>
      <c r="P15" s="109">
        <v>105510</v>
      </c>
      <c r="R15" s="107" t="str">
        <f t="shared" ca="1" si="1"/>
        <v>005</v>
      </c>
      <c r="S15" s="108">
        <f t="shared" ca="1" si="2"/>
        <v>105510</v>
      </c>
      <c r="T15" s="107" t="str">
        <f t="shared" ca="1" si="3"/>
        <v>0000</v>
      </c>
      <c r="U15" s="107" t="str">
        <f t="shared" ca="1" si="4"/>
        <v>11056</v>
      </c>
      <c r="V15" s="107" t="str">
        <f t="shared" ca="1" si="5"/>
        <v>000</v>
      </c>
      <c r="W15" s="107" t="str">
        <f t="shared" ca="1" si="6"/>
        <v>0000</v>
      </c>
      <c r="Y15" s="107">
        <f t="shared" ca="1" si="0"/>
        <v>900</v>
      </c>
      <c r="AA15" s="41" t="s">
        <v>64</v>
      </c>
      <c r="AB15" s="41" t="s">
        <v>64</v>
      </c>
      <c r="AC15" s="41" t="s">
        <v>64</v>
      </c>
      <c r="AD15" s="41" t="s">
        <v>64</v>
      </c>
      <c r="AE15" s="41" t="s">
        <v>64</v>
      </c>
      <c r="AF15" s="41" t="s">
        <v>64</v>
      </c>
      <c r="AG15" s="41"/>
      <c r="AH15" s="41" t="s">
        <v>64</v>
      </c>
    </row>
    <row r="16" spans="1:34" ht="15.75" x14ac:dyDescent="0.25">
      <c r="B16" s="99" t="s">
        <v>4</v>
      </c>
      <c r="C16" s="99">
        <f ca="1">IF(SUMIFS('Base de données-dépôts chèques'!$D:$D,'Base de données-dépôts chèques'!$B:$B,B16,'Base de données-dépôts chèques'!$A:$A,$A$5)=0,"",SUMIFS('Base de données-dépôts chèques'!$D:$D,'Base de données-dépôts chèques'!$B:$B,B16,'Base de données-dépôts chèques'!$A:$A,$A$5))</f>
        <v>6</v>
      </c>
      <c r="D16" s="100">
        <f ca="1">IF(SUMIFS('Base de données-dépôts chèques'!$C:$C,'Base de données-dépôts chèques'!$B:$B,B16,'Base de données-dépôts chèques'!$A:$A,$A$5)=0,"",SUMIFS('Base de données-dépôts chèques'!$C:$C,'Base de données-dépôts chèques'!$B:$B,B16,'Base de données-dépôts chèques'!$A:$A,$A$5))</f>
        <v>480</v>
      </c>
      <c r="E16" s="55"/>
      <c r="F16" s="56"/>
      <c r="G16" s="101" t="str">
        <f t="shared" ca="1" si="7"/>
        <v>2014-01-01</v>
      </c>
      <c r="H16" s="57"/>
      <c r="K16" s="41"/>
      <c r="N16" s="41"/>
      <c r="O16" s="106" t="s">
        <v>3</v>
      </c>
      <c r="P16" s="109">
        <v>105000</v>
      </c>
      <c r="R16" s="107" t="str">
        <f t="shared" ca="1" si="1"/>
        <v>005</v>
      </c>
      <c r="S16" s="108">
        <f t="shared" ca="1" si="2"/>
        <v>105000</v>
      </c>
      <c r="T16" s="107" t="str">
        <f t="shared" ca="1" si="3"/>
        <v>0000</v>
      </c>
      <c r="U16" s="107" t="str">
        <f t="shared" ca="1" si="4"/>
        <v>11056</v>
      </c>
      <c r="V16" s="107" t="str">
        <f t="shared" ca="1" si="5"/>
        <v>000</v>
      </c>
      <c r="W16" s="107" t="str">
        <f t="shared" ca="1" si="6"/>
        <v>0000</v>
      </c>
      <c r="Y16" s="107">
        <f t="shared" ca="1" si="0"/>
        <v>960</v>
      </c>
      <c r="AA16" s="41" t="s">
        <v>64</v>
      </c>
      <c r="AB16" s="41" t="s">
        <v>64</v>
      </c>
      <c r="AC16" s="41" t="s">
        <v>64</v>
      </c>
      <c r="AD16" s="41" t="s">
        <v>64</v>
      </c>
      <c r="AE16" s="41" t="s">
        <v>64</v>
      </c>
      <c r="AF16" s="41" t="s">
        <v>64</v>
      </c>
      <c r="AG16" s="41"/>
      <c r="AH16" s="41" t="s">
        <v>64</v>
      </c>
    </row>
    <row r="17" spans="2:34" ht="15.75" x14ac:dyDescent="0.25">
      <c r="B17" s="99" t="s">
        <v>14</v>
      </c>
      <c r="C17" s="99">
        <f ca="1">IF(SUMIFS('Base de données-dépôts chèques'!$D:$D,'Base de données-dépôts chèques'!$B:$B,B17,'Base de données-dépôts chèques'!$A:$A,$A$5)=0,"",SUMIFS('Base de données-dépôts chèques'!$D:$D,'Base de données-dépôts chèques'!$B:$B,B17,'Base de données-dépôts chèques'!$A:$A,$A$5))</f>
        <v>6</v>
      </c>
      <c r="D17" s="100">
        <f ca="1">IF(SUMIFS('Base de données-dépôts chèques'!$C:$C,'Base de données-dépôts chèques'!$B:$B,B17,'Base de données-dépôts chèques'!$A:$A,$A$5)=0,"",SUMIFS('Base de données-dépôts chèques'!$C:$C,'Base de données-dépôts chèques'!$B:$B,B17,'Base de données-dépôts chèques'!$A:$A,$A$5))</f>
        <v>540</v>
      </c>
      <c r="E17" s="55"/>
      <c r="F17" s="56"/>
      <c r="G17" s="101" t="str">
        <f t="shared" ca="1" si="7"/>
        <v>2014-01-01</v>
      </c>
      <c r="H17" s="57"/>
      <c r="K17" s="41"/>
      <c r="N17" s="41"/>
      <c r="O17" s="106" t="s">
        <v>28</v>
      </c>
      <c r="P17" s="109">
        <v>105590</v>
      </c>
      <c r="R17" s="107" t="str">
        <f t="shared" ca="1" si="1"/>
        <v>005</v>
      </c>
      <c r="S17" s="108">
        <f t="shared" ca="1" si="2"/>
        <v>105590</v>
      </c>
      <c r="T17" s="107" t="str">
        <f t="shared" ca="1" si="3"/>
        <v>0000</v>
      </c>
      <c r="U17" s="107" t="str">
        <f t="shared" ca="1" si="4"/>
        <v>11056</v>
      </c>
      <c r="V17" s="107" t="str">
        <f t="shared" ca="1" si="5"/>
        <v>000</v>
      </c>
      <c r="W17" s="107" t="str">
        <f t="shared" ca="1" si="6"/>
        <v>0000</v>
      </c>
      <c r="Y17" s="107">
        <f t="shared" ca="1" si="0"/>
        <v>1020</v>
      </c>
      <c r="AA17" s="42" t="s">
        <v>64</v>
      </c>
      <c r="AB17" s="42" t="s">
        <v>64</v>
      </c>
      <c r="AC17" s="42" t="s">
        <v>64</v>
      </c>
      <c r="AD17" s="42" t="s">
        <v>64</v>
      </c>
      <c r="AE17" s="42" t="s">
        <v>64</v>
      </c>
      <c r="AF17" s="42" t="s">
        <v>64</v>
      </c>
      <c r="AH17" s="42" t="s">
        <v>64</v>
      </c>
    </row>
    <row r="18" spans="2:34" ht="15.75" x14ac:dyDescent="0.25">
      <c r="B18" s="99" t="s">
        <v>11</v>
      </c>
      <c r="C18" s="99">
        <f ca="1">IF(SUMIFS('Base de données-dépôts chèques'!$D:$D,'Base de données-dépôts chèques'!$B:$B,B18,'Base de données-dépôts chèques'!$A:$A,$A$5)=0,"",SUMIFS('Base de données-dépôts chèques'!$D:$D,'Base de données-dépôts chèques'!$B:$B,B18,'Base de données-dépôts chèques'!$A:$A,$A$5))</f>
        <v>6</v>
      </c>
      <c r="D18" s="100">
        <f ca="1">IF(SUMIFS('Base de données-dépôts chèques'!$C:$C,'Base de données-dépôts chèques'!$B:$B,B18,'Base de données-dépôts chèques'!$A:$A,$A$5)=0,"",SUMIFS('Base de données-dépôts chèques'!$C:$C,'Base de données-dépôts chèques'!$B:$B,B18,'Base de données-dépôts chèques'!$A:$A,$A$5))</f>
        <v>600</v>
      </c>
      <c r="E18" s="55"/>
      <c r="F18" s="56"/>
      <c r="G18" s="101" t="str">
        <f t="shared" ca="1" si="7"/>
        <v>2014-01-01</v>
      </c>
      <c r="H18" s="57"/>
      <c r="K18" s="41"/>
      <c r="N18" s="41"/>
      <c r="O18" s="106" t="s">
        <v>5</v>
      </c>
      <c r="P18" s="109">
        <v>105030</v>
      </c>
      <c r="R18" s="107" t="str">
        <f t="shared" ca="1" si="1"/>
        <v>005</v>
      </c>
      <c r="S18" s="108">
        <f t="shared" ca="1" si="2"/>
        <v>105030</v>
      </c>
      <c r="T18" s="107" t="str">
        <f t="shared" ca="1" si="3"/>
        <v>0000</v>
      </c>
      <c r="U18" s="107" t="str">
        <f t="shared" ca="1" si="4"/>
        <v>11056</v>
      </c>
      <c r="V18" s="107" t="str">
        <f t="shared" ca="1" si="5"/>
        <v>000</v>
      </c>
      <c r="W18" s="107" t="str">
        <f t="shared" ca="1" si="6"/>
        <v>0000</v>
      </c>
      <c r="Y18" s="107">
        <f t="shared" ca="1" si="0"/>
        <v>1080</v>
      </c>
      <c r="AA18" s="42" t="s">
        <v>64</v>
      </c>
      <c r="AB18" s="42" t="s">
        <v>64</v>
      </c>
      <c r="AC18" s="42" t="s">
        <v>64</v>
      </c>
      <c r="AD18" s="42" t="s">
        <v>64</v>
      </c>
      <c r="AE18" s="42" t="s">
        <v>64</v>
      </c>
      <c r="AF18" s="42" t="s">
        <v>64</v>
      </c>
      <c r="AH18" s="42" t="s">
        <v>64</v>
      </c>
    </row>
    <row r="19" spans="2:34" ht="15.75" x14ac:dyDescent="0.25">
      <c r="B19" s="99" t="s">
        <v>29</v>
      </c>
      <c r="C19" s="99" t="str">
        <f ca="1">IF(SUMIFS('Base de données-dépôts chèques'!$D:$D,'Base de données-dépôts chèques'!$B:$B,B19,'Base de données-dépôts chèques'!$A:$A,$A$5)=0,"",SUMIFS('Base de données-dépôts chèques'!$D:$D,'Base de données-dépôts chèques'!$B:$B,B19,'Base de données-dépôts chèques'!$A:$A,$A$5))</f>
        <v/>
      </c>
      <c r="D19" s="100" t="str">
        <f ca="1">IF(SUMIFS('Base de données-dépôts chèques'!$C:$C,'Base de données-dépôts chèques'!$B:$B,B19,'Base de données-dépôts chèques'!$A:$A,$A$5)=0,"",SUMIFS('Base de données-dépôts chèques'!$C:$C,'Base de données-dépôts chèques'!$B:$B,B19,'Base de données-dépôts chèques'!$A:$A,$A$5))</f>
        <v/>
      </c>
      <c r="E19" s="55"/>
      <c r="F19" s="56"/>
      <c r="G19" s="101" t="str">
        <f t="shared" ca="1" si="7"/>
        <v/>
      </c>
      <c r="H19" s="57"/>
      <c r="K19" s="41"/>
      <c r="N19" s="41"/>
      <c r="O19" s="106" t="s">
        <v>1</v>
      </c>
      <c r="P19" s="109">
        <v>105560</v>
      </c>
      <c r="R19" s="107" t="str">
        <f t="shared" ca="1" si="1"/>
        <v>005</v>
      </c>
      <c r="S19" s="108">
        <f t="shared" ca="1" si="2"/>
        <v>105560</v>
      </c>
      <c r="T19" s="107" t="str">
        <f t="shared" ca="1" si="3"/>
        <v>0000</v>
      </c>
      <c r="U19" s="107" t="str">
        <f t="shared" ca="1" si="4"/>
        <v>11056</v>
      </c>
      <c r="V19" s="107" t="str">
        <f t="shared" ca="1" si="5"/>
        <v>000</v>
      </c>
      <c r="W19" s="107" t="str">
        <f t="shared" ca="1" si="6"/>
        <v>0000</v>
      </c>
      <c r="Y19" s="107">
        <f t="shared" ca="1" si="0"/>
        <v>1140</v>
      </c>
      <c r="AA19" s="42" t="s">
        <v>64</v>
      </c>
      <c r="AB19" s="42" t="s">
        <v>64</v>
      </c>
      <c r="AC19" s="42" t="s">
        <v>64</v>
      </c>
      <c r="AD19" s="42" t="s">
        <v>64</v>
      </c>
      <c r="AE19" s="42" t="s">
        <v>64</v>
      </c>
      <c r="AF19" s="42" t="s">
        <v>64</v>
      </c>
      <c r="AH19" s="42" t="s">
        <v>64</v>
      </c>
    </row>
    <row r="20" spans="2:34" ht="15.75" x14ac:dyDescent="0.25">
      <c r="B20" s="99" t="s">
        <v>7</v>
      </c>
      <c r="C20" s="99">
        <f ca="1">IF(SUMIFS('Base de données-dépôts chèques'!$D:$D,'Base de données-dépôts chèques'!$B:$B,B20,'Base de données-dépôts chèques'!$A:$A,$A$5)=0,"",SUMIFS('Base de données-dépôts chèques'!$D:$D,'Base de données-dépôts chèques'!$B:$B,B20,'Base de données-dépôts chèques'!$A:$A,$A$5))</f>
        <v>6</v>
      </c>
      <c r="D20" s="100">
        <f ca="1">IF(SUMIFS('Base de données-dépôts chèques'!$C:$C,'Base de données-dépôts chèques'!$B:$B,B20,'Base de données-dépôts chèques'!$A:$A,$A$5)=0,"",SUMIFS('Base de données-dépôts chèques'!$C:$C,'Base de données-dépôts chèques'!$B:$B,B20,'Base de données-dépôts chèques'!$A:$A,$A$5))</f>
        <v>720</v>
      </c>
      <c r="E20" s="55"/>
      <c r="F20" s="56"/>
      <c r="G20" s="101" t="str">
        <f t="shared" ca="1" si="7"/>
        <v>2014-01-01</v>
      </c>
      <c r="H20" s="57"/>
      <c r="K20" s="41"/>
      <c r="L20" s="3"/>
      <c r="M20" s="59"/>
      <c r="N20" s="41"/>
      <c r="R20" s="107" t="str">
        <f t="shared" ca="1" si="1"/>
        <v/>
      </c>
      <c r="S20" s="108" t="str">
        <f t="shared" ca="1" si="2"/>
        <v/>
      </c>
      <c r="T20" s="107" t="str">
        <f t="shared" ca="1" si="3"/>
        <v/>
      </c>
      <c r="U20" s="107" t="str">
        <f t="shared" ca="1" si="4"/>
        <v/>
      </c>
      <c r="V20" s="107" t="str">
        <f t="shared" ca="1" si="5"/>
        <v/>
      </c>
      <c r="W20" s="107" t="str">
        <f t="shared" ca="1" si="6"/>
        <v/>
      </c>
      <c r="Y20" s="107" t="str">
        <f t="shared" ca="1" si="0"/>
        <v/>
      </c>
      <c r="AA20" s="42" t="s">
        <v>64</v>
      </c>
      <c r="AB20" s="42" t="s">
        <v>64</v>
      </c>
      <c r="AC20" s="42" t="s">
        <v>64</v>
      </c>
      <c r="AD20" s="42" t="s">
        <v>64</v>
      </c>
      <c r="AE20" s="42" t="s">
        <v>64</v>
      </c>
      <c r="AF20" s="42" t="s">
        <v>64</v>
      </c>
      <c r="AH20" s="42" t="s">
        <v>64</v>
      </c>
    </row>
    <row r="21" spans="2:34" ht="15.75" x14ac:dyDescent="0.25">
      <c r="B21" s="99" t="s">
        <v>9</v>
      </c>
      <c r="C21" s="99">
        <f ca="1">IF(SUMIFS('Base de données-dépôts chèques'!$D:$D,'Base de données-dépôts chèques'!$B:$B,B21,'Base de données-dépôts chèques'!$A:$A,$A$5)=0,"",SUMIFS('Base de données-dépôts chèques'!$D:$D,'Base de données-dépôts chèques'!$B:$B,B21,'Base de données-dépôts chèques'!$A:$A,$A$5))</f>
        <v>6</v>
      </c>
      <c r="D21" s="100">
        <f ca="1">IF(SUMIFS('Base de données-dépôts chèques'!$C:$C,'Base de données-dépôts chèques'!$B:$B,B21,'Base de données-dépôts chèques'!$A:$A,$A$5)=0,"",SUMIFS('Base de données-dépôts chèques'!$C:$C,'Base de données-dépôts chèques'!$B:$B,B21,'Base de données-dépôts chèques'!$A:$A,$A$5))</f>
        <v>780</v>
      </c>
      <c r="E21" s="55"/>
      <c r="F21" s="56"/>
      <c r="G21" s="101" t="str">
        <f t="shared" ca="1" si="7"/>
        <v>2014-01-01</v>
      </c>
      <c r="H21" s="57"/>
      <c r="K21" s="41"/>
      <c r="L21" s="3"/>
      <c r="M21" s="59"/>
      <c r="N21" s="41"/>
      <c r="R21" s="107" t="str">
        <f t="shared" ca="1" si="1"/>
        <v/>
      </c>
      <c r="S21" s="108" t="str">
        <f t="shared" ca="1" si="2"/>
        <v/>
      </c>
      <c r="T21" s="107" t="str">
        <f t="shared" ca="1" si="3"/>
        <v/>
      </c>
      <c r="U21" s="107" t="str">
        <f t="shared" ca="1" si="4"/>
        <v/>
      </c>
      <c r="V21" s="107" t="str">
        <f t="shared" ca="1" si="5"/>
        <v/>
      </c>
      <c r="W21" s="107" t="str">
        <f t="shared" ca="1" si="6"/>
        <v/>
      </c>
      <c r="Y21" s="107" t="str">
        <f t="shared" ca="1" si="0"/>
        <v/>
      </c>
      <c r="AA21" s="42" t="s">
        <v>64</v>
      </c>
      <c r="AB21" s="42" t="s">
        <v>64</v>
      </c>
      <c r="AC21" s="42" t="s">
        <v>64</v>
      </c>
      <c r="AD21" s="42" t="s">
        <v>64</v>
      </c>
      <c r="AE21" s="42" t="s">
        <v>64</v>
      </c>
      <c r="AF21" s="42" t="s">
        <v>64</v>
      </c>
      <c r="AH21" s="42" t="s">
        <v>64</v>
      </c>
    </row>
    <row r="22" spans="2:34" ht="15.75" x14ac:dyDescent="0.25">
      <c r="B22" s="99" t="s">
        <v>27</v>
      </c>
      <c r="C22" s="99">
        <f ca="1">IF(SUMIFS('Base de données-dépôts chèques'!$D:$D,'Base de données-dépôts chèques'!$B:$B,B22,'Base de données-dépôts chèques'!$A:$A,$A$5)=0,"",SUMIFS('Base de données-dépôts chèques'!$D:$D,'Base de données-dépôts chèques'!$B:$B,B22,'Base de données-dépôts chèques'!$A:$A,$A$5))</f>
        <v>6</v>
      </c>
      <c r="D22" s="100">
        <f ca="1">IF(SUMIFS('Base de données-dépôts chèques'!$C:$C,'Base de données-dépôts chèques'!$B:$B,B22,'Base de données-dépôts chèques'!$A:$A,$A$5)=0,"",SUMIFS('Base de données-dépôts chèques'!$C:$C,'Base de données-dépôts chèques'!$B:$B,B22,'Base de données-dépôts chèques'!$A:$A,$A$5))</f>
        <v>840</v>
      </c>
      <c r="E22" s="55"/>
      <c r="F22" s="56"/>
      <c r="G22" s="101" t="str">
        <f t="shared" ca="1" si="7"/>
        <v>2014-01-01</v>
      </c>
      <c r="H22" s="60"/>
      <c r="K22" s="41"/>
      <c r="L22" s="3"/>
      <c r="M22" s="59"/>
      <c r="N22" s="41"/>
      <c r="R22" s="107" t="str">
        <f t="shared" ca="1" si="1"/>
        <v/>
      </c>
      <c r="S22" s="108" t="str">
        <f t="shared" ca="1" si="2"/>
        <v/>
      </c>
      <c r="T22" s="107" t="str">
        <f t="shared" ca="1" si="3"/>
        <v/>
      </c>
      <c r="U22" s="107" t="str">
        <f t="shared" ca="1" si="4"/>
        <v/>
      </c>
      <c r="V22" s="107" t="str">
        <f t="shared" ca="1" si="5"/>
        <v/>
      </c>
      <c r="W22" s="107" t="str">
        <f t="shared" ca="1" si="6"/>
        <v/>
      </c>
      <c r="Y22" s="107" t="str">
        <f t="shared" ca="1" si="0"/>
        <v/>
      </c>
      <c r="AA22" s="42" t="s">
        <v>64</v>
      </c>
      <c r="AB22" s="42" t="s">
        <v>64</v>
      </c>
      <c r="AC22" s="42" t="s">
        <v>64</v>
      </c>
      <c r="AD22" s="42" t="s">
        <v>64</v>
      </c>
      <c r="AE22" s="42" t="s">
        <v>64</v>
      </c>
      <c r="AF22" s="42" t="s">
        <v>64</v>
      </c>
      <c r="AH22" s="42" t="s">
        <v>64</v>
      </c>
    </row>
    <row r="23" spans="2:34" ht="15.75" x14ac:dyDescent="0.25">
      <c r="B23" s="99" t="s">
        <v>12</v>
      </c>
      <c r="C23" s="99">
        <f ca="1">IF(SUMIFS('Base de données-dépôts chèques'!$D:$D,'Base de données-dépôts chèques'!$B:$B,B23,'Base de données-dépôts chèques'!$A:$A,$A$5)=0,"",SUMIFS('Base de données-dépôts chèques'!$D:$D,'Base de données-dépôts chèques'!$B:$B,B23,'Base de données-dépôts chèques'!$A:$A,$A$5))</f>
        <v>6</v>
      </c>
      <c r="D23" s="100">
        <f ca="1">IF(SUMIFS('Base de données-dépôts chèques'!$C:$C,'Base de données-dépôts chèques'!$B:$B,B23,'Base de données-dépôts chèques'!$A:$A,$A$5)=0,"",SUMIFS('Base de données-dépôts chèques'!$C:$C,'Base de données-dépôts chèques'!$B:$B,B23,'Base de données-dépôts chèques'!$A:$A,$A$5))</f>
        <v>900</v>
      </c>
      <c r="E23" s="55"/>
      <c r="F23" s="56"/>
      <c r="G23" s="101" t="str">
        <f t="shared" ca="1" si="7"/>
        <v>2014-01-01</v>
      </c>
      <c r="H23" s="60"/>
      <c r="K23" s="41"/>
      <c r="L23" s="3"/>
      <c r="M23" s="59"/>
      <c r="N23" s="41"/>
      <c r="R23" s="107" t="str">
        <f ca="1">IF(X23&lt;&gt;"","005","")</f>
        <v>005</v>
      </c>
      <c r="S23" s="108" t="str">
        <f ca="1">IF(X23&lt;&gt;"","105060","")</f>
        <v>105060</v>
      </c>
      <c r="T23" s="107" t="str">
        <f ca="1">IF(X23&lt;&gt;"","0000","")</f>
        <v>0000</v>
      </c>
      <c r="U23" s="107" t="str">
        <f ca="1">IF(X23&lt;&gt;"","11056","")</f>
        <v>11056</v>
      </c>
      <c r="V23" s="107" t="str">
        <f ca="1">IF(X23&lt;&gt;"","000","")</f>
        <v>000</v>
      </c>
      <c r="W23" s="107" t="str">
        <f ca="1">IF(X23&lt;&gt;"","0000","")</f>
        <v>0000</v>
      </c>
      <c r="X23" s="109">
        <f ca="1">IF(SUM(Y1:Y22)&gt;0,SUM(Y1:Y22),"")</f>
        <v>10620</v>
      </c>
      <c r="AA23" s="42" t="s">
        <v>64</v>
      </c>
      <c r="AB23" s="42" t="s">
        <v>64</v>
      </c>
      <c r="AC23" s="42" t="s">
        <v>64</v>
      </c>
      <c r="AD23" s="42" t="s">
        <v>64</v>
      </c>
      <c r="AE23" s="42" t="s">
        <v>64</v>
      </c>
      <c r="AF23" s="42" t="s">
        <v>64</v>
      </c>
      <c r="AH23" s="42" t="s">
        <v>64</v>
      </c>
    </row>
    <row r="24" spans="2:34" ht="15.75" x14ac:dyDescent="0.25">
      <c r="B24" s="99" t="s">
        <v>3</v>
      </c>
      <c r="C24" s="99">
        <f ca="1">IF(SUMIFS('Base de données-dépôts chèques'!$D:$D,'Base de données-dépôts chèques'!$B:$B,B24,'Base de données-dépôts chèques'!$A:$A,$A$5)=0,"",SUMIFS('Base de données-dépôts chèques'!$D:$D,'Base de données-dépôts chèques'!$B:$B,B24,'Base de données-dépôts chèques'!$A:$A,$A$5))</f>
        <v>6</v>
      </c>
      <c r="D24" s="100">
        <f ca="1">IF(SUMIFS('Base de données-dépôts chèques'!$C:$C,'Base de données-dépôts chèques'!$B:$B,B24,'Base de données-dépôts chèques'!$A:$A,$A$5)=0,"",SUMIFS('Base de données-dépôts chèques'!$C:$C,'Base de données-dépôts chèques'!$B:$B,B24,'Base de données-dépôts chèques'!$A:$A,$A$5))</f>
        <v>960</v>
      </c>
      <c r="E24" s="55"/>
      <c r="F24" s="56"/>
      <c r="G24" s="101" t="str">
        <f t="shared" ca="1" si="7"/>
        <v>2014-01-01</v>
      </c>
      <c r="H24" s="60"/>
      <c r="K24" s="41"/>
      <c r="L24" s="3"/>
      <c r="M24" s="59"/>
      <c r="N24" s="41"/>
      <c r="R24" s="107"/>
    </row>
    <row r="25" spans="2:34" ht="15.75" x14ac:dyDescent="0.25">
      <c r="B25" s="99" t="s">
        <v>28</v>
      </c>
      <c r="C25" s="99">
        <f ca="1">IF(SUMIFS('Base de données-dépôts chèques'!$D:$D,'Base de données-dépôts chèques'!$B:$B,B25,'Base de données-dépôts chèques'!$A:$A,$A$5)=0,"",SUMIFS('Base de données-dépôts chèques'!$D:$D,'Base de données-dépôts chèques'!$B:$B,B25,'Base de données-dépôts chèques'!$A:$A,$A$5))</f>
        <v>6</v>
      </c>
      <c r="D25" s="100">
        <f ca="1">IF(SUMIFS('Base de données-dépôts chèques'!$C:$C,'Base de données-dépôts chèques'!$B:$B,B25,'Base de données-dépôts chèques'!$A:$A,$A$5)=0,"",SUMIFS('Base de données-dépôts chèques'!$C:$C,'Base de données-dépôts chèques'!$B:$B,B25,'Base de données-dépôts chèques'!$A:$A,$A$5))</f>
        <v>1020</v>
      </c>
      <c r="E25" s="55"/>
      <c r="F25" s="56"/>
      <c r="G25" s="101" t="str">
        <f t="shared" ca="1" si="7"/>
        <v>2014-01-01</v>
      </c>
      <c r="H25" s="60"/>
      <c r="K25" s="41"/>
      <c r="L25" s="3"/>
      <c r="M25" s="59"/>
      <c r="N25" s="41"/>
      <c r="R25" s="107"/>
    </row>
    <row r="26" spans="2:34" ht="15.75" x14ac:dyDescent="0.25">
      <c r="B26" s="99" t="s">
        <v>5</v>
      </c>
      <c r="C26" s="99">
        <f ca="1">IF(SUMIFS('Base de données-dépôts chèques'!$D:$D,'Base de données-dépôts chèques'!$B:$B,B26,'Base de données-dépôts chèques'!$A:$A,$A$5)=0,"",SUMIFS('Base de données-dépôts chèques'!$D:$D,'Base de données-dépôts chèques'!$B:$B,B26,'Base de données-dépôts chèques'!$A:$A,$A$5))</f>
        <v>6</v>
      </c>
      <c r="D26" s="100">
        <f ca="1">IF(SUMIFS('Base de données-dépôts chèques'!$C:$C,'Base de données-dépôts chèques'!$B:$B,B26,'Base de données-dépôts chèques'!$A:$A,$A$5)=0,"",SUMIFS('Base de données-dépôts chèques'!$C:$C,'Base de données-dépôts chèques'!$B:$B,B26,'Base de données-dépôts chèques'!$A:$A,$A$5))</f>
        <v>1080</v>
      </c>
      <c r="E26" s="55"/>
      <c r="F26" s="56"/>
      <c r="G26" s="101" t="str">
        <f t="shared" ca="1" si="7"/>
        <v>2014-01-01</v>
      </c>
      <c r="H26" s="60"/>
      <c r="K26" s="41"/>
      <c r="L26" s="3"/>
      <c r="M26" s="59"/>
      <c r="N26" s="41"/>
    </row>
    <row r="27" spans="2:34" ht="15.75" x14ac:dyDescent="0.25">
      <c r="B27" s="99" t="s">
        <v>1</v>
      </c>
      <c r="C27" s="99">
        <f ca="1">IF(SUMIFS('Base de données-dépôts chèques'!$D:$D,'Base de données-dépôts chèques'!$B:$B,B27,'Base de données-dépôts chèques'!$A:$A,$A$5)=0,"",SUMIFS('Base de données-dépôts chèques'!$D:$D,'Base de données-dépôts chèques'!$B:$B,B27,'Base de données-dépôts chèques'!$A:$A,$A$5))</f>
        <v>6</v>
      </c>
      <c r="D27" s="100">
        <f ca="1">IF(SUMIFS('Base de données-dépôts chèques'!$C:$C,'Base de données-dépôts chèques'!$B:$B,B27,'Base de données-dépôts chèques'!$A:$A,$A$5)=0,"",SUMIFS('Base de données-dépôts chèques'!$C:$C,'Base de données-dépôts chèques'!$B:$B,B27,'Base de données-dépôts chèques'!$A:$A,$A$5))</f>
        <v>1140</v>
      </c>
      <c r="E27" s="55"/>
      <c r="F27" s="56"/>
      <c r="G27" s="101" t="str">
        <f t="shared" ca="1" si="7"/>
        <v>2014-01-01</v>
      </c>
      <c r="H27" s="60"/>
      <c r="K27" s="41"/>
      <c r="L27" s="3"/>
      <c r="M27" s="59"/>
      <c r="N27" s="41"/>
    </row>
    <row r="28" spans="2:34" ht="15.75" x14ac:dyDescent="0.25">
      <c r="B28" s="99"/>
      <c r="C28" s="99" t="str">
        <f ca="1">IF(SUMIFS('Base de données-dépôts chèques'!$D:$D,'Base de données-dépôts chèques'!$B:$B,B28,'Base de données-dépôts chèques'!$A:$A,$A$5)=0,"",SUMIFS('Base de données-dépôts chèques'!$D:$D,'Base de données-dépôts chèques'!$B:$B,B28,'Base de données-dépôts chèques'!$A:$A,$A$5))</f>
        <v/>
      </c>
      <c r="D28" s="100" t="str">
        <f ca="1">IF(SUMIFS('Base de données-dépôts chèques'!$C:$C,'Base de données-dépôts chèques'!$B:$B,B28,'Base de données-dépôts chèques'!$A:$A,$A$5)=0,"",SUMIFS('Base de données-dépôts chèques'!$C:$C,'Base de données-dépôts chèques'!$B:$B,B28,'Base de données-dépôts chèques'!$A:$A,$A$5))</f>
        <v/>
      </c>
      <c r="E28" s="55"/>
      <c r="F28" s="56"/>
      <c r="G28" s="101" t="str">
        <f t="shared" ca="1" si="7"/>
        <v/>
      </c>
      <c r="H28" s="60"/>
      <c r="K28" s="41"/>
      <c r="L28" s="3"/>
      <c r="M28" s="59"/>
      <c r="N28" s="41"/>
    </row>
    <row r="29" spans="2:34" ht="15.75" x14ac:dyDescent="0.25">
      <c r="B29" s="99"/>
      <c r="C29" s="99" t="str">
        <f ca="1">IF(SUMIFS('Base de données-dépôts chèques'!$D:$D,'Base de données-dépôts chèques'!$B:$B,B29,'Base de données-dépôts chèques'!$A:$A,$A$5)=0,"",SUMIFS('Base de données-dépôts chèques'!$D:$D,'Base de données-dépôts chèques'!$B:$B,B29,'Base de données-dépôts chèques'!$A:$A,$A$5))</f>
        <v/>
      </c>
      <c r="D29" s="100" t="str">
        <f ca="1">IF(SUMIFS('Base de données-dépôts chèques'!$C:$C,'Base de données-dépôts chèques'!$B:$B,B29,'Base de données-dépôts chèques'!$A:$A,$A$5)=0,"",SUMIFS('Base de données-dépôts chèques'!$C:$C,'Base de données-dépôts chèques'!$B:$B,B29,'Base de données-dépôts chèques'!$A:$A,$A$5))</f>
        <v/>
      </c>
      <c r="E29" s="55"/>
      <c r="F29" s="56"/>
      <c r="G29" s="101" t="str">
        <f t="shared" ca="1" si="7"/>
        <v/>
      </c>
      <c r="H29" s="60"/>
      <c r="K29" s="41"/>
      <c r="L29" s="3"/>
      <c r="M29" s="59"/>
      <c r="N29" s="41"/>
    </row>
    <row r="30" spans="2:34" ht="16.5" thickBot="1" x14ac:dyDescent="0.3">
      <c r="B30" s="99"/>
      <c r="C30" s="99" t="str">
        <f ca="1">IF(SUMIFS('Base de données-dépôts chèques'!$D:$D,'Base de données-dépôts chèques'!$B:$B,B30,'Base de données-dépôts chèques'!$A:$A,$A$5)=0,"",SUMIFS('Base de données-dépôts chèques'!$D:$D,'Base de données-dépôts chèques'!$B:$B,B30,'Base de données-dépôts chèques'!$A:$A,$A$5))</f>
        <v/>
      </c>
      <c r="D30" s="100" t="str">
        <f ca="1">IF(SUMIFS('Base de données-dépôts chèques'!$C:$C,'Base de données-dépôts chèques'!$B:$B,B30,'Base de données-dépôts chèques'!$A:$A,$A$5)=0,"",SUMIFS('Base de données-dépôts chèques'!$C:$C,'Base de données-dépôts chèques'!$B:$B,B30,'Base de données-dépôts chèques'!$A:$A,$A$5))</f>
        <v/>
      </c>
      <c r="E30" s="61"/>
      <c r="F30" s="62"/>
      <c r="G30" s="101" t="str">
        <f t="shared" ca="1" si="7"/>
        <v/>
      </c>
      <c r="H30" s="63"/>
      <c r="K30" s="41"/>
      <c r="L30" s="3"/>
      <c r="M30" s="59"/>
      <c r="N30" s="41"/>
    </row>
    <row r="31" spans="2:34" ht="18" x14ac:dyDescent="0.25">
      <c r="C31" s="64"/>
      <c r="D31" s="65"/>
      <c r="E31" s="66"/>
      <c r="F31" s="67"/>
      <c r="G31" s="68"/>
      <c r="H31" s="69"/>
      <c r="K31" s="41"/>
      <c r="L31" s="3"/>
      <c r="M31" s="59"/>
      <c r="N31" s="41"/>
    </row>
    <row r="32" spans="2:34" ht="18" x14ac:dyDescent="0.25">
      <c r="C32" s="64"/>
      <c r="D32" s="65"/>
      <c r="E32" s="66"/>
      <c r="F32" s="67"/>
      <c r="G32" s="68"/>
      <c r="H32" s="69"/>
      <c r="K32" s="41"/>
      <c r="L32" s="3"/>
      <c r="M32" s="59"/>
      <c r="N32" s="41"/>
    </row>
    <row r="33" spans="1:14" ht="13.5" thickBot="1" x14ac:dyDescent="0.25">
      <c r="C33" s="70" t="s">
        <v>20</v>
      </c>
      <c r="D33" s="71" t="s">
        <v>21</v>
      </c>
      <c r="F33" s="72"/>
      <c r="K33" s="41"/>
      <c r="L33" s="3"/>
      <c r="M33" s="59"/>
      <c r="N33" s="41"/>
    </row>
    <row r="34" spans="1:14" ht="21" thickBot="1" x14ac:dyDescent="0.35">
      <c r="C34" s="102">
        <f ca="1">SUM(C9:C30)</f>
        <v>99</v>
      </c>
      <c r="D34" s="103">
        <f ca="1">SUM(D9:D30)</f>
        <v>10620</v>
      </c>
      <c r="F34" s="73"/>
      <c r="G34" s="74"/>
      <c r="H34" s="75"/>
      <c r="K34" s="41"/>
      <c r="L34" s="3"/>
      <c r="M34" s="59"/>
      <c r="N34" s="41"/>
    </row>
    <row r="35" spans="1:14" x14ac:dyDescent="0.2">
      <c r="F35" s="72" t="s">
        <v>22</v>
      </c>
      <c r="G35" s="76"/>
      <c r="H35" s="76"/>
      <c r="K35" s="41"/>
      <c r="L35" s="3"/>
      <c r="M35" s="59"/>
      <c r="N35" s="41"/>
    </row>
    <row r="36" spans="1:14" x14ac:dyDescent="0.2">
      <c r="F36" s="72"/>
      <c r="K36" s="41"/>
      <c r="L36" s="3"/>
      <c r="M36" s="59"/>
      <c r="N36" s="41"/>
    </row>
    <row r="37" spans="1:14" x14ac:dyDescent="0.2">
      <c r="F37" s="72" t="s">
        <v>23</v>
      </c>
      <c r="G37" s="76"/>
      <c r="K37" s="41"/>
      <c r="L37" s="3"/>
      <c r="M37" s="59"/>
      <c r="N37" s="41"/>
    </row>
    <row r="38" spans="1:14" x14ac:dyDescent="0.2">
      <c r="F38" s="72"/>
      <c r="K38" s="41"/>
      <c r="L38" s="3"/>
      <c r="M38" s="59"/>
      <c r="N38" s="41"/>
    </row>
    <row r="39" spans="1:14" x14ac:dyDescent="0.2">
      <c r="B39" s="77" t="s">
        <v>88</v>
      </c>
      <c r="F39" s="72"/>
      <c r="K39" s="41"/>
      <c r="L39" s="3"/>
      <c r="M39" s="59"/>
      <c r="N39" s="41"/>
    </row>
    <row r="40" spans="1:14" x14ac:dyDescent="0.2">
      <c r="F40" s="72"/>
      <c r="K40" s="41"/>
      <c r="L40" s="3"/>
      <c r="M40" s="59"/>
      <c r="N40" s="41"/>
    </row>
    <row r="41" spans="1:14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1"/>
    </row>
    <row r="42" spans="1:14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1"/>
    </row>
    <row r="43" spans="1:14" x14ac:dyDescent="0.2">
      <c r="A43" s="78" t="s">
        <v>33</v>
      </c>
      <c r="B43" s="78"/>
      <c r="C43" s="78"/>
      <c r="D43" s="78"/>
      <c r="E43" s="78"/>
      <c r="F43" s="79" t="s">
        <v>34</v>
      </c>
      <c r="G43" s="79"/>
      <c r="H43" s="4"/>
      <c r="I43" s="4"/>
      <c r="J43" s="4"/>
      <c r="K43" s="4"/>
      <c r="L43" s="4"/>
      <c r="M43" s="4"/>
      <c r="N43" s="41"/>
    </row>
    <row r="44" spans="1:14" x14ac:dyDescent="0.2">
      <c r="A44" s="78" t="s">
        <v>35</v>
      </c>
      <c r="B44" s="78"/>
      <c r="C44" s="78"/>
      <c r="D44" s="78"/>
      <c r="E44" s="78"/>
      <c r="F44" s="79" t="s">
        <v>36</v>
      </c>
      <c r="G44" s="79"/>
      <c r="H44" s="4"/>
      <c r="I44" s="4"/>
      <c r="J44" s="4"/>
      <c r="K44" s="4"/>
      <c r="L44" s="4"/>
      <c r="M44" s="4"/>
      <c r="N44" s="41"/>
    </row>
    <row r="45" spans="1:14" x14ac:dyDescent="0.2">
      <c r="A45" s="78" t="s">
        <v>37</v>
      </c>
      <c r="B45" s="78"/>
      <c r="C45" s="78"/>
      <c r="D45" s="78"/>
      <c r="E45" s="78"/>
      <c r="F45" s="79" t="s">
        <v>36</v>
      </c>
      <c r="G45" s="79"/>
      <c r="H45" s="4"/>
      <c r="I45" s="4"/>
      <c r="J45" s="4"/>
      <c r="K45" s="4"/>
      <c r="L45" s="4"/>
      <c r="M45" s="4"/>
    </row>
    <row r="46" spans="1:14" x14ac:dyDescent="0.2">
      <c r="A46" s="78" t="s">
        <v>38</v>
      </c>
      <c r="B46" s="78"/>
      <c r="C46" s="78"/>
      <c r="D46" s="78"/>
      <c r="E46" s="78"/>
      <c r="F46" s="79" t="s">
        <v>39</v>
      </c>
      <c r="G46" s="79"/>
      <c r="H46" s="4"/>
      <c r="I46" s="4"/>
      <c r="J46" s="4"/>
      <c r="K46" s="4"/>
      <c r="L46" s="4"/>
      <c r="M46" s="4"/>
    </row>
    <row r="47" spans="1:14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4" x14ac:dyDescent="0.2">
      <c r="A48" s="80" t="s">
        <v>40</v>
      </c>
      <c r="B48" s="81"/>
      <c r="C48" s="82"/>
      <c r="D48" s="83" t="s">
        <v>41</v>
      </c>
      <c r="E48" s="84"/>
      <c r="F48" s="4"/>
      <c r="G48" s="4"/>
      <c r="H48" s="4"/>
      <c r="I48" s="4"/>
      <c r="J48" s="4"/>
      <c r="K48" s="4"/>
      <c r="L48" s="4"/>
      <c r="M48" s="4"/>
    </row>
    <row r="49" spans="1:13" x14ac:dyDescent="0.2">
      <c r="A49" s="80" t="s">
        <v>42</v>
      </c>
      <c r="B49" s="81"/>
      <c r="C49" s="82" t="s">
        <v>43</v>
      </c>
      <c r="D49" s="24" t="s">
        <v>44</v>
      </c>
      <c r="E49" s="25"/>
      <c r="F49" s="4"/>
      <c r="G49" s="4"/>
      <c r="H49" s="4"/>
      <c r="I49" s="4"/>
      <c r="J49" s="4"/>
      <c r="K49" s="4"/>
      <c r="L49" s="4"/>
      <c r="M49" s="4"/>
    </row>
    <row r="50" spans="1:13" x14ac:dyDescent="0.2">
      <c r="A50" s="80" t="s">
        <v>45</v>
      </c>
      <c r="B50" s="81"/>
      <c r="C50" s="82" t="s">
        <v>43</v>
      </c>
      <c r="D50" s="83" t="s">
        <v>46</v>
      </c>
      <c r="E50" s="8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80" t="s">
        <v>47</v>
      </c>
      <c r="B51" s="81"/>
      <c r="C51" s="82" t="s">
        <v>43</v>
      </c>
      <c r="D51" s="83" t="s">
        <v>48</v>
      </c>
      <c r="E51" s="8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80" t="s">
        <v>49</v>
      </c>
      <c r="B52" s="81"/>
      <c r="C52" s="82" t="s">
        <v>50</v>
      </c>
      <c r="D52" s="104" t="str">
        <f ca="1">CONCATENATE(TEXT(A5,"aaaa"),"-",TEXT(A5,"mm"),"-",TEXT(A5,"jj"))</f>
        <v>2014-01-01</v>
      </c>
      <c r="E52" s="105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80" t="s">
        <v>51</v>
      </c>
      <c r="B53" s="81"/>
      <c r="C53" s="82" t="s">
        <v>52</v>
      </c>
      <c r="D53" s="105" t="str">
        <f ca="1">CONCATENATE("NB9801","-",D52)</f>
        <v>NB9801-2014-01-01</v>
      </c>
      <c r="E53" s="105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5" t="s">
        <v>53</v>
      </c>
      <c r="B54" s="86"/>
      <c r="C54" s="87" t="s">
        <v>52</v>
      </c>
      <c r="D54" s="105" t="str">
        <f ca="1">CONCATENATE("Reclassement dépôt AR chèques","-",D52)</f>
        <v>Reclassement dépôt AR chèques-2014-01-01</v>
      </c>
      <c r="E54" s="105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26"/>
      <c r="E55" s="26"/>
      <c r="F55" s="4"/>
      <c r="G55" s="4"/>
      <c r="H55" s="4"/>
      <c r="I55" s="4"/>
      <c r="J55" s="4"/>
      <c r="K55" s="4"/>
      <c r="L55" s="4"/>
      <c r="M55" s="4"/>
    </row>
    <row r="56" spans="1:13" x14ac:dyDescent="0.2">
      <c r="A56" s="88" t="s">
        <v>54</v>
      </c>
      <c r="B56" s="89" t="s">
        <v>55</v>
      </c>
      <c r="C56" s="89" t="s">
        <v>56</v>
      </c>
      <c r="D56" s="89" t="s">
        <v>57</v>
      </c>
      <c r="E56" s="89" t="s">
        <v>31</v>
      </c>
      <c r="F56" s="89" t="s">
        <v>58</v>
      </c>
      <c r="G56" s="89" t="s">
        <v>32</v>
      </c>
      <c r="H56" s="89" t="s">
        <v>59</v>
      </c>
      <c r="I56" s="89" t="s">
        <v>60</v>
      </c>
      <c r="J56" s="89" t="s">
        <v>61</v>
      </c>
      <c r="K56" s="89"/>
      <c r="L56" s="89"/>
      <c r="M56" s="90" t="s">
        <v>62</v>
      </c>
    </row>
    <row r="57" spans="1:13" x14ac:dyDescent="0.2">
      <c r="A57" s="91"/>
      <c r="B57" s="92" t="s">
        <v>43</v>
      </c>
      <c r="C57" s="93"/>
      <c r="D57" s="93"/>
      <c r="E57" s="93"/>
      <c r="F57" s="93"/>
      <c r="G57" s="93"/>
      <c r="H57" s="94" t="s">
        <v>63</v>
      </c>
      <c r="I57" s="94" t="s">
        <v>63</v>
      </c>
      <c r="J57" s="94" t="s">
        <v>52</v>
      </c>
      <c r="K57" s="94"/>
      <c r="L57" s="94"/>
      <c r="M57" s="95"/>
    </row>
    <row r="58" spans="1:13" x14ac:dyDescent="0.2">
      <c r="A58" s="5"/>
      <c r="B58" s="6"/>
      <c r="C58" s="7"/>
      <c r="D58" s="8"/>
      <c r="E58" s="9"/>
      <c r="F58" s="6"/>
      <c r="G58" s="8"/>
      <c r="H58" s="10"/>
      <c r="I58" s="10"/>
      <c r="J58" s="105" t="str">
        <f>IF(B58&lt;&gt;"",$D$54,"")</f>
        <v/>
      </c>
      <c r="K58" s="105"/>
      <c r="L58" s="96"/>
      <c r="M58" s="97"/>
    </row>
    <row r="59" spans="1:13" x14ac:dyDescent="0.2">
      <c r="A59" s="5"/>
      <c r="B59" s="6"/>
      <c r="C59" s="7"/>
      <c r="D59" s="8"/>
      <c r="E59" s="9"/>
      <c r="F59" s="6"/>
      <c r="G59" s="8"/>
      <c r="H59" s="10"/>
      <c r="I59" s="10"/>
      <c r="J59" s="105" t="str">
        <f t="shared" ref="J59:J83" si="8">IF(B59&lt;&gt;"",$D$54,"")</f>
        <v/>
      </c>
      <c r="K59" s="105"/>
      <c r="L59" s="96"/>
      <c r="M59" s="97"/>
    </row>
    <row r="60" spans="1:13" x14ac:dyDescent="0.2">
      <c r="A60" s="5"/>
      <c r="B60" s="6"/>
      <c r="C60" s="7"/>
      <c r="D60" s="8"/>
      <c r="E60" s="9"/>
      <c r="F60" s="6"/>
      <c r="G60" s="8"/>
      <c r="H60" s="10"/>
      <c r="I60" s="10"/>
      <c r="J60" s="105" t="str">
        <f t="shared" si="8"/>
        <v/>
      </c>
      <c r="K60" s="105"/>
      <c r="L60" s="96"/>
      <c r="M60" s="97"/>
    </row>
    <row r="61" spans="1:13" x14ac:dyDescent="0.2">
      <c r="A61" s="5"/>
      <c r="B61" s="6"/>
      <c r="C61" s="7"/>
      <c r="D61" s="8"/>
      <c r="E61" s="9"/>
      <c r="F61" s="6"/>
      <c r="G61" s="8"/>
      <c r="H61" s="10"/>
      <c r="I61" s="10"/>
      <c r="J61" s="105" t="str">
        <f t="shared" si="8"/>
        <v/>
      </c>
      <c r="K61" s="105"/>
      <c r="L61" s="96"/>
      <c r="M61" s="97"/>
    </row>
    <row r="62" spans="1:13" x14ac:dyDescent="0.2">
      <c r="A62" s="5"/>
      <c r="B62" s="6"/>
      <c r="C62" s="7"/>
      <c r="D62" s="8"/>
      <c r="E62" s="9"/>
      <c r="F62" s="6"/>
      <c r="G62" s="8"/>
      <c r="H62" s="10"/>
      <c r="I62" s="10"/>
      <c r="J62" s="105" t="str">
        <f t="shared" si="8"/>
        <v/>
      </c>
      <c r="K62" s="105"/>
      <c r="L62" s="96"/>
      <c r="M62" s="97"/>
    </row>
    <row r="63" spans="1:13" x14ac:dyDescent="0.2">
      <c r="A63" s="5"/>
      <c r="B63" s="6"/>
      <c r="C63" s="7"/>
      <c r="D63" s="8"/>
      <c r="E63" s="9"/>
      <c r="F63" s="6"/>
      <c r="G63" s="8"/>
      <c r="H63" s="10"/>
      <c r="I63" s="10"/>
      <c r="J63" s="105" t="str">
        <f t="shared" si="8"/>
        <v/>
      </c>
      <c r="K63" s="105"/>
      <c r="L63" s="96"/>
      <c r="M63" s="97"/>
    </row>
    <row r="64" spans="1:13" x14ac:dyDescent="0.2">
      <c r="A64" s="5"/>
      <c r="B64" s="6"/>
      <c r="C64" s="7"/>
      <c r="D64" s="8"/>
      <c r="E64" s="9"/>
      <c r="F64" s="6"/>
      <c r="G64" s="8"/>
      <c r="H64" s="10"/>
      <c r="I64" s="10"/>
      <c r="J64" s="105" t="str">
        <f t="shared" si="8"/>
        <v/>
      </c>
      <c r="K64" s="105"/>
      <c r="L64" s="96"/>
      <c r="M64" s="97"/>
    </row>
    <row r="65" spans="1:13" x14ac:dyDescent="0.2">
      <c r="A65" s="5"/>
      <c r="B65" s="6"/>
      <c r="C65" s="7"/>
      <c r="D65" s="8"/>
      <c r="E65" s="9"/>
      <c r="F65" s="6"/>
      <c r="G65" s="8"/>
      <c r="H65" s="10"/>
      <c r="I65" s="10"/>
      <c r="J65" s="105" t="str">
        <f t="shared" si="8"/>
        <v/>
      </c>
      <c r="K65" s="105"/>
      <c r="L65" s="96"/>
      <c r="M65" s="97"/>
    </row>
    <row r="66" spans="1:13" x14ac:dyDescent="0.2">
      <c r="A66" s="5"/>
      <c r="B66" s="6"/>
      <c r="C66" s="7"/>
      <c r="D66" s="8"/>
      <c r="E66" s="9"/>
      <c r="F66" s="6"/>
      <c r="G66" s="8"/>
      <c r="H66" s="10"/>
      <c r="I66" s="10"/>
      <c r="J66" s="105" t="str">
        <f t="shared" si="8"/>
        <v/>
      </c>
      <c r="K66" s="105"/>
      <c r="L66" s="96"/>
      <c r="M66" s="97"/>
    </row>
    <row r="67" spans="1:13" x14ac:dyDescent="0.2">
      <c r="A67" s="5"/>
      <c r="B67" s="6"/>
      <c r="C67" s="7"/>
      <c r="D67" s="8"/>
      <c r="E67" s="9"/>
      <c r="F67" s="6"/>
      <c r="G67" s="8"/>
      <c r="H67" s="10"/>
      <c r="I67" s="10"/>
      <c r="J67" s="105" t="str">
        <f t="shared" si="8"/>
        <v/>
      </c>
      <c r="K67" s="105"/>
      <c r="L67" s="96"/>
      <c r="M67" s="97"/>
    </row>
    <row r="68" spans="1:13" x14ac:dyDescent="0.2">
      <c r="A68" s="5"/>
      <c r="B68" s="6"/>
      <c r="C68" s="7"/>
      <c r="D68" s="8"/>
      <c r="E68" s="9"/>
      <c r="F68" s="6"/>
      <c r="G68" s="8"/>
      <c r="H68" s="10"/>
      <c r="I68" s="10"/>
      <c r="J68" s="105" t="str">
        <f t="shared" si="8"/>
        <v/>
      </c>
      <c r="K68" s="105"/>
      <c r="L68" s="96"/>
      <c r="M68" s="97"/>
    </row>
    <row r="69" spans="1:13" x14ac:dyDescent="0.2">
      <c r="A69" s="5"/>
      <c r="B69" s="6"/>
      <c r="C69" s="7"/>
      <c r="D69" s="8"/>
      <c r="E69" s="9"/>
      <c r="F69" s="6"/>
      <c r="G69" s="8"/>
      <c r="H69" s="10"/>
      <c r="I69" s="10"/>
      <c r="J69" s="105" t="str">
        <f t="shared" si="8"/>
        <v/>
      </c>
      <c r="K69" s="105"/>
      <c r="L69" s="96"/>
      <c r="M69" s="97"/>
    </row>
    <row r="70" spans="1:13" x14ac:dyDescent="0.2">
      <c r="A70" s="5"/>
      <c r="B70" s="6"/>
      <c r="C70" s="7"/>
      <c r="D70" s="8"/>
      <c r="E70" s="9"/>
      <c r="F70" s="6"/>
      <c r="G70" s="8"/>
      <c r="H70" s="10"/>
      <c r="I70" s="10"/>
      <c r="J70" s="105" t="str">
        <f t="shared" si="8"/>
        <v/>
      </c>
      <c r="K70" s="105"/>
      <c r="L70" s="96"/>
      <c r="M70" s="97"/>
    </row>
    <row r="71" spans="1:13" x14ac:dyDescent="0.2">
      <c r="A71" s="5"/>
      <c r="B71" s="6"/>
      <c r="C71" s="7"/>
      <c r="D71" s="8"/>
      <c r="E71" s="9"/>
      <c r="F71" s="6"/>
      <c r="G71" s="8"/>
      <c r="H71" s="10"/>
      <c r="I71" s="10"/>
      <c r="J71" s="105" t="str">
        <f t="shared" si="8"/>
        <v/>
      </c>
      <c r="K71" s="105"/>
      <c r="L71" s="96"/>
      <c r="M71" s="97"/>
    </row>
    <row r="72" spans="1:13" x14ac:dyDescent="0.2">
      <c r="A72" s="5"/>
      <c r="B72" s="6"/>
      <c r="C72" s="7"/>
      <c r="D72" s="8"/>
      <c r="E72" s="9"/>
      <c r="F72" s="6"/>
      <c r="G72" s="8"/>
      <c r="H72" s="10"/>
      <c r="I72" s="10"/>
      <c r="J72" s="105" t="str">
        <f t="shared" si="8"/>
        <v/>
      </c>
      <c r="K72" s="105"/>
      <c r="L72" s="96"/>
      <c r="M72" s="97"/>
    </row>
    <row r="73" spans="1:13" x14ac:dyDescent="0.2">
      <c r="A73" s="5"/>
      <c r="B73" s="6"/>
      <c r="C73" s="7"/>
      <c r="D73" s="8"/>
      <c r="E73" s="9"/>
      <c r="F73" s="6"/>
      <c r="G73" s="8"/>
      <c r="H73" s="10"/>
      <c r="I73" s="10"/>
      <c r="J73" s="105" t="str">
        <f t="shared" si="8"/>
        <v/>
      </c>
      <c r="K73" s="105"/>
      <c r="L73" s="96"/>
      <c r="M73" s="97"/>
    </row>
    <row r="74" spans="1:13" x14ac:dyDescent="0.2">
      <c r="A74" s="5"/>
      <c r="B74" s="6"/>
      <c r="C74" s="7"/>
      <c r="D74" s="8"/>
      <c r="E74" s="9"/>
      <c r="F74" s="6"/>
      <c r="G74" s="8"/>
      <c r="H74" s="10"/>
      <c r="I74" s="10"/>
      <c r="J74" s="105" t="str">
        <f t="shared" si="8"/>
        <v/>
      </c>
      <c r="K74" s="105"/>
      <c r="L74" s="96"/>
      <c r="M74" s="97"/>
    </row>
    <row r="75" spans="1:13" x14ac:dyDescent="0.2">
      <c r="A75" s="5"/>
      <c r="B75" s="6"/>
      <c r="C75" s="7"/>
      <c r="D75" s="8"/>
      <c r="E75" s="9"/>
      <c r="F75" s="6"/>
      <c r="G75" s="8"/>
      <c r="H75" s="10"/>
      <c r="I75" s="10"/>
      <c r="J75" s="105" t="str">
        <f t="shared" si="8"/>
        <v/>
      </c>
      <c r="K75" s="105"/>
      <c r="L75" s="96"/>
      <c r="M75" s="97"/>
    </row>
    <row r="76" spans="1:13" x14ac:dyDescent="0.2">
      <c r="A76" s="5"/>
      <c r="B76" s="6"/>
      <c r="C76" s="7"/>
      <c r="D76" s="8"/>
      <c r="E76" s="9"/>
      <c r="F76" s="6"/>
      <c r="G76" s="8"/>
      <c r="H76" s="10"/>
      <c r="I76" s="10"/>
      <c r="J76" s="105" t="str">
        <f t="shared" si="8"/>
        <v/>
      </c>
      <c r="K76" s="105"/>
      <c r="L76" s="96"/>
      <c r="M76" s="97"/>
    </row>
    <row r="77" spans="1:13" x14ac:dyDescent="0.2">
      <c r="A77" s="5"/>
      <c r="B77" s="6"/>
      <c r="C77" s="7"/>
      <c r="D77" s="8"/>
      <c r="E77" s="9"/>
      <c r="F77" s="6"/>
      <c r="G77" s="8"/>
      <c r="H77" s="10"/>
      <c r="I77" s="10"/>
      <c r="J77" s="105" t="str">
        <f t="shared" si="8"/>
        <v/>
      </c>
      <c r="K77" s="105"/>
      <c r="L77" s="96"/>
      <c r="M77" s="97"/>
    </row>
    <row r="78" spans="1:13" x14ac:dyDescent="0.2">
      <c r="A78" s="5"/>
      <c r="B78" s="6"/>
      <c r="C78" s="7"/>
      <c r="D78" s="8"/>
      <c r="E78" s="9"/>
      <c r="F78" s="6"/>
      <c r="G78" s="8"/>
      <c r="H78" s="10"/>
      <c r="I78" s="10"/>
      <c r="J78" s="105" t="str">
        <f t="shared" si="8"/>
        <v/>
      </c>
      <c r="K78" s="105"/>
      <c r="L78" s="96"/>
      <c r="M78" s="97"/>
    </row>
    <row r="79" spans="1:13" x14ac:dyDescent="0.2">
      <c r="A79" s="5"/>
      <c r="B79" s="6"/>
      <c r="C79" s="7"/>
      <c r="D79" s="8"/>
      <c r="E79" s="9"/>
      <c r="F79" s="6"/>
      <c r="G79" s="8"/>
      <c r="H79" s="10"/>
      <c r="I79" s="10"/>
      <c r="J79" s="105" t="str">
        <f t="shared" si="8"/>
        <v/>
      </c>
      <c r="K79" s="105"/>
      <c r="L79" s="96"/>
      <c r="M79" s="97"/>
    </row>
    <row r="80" spans="1:13" x14ac:dyDescent="0.2">
      <c r="A80" s="5"/>
      <c r="B80" s="6"/>
      <c r="C80" s="7"/>
      <c r="D80" s="8"/>
      <c r="E80" s="9"/>
      <c r="F80" s="6"/>
      <c r="G80" s="8"/>
      <c r="H80" s="10"/>
      <c r="I80" s="10"/>
      <c r="J80" s="105" t="str">
        <f t="shared" si="8"/>
        <v/>
      </c>
      <c r="K80" s="105"/>
      <c r="L80" s="96"/>
      <c r="M80" s="97"/>
    </row>
    <row r="81" spans="1:13" x14ac:dyDescent="0.2">
      <c r="A81" s="5"/>
      <c r="B81" s="6"/>
      <c r="C81" s="7"/>
      <c r="D81" s="8"/>
      <c r="E81" s="9"/>
      <c r="F81" s="6"/>
      <c r="G81" s="8"/>
      <c r="H81" s="10"/>
      <c r="I81" s="10"/>
      <c r="J81" s="105" t="str">
        <f t="shared" si="8"/>
        <v/>
      </c>
      <c r="K81" s="105"/>
      <c r="L81" s="96"/>
      <c r="M81" s="97"/>
    </row>
    <row r="82" spans="1:13" x14ac:dyDescent="0.2">
      <c r="A82" s="5"/>
      <c r="B82" s="6"/>
      <c r="C82" s="7"/>
      <c r="D82" s="8"/>
      <c r="E82" s="9"/>
      <c r="F82" s="6"/>
      <c r="G82" s="8"/>
      <c r="H82" s="10"/>
      <c r="I82" s="10"/>
      <c r="J82" s="105" t="str">
        <f t="shared" si="8"/>
        <v/>
      </c>
      <c r="K82" s="105"/>
      <c r="L82" s="96"/>
      <c r="M82" s="97"/>
    </row>
    <row r="83" spans="1:13" x14ac:dyDescent="0.2">
      <c r="A83" s="5"/>
      <c r="B83" s="6"/>
      <c r="C83" s="7"/>
      <c r="D83" s="8"/>
      <c r="E83" s="9"/>
      <c r="F83" s="6"/>
      <c r="G83" s="8"/>
      <c r="H83" s="10"/>
      <c r="I83" s="10"/>
      <c r="J83" s="105" t="str">
        <f t="shared" si="8"/>
        <v/>
      </c>
      <c r="K83" s="105"/>
      <c r="L83" s="96"/>
      <c r="M83" s="97"/>
    </row>
    <row r="84" spans="1:13" x14ac:dyDescent="0.2">
      <c r="A84" s="11"/>
      <c r="B84" s="12"/>
      <c r="C84" s="12"/>
      <c r="D84" s="12"/>
      <c r="E84" s="12"/>
      <c r="F84" s="12"/>
      <c r="G84" s="12"/>
      <c r="H84" s="13"/>
      <c r="I84" s="13"/>
      <c r="J84" s="12"/>
      <c r="K84" s="12"/>
      <c r="L84" s="12"/>
      <c r="M84" s="14"/>
    </row>
  </sheetData>
  <sortState ref="AA1:AH23">
    <sortCondition descending="1" ref="AG1:AG23"/>
    <sortCondition ref="AH1:AH23"/>
  </sortState>
  <mergeCells count="55">
    <mergeCell ref="J83:K83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71:K71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59:K59"/>
    <mergeCell ref="A51:B51"/>
    <mergeCell ref="D51:E51"/>
    <mergeCell ref="A52:B52"/>
    <mergeCell ref="D52:E52"/>
    <mergeCell ref="A53:B53"/>
    <mergeCell ref="D53:E53"/>
    <mergeCell ref="A54:B54"/>
    <mergeCell ref="D54:E54"/>
    <mergeCell ref="D55:E55"/>
    <mergeCell ref="B57:G57"/>
    <mergeCell ref="J58:K58"/>
    <mergeCell ref="A48:B48"/>
    <mergeCell ref="D48:E48"/>
    <mergeCell ref="A49:B49"/>
    <mergeCell ref="D49:E49"/>
    <mergeCell ref="A50:B50"/>
    <mergeCell ref="D50:E50"/>
    <mergeCell ref="A44:E44"/>
    <mergeCell ref="F44:G44"/>
    <mergeCell ref="A45:E45"/>
    <mergeCell ref="F45:G45"/>
    <mergeCell ref="A46:E46"/>
    <mergeCell ref="F46:G46"/>
    <mergeCell ref="A43:E43"/>
    <mergeCell ref="F43:G43"/>
    <mergeCell ref="A1:H1"/>
    <mergeCell ref="A2:H2"/>
    <mergeCell ref="A3:H3"/>
    <mergeCell ref="A4:H4"/>
    <mergeCell ref="A5:H5"/>
  </mergeCells>
  <pageMargins left="0.78740157499999996" right="0.78740157499999996" top="0.984251969" bottom="0.984251969" header="0.5" footer="0.5"/>
  <pageSetup scale="3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genereecriture">
                <anchor moveWithCells="1">
                  <from>
                    <xdr:col>3</xdr:col>
                    <xdr:colOff>333375</xdr:colOff>
                    <xdr:row>37</xdr:row>
                    <xdr:rowOff>142875</xdr:rowOff>
                  </from>
                  <to>
                    <xdr:col>3</xdr:col>
                    <xdr:colOff>1743075</xdr:colOff>
                    <xdr:row>39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H84"/>
  <sheetViews>
    <sheetView topLeftCell="A16" zoomScaleNormal="100" workbookViewId="0">
      <selection activeCell="E34" sqref="E34"/>
    </sheetView>
  </sheetViews>
  <sheetFormatPr baseColWidth="10" defaultColWidth="9.140625" defaultRowHeight="12.75" x14ac:dyDescent="0.2"/>
  <cols>
    <col min="1" max="1" width="9.140625" style="42" customWidth="1"/>
    <col min="2" max="2" width="24.42578125" style="42" customWidth="1"/>
    <col min="3" max="3" width="21.7109375" style="42" bestFit="1" customWidth="1"/>
    <col min="4" max="4" width="28.5703125" style="42" bestFit="1" customWidth="1"/>
    <col min="5" max="5" width="13.140625" style="42" customWidth="1"/>
    <col min="6" max="6" width="20.140625" style="42" bestFit="1" customWidth="1"/>
    <col min="7" max="7" width="17.28515625" style="42" bestFit="1" customWidth="1"/>
    <col min="8" max="8" width="11.7109375" style="42" bestFit="1" customWidth="1"/>
    <col min="9" max="9" width="9.140625" style="42"/>
    <col min="10" max="10" width="25.85546875" style="42" customWidth="1"/>
    <col min="11" max="11" width="11.28515625" style="42" bestFit="1" customWidth="1"/>
    <col min="12" max="12" width="25.85546875" style="42" customWidth="1"/>
    <col min="13" max="13" width="9.42578125" style="42" customWidth="1"/>
    <col min="14" max="14" width="9.140625" style="42"/>
    <col min="15" max="18" width="0" style="109" hidden="1" customWidth="1"/>
    <col min="19" max="19" width="0" style="110" hidden="1" customWidth="1"/>
    <col min="20" max="25" width="0" style="109" hidden="1" customWidth="1"/>
    <col min="26" max="34" width="0" style="42" hidden="1" customWidth="1"/>
    <col min="35" max="16384" width="9.140625" style="2"/>
  </cols>
  <sheetData>
    <row r="1" spans="1:34" s="1" customFormat="1" ht="22.5" x14ac:dyDescent="0.3">
      <c r="A1" s="39"/>
      <c r="B1" s="40"/>
      <c r="C1" s="40"/>
      <c r="D1" s="40"/>
      <c r="E1" s="40"/>
      <c r="F1" s="40"/>
      <c r="G1" s="40"/>
      <c r="H1" s="40"/>
      <c r="I1" s="41"/>
      <c r="J1" s="41"/>
      <c r="K1" s="41"/>
      <c r="L1" s="41"/>
      <c r="M1" s="41"/>
      <c r="N1" s="41"/>
      <c r="O1" s="106" t="s">
        <v>8</v>
      </c>
      <c r="P1" s="107">
        <v>105310</v>
      </c>
      <c r="Q1" s="107"/>
      <c r="R1" s="107" t="str">
        <f ca="1">IF(S1&lt;&gt;"","005","")</f>
        <v/>
      </c>
      <c r="S1" s="108" t="str">
        <f ca="1">IF(D9&lt;&gt;"",VLOOKUP(B9,$O$1:$P$19,2,FALSE),"")</f>
        <v/>
      </c>
      <c r="T1" s="107" t="str">
        <f ca="1">IF(S1&lt;&gt;"","0000","")</f>
        <v/>
      </c>
      <c r="U1" s="107" t="str">
        <f ca="1">IF(S1&lt;&gt;"","11056","")</f>
        <v/>
      </c>
      <c r="V1" s="107" t="str">
        <f ca="1">IF(S1&lt;&gt;"","000","")</f>
        <v/>
      </c>
      <c r="W1" s="107" t="str">
        <f ca="1">IF(S1&lt;&gt;"","0000","")</f>
        <v/>
      </c>
      <c r="X1" s="107"/>
      <c r="Y1" s="107" t="str">
        <f t="shared" ref="Y1:Y22" ca="1" si="0">IF(S1&lt;&gt;"",D9,"")</f>
        <v/>
      </c>
      <c r="Z1" s="41"/>
      <c r="AA1" s="42" t="s">
        <v>65</v>
      </c>
      <c r="AB1" s="42" t="s">
        <v>69</v>
      </c>
      <c r="AC1" s="42" t="s">
        <v>66</v>
      </c>
      <c r="AD1" s="42" t="s">
        <v>67</v>
      </c>
      <c r="AE1" s="42" t="s">
        <v>68</v>
      </c>
      <c r="AF1" s="42" t="s">
        <v>66</v>
      </c>
      <c r="AG1" s="42">
        <v>30</v>
      </c>
      <c r="AH1" s="42"/>
    </row>
    <row r="2" spans="1:34" s="1" customFormat="1" ht="19.5" customHeight="1" x14ac:dyDescent="0.3">
      <c r="A2" s="98" t="s">
        <v>15</v>
      </c>
      <c r="B2" s="98"/>
      <c r="C2" s="98"/>
      <c r="D2" s="98"/>
      <c r="E2" s="98"/>
      <c r="F2" s="98"/>
      <c r="G2" s="98"/>
      <c r="H2" s="98"/>
      <c r="I2" s="41"/>
      <c r="J2" s="41"/>
      <c r="K2" s="41"/>
      <c r="L2" s="41"/>
      <c r="M2" s="41"/>
      <c r="N2" s="41"/>
      <c r="O2" s="106" t="s">
        <v>2</v>
      </c>
      <c r="P2" s="107">
        <v>105540</v>
      </c>
      <c r="Q2" s="107"/>
      <c r="R2" s="107" t="str">
        <f t="shared" ref="R2:R22" ca="1" si="1">IF(S2&lt;&gt;"","005","")</f>
        <v/>
      </c>
      <c r="S2" s="108" t="str">
        <f t="shared" ref="S2:S22" ca="1" si="2">IF(D10&lt;&gt;"",VLOOKUP(B10,$O$1:$P$19,2,FALSE),"")</f>
        <v/>
      </c>
      <c r="T2" s="107" t="str">
        <f t="shared" ref="T2:T22" ca="1" si="3">IF(S2&lt;&gt;"","0000","")</f>
        <v/>
      </c>
      <c r="U2" s="107" t="str">
        <f t="shared" ref="U2:U22" ca="1" si="4">IF(S2&lt;&gt;"","11056","")</f>
        <v/>
      </c>
      <c r="V2" s="107" t="str">
        <f t="shared" ref="V2:V22" ca="1" si="5">IF(S2&lt;&gt;"","000","")</f>
        <v/>
      </c>
      <c r="W2" s="107" t="str">
        <f t="shared" ref="W2:W22" ca="1" si="6">IF(S2&lt;&gt;"","0000","")</f>
        <v/>
      </c>
      <c r="X2" s="107"/>
      <c r="Y2" s="107" t="str">
        <f t="shared" ca="1" si="0"/>
        <v/>
      </c>
      <c r="Z2" s="41"/>
      <c r="AA2" s="42" t="s">
        <v>65</v>
      </c>
      <c r="AB2" s="42">
        <v>105580</v>
      </c>
      <c r="AC2" s="42" t="s">
        <v>66</v>
      </c>
      <c r="AD2" s="42" t="s">
        <v>67</v>
      </c>
      <c r="AE2" s="42" t="s">
        <v>68</v>
      </c>
      <c r="AF2" s="42" t="s">
        <v>66</v>
      </c>
      <c r="AG2" s="42"/>
      <c r="AH2" s="42">
        <v>10</v>
      </c>
    </row>
    <row r="3" spans="1:34" s="1" customFormat="1" ht="22.5" x14ac:dyDescent="0.3">
      <c r="A3" s="98"/>
      <c r="B3" s="98"/>
      <c r="C3" s="98"/>
      <c r="D3" s="98"/>
      <c r="E3" s="98"/>
      <c r="F3" s="98"/>
      <c r="G3" s="98"/>
      <c r="H3" s="98"/>
      <c r="I3" s="41"/>
      <c r="J3" s="41"/>
      <c r="K3" s="41"/>
      <c r="L3" s="41"/>
      <c r="M3" s="41"/>
      <c r="N3" s="41"/>
      <c r="O3" s="106" t="s">
        <v>30</v>
      </c>
      <c r="P3" s="107">
        <v>105810</v>
      </c>
      <c r="Q3" s="107"/>
      <c r="R3" s="107" t="str">
        <f t="shared" ca="1" si="1"/>
        <v/>
      </c>
      <c r="S3" s="108" t="str">
        <f t="shared" ca="1" si="2"/>
        <v/>
      </c>
      <c r="T3" s="107" t="str">
        <f t="shared" ca="1" si="3"/>
        <v/>
      </c>
      <c r="U3" s="107" t="str">
        <f t="shared" ca="1" si="4"/>
        <v/>
      </c>
      <c r="V3" s="107" t="str">
        <f t="shared" ca="1" si="5"/>
        <v/>
      </c>
      <c r="W3" s="107" t="str">
        <f t="shared" ca="1" si="6"/>
        <v/>
      </c>
      <c r="X3" s="107"/>
      <c r="Y3" s="107" t="str">
        <f t="shared" ca="1" si="0"/>
        <v/>
      </c>
      <c r="Z3" s="41"/>
      <c r="AA3" s="42" t="s">
        <v>65</v>
      </c>
      <c r="AB3" s="42">
        <v>105300</v>
      </c>
      <c r="AC3" s="42" t="s">
        <v>66</v>
      </c>
      <c r="AD3" s="42" t="s">
        <v>67</v>
      </c>
      <c r="AE3" s="42" t="s">
        <v>68</v>
      </c>
      <c r="AF3" s="42" t="s">
        <v>66</v>
      </c>
      <c r="AG3" s="42"/>
      <c r="AH3" s="42">
        <v>20</v>
      </c>
    </row>
    <row r="4" spans="1:34" s="1" customFormat="1" ht="19.5" customHeight="1" x14ac:dyDescent="0.3">
      <c r="A4" s="98"/>
      <c r="B4" s="98"/>
      <c r="C4" s="98"/>
      <c r="D4" s="98"/>
      <c r="E4" s="98"/>
      <c r="F4" s="98"/>
      <c r="G4" s="98"/>
      <c r="H4" s="98"/>
      <c r="I4" s="41"/>
      <c r="J4" s="41"/>
      <c r="K4" s="41"/>
      <c r="L4" s="41"/>
      <c r="M4" s="41"/>
      <c r="N4" s="41"/>
      <c r="O4" s="106" t="s">
        <v>6</v>
      </c>
      <c r="P4" s="107">
        <v>105050</v>
      </c>
      <c r="Q4" s="107"/>
      <c r="R4" s="107" t="str">
        <f t="shared" ca="1" si="1"/>
        <v/>
      </c>
      <c r="S4" s="108" t="str">
        <f t="shared" ca="1" si="2"/>
        <v/>
      </c>
      <c r="T4" s="107" t="str">
        <f t="shared" ca="1" si="3"/>
        <v/>
      </c>
      <c r="U4" s="107" t="str">
        <f t="shared" ca="1" si="4"/>
        <v/>
      </c>
      <c r="V4" s="107" t="str">
        <f t="shared" ca="1" si="5"/>
        <v/>
      </c>
      <c r="W4" s="107" t="str">
        <f t="shared" ca="1" si="6"/>
        <v/>
      </c>
      <c r="X4" s="107"/>
      <c r="Y4" s="107" t="str">
        <f t="shared" ca="1" si="0"/>
        <v/>
      </c>
      <c r="Z4" s="41"/>
      <c r="AA4" s="42" t="s">
        <v>64</v>
      </c>
      <c r="AB4" s="42" t="s">
        <v>64</v>
      </c>
      <c r="AC4" s="42" t="s">
        <v>64</v>
      </c>
      <c r="AD4" s="42" t="s">
        <v>64</v>
      </c>
      <c r="AE4" s="42" t="s">
        <v>64</v>
      </c>
      <c r="AF4" s="42" t="s">
        <v>64</v>
      </c>
      <c r="AG4" s="42"/>
      <c r="AH4" s="42" t="s">
        <v>64</v>
      </c>
    </row>
    <row r="5" spans="1:34" ht="22.5" x14ac:dyDescent="0.3">
      <c r="A5" s="39" t="str">
        <f ca="1">MID(CELL("filename",A1),FIND("]",CELL("filename",A1))+1,32)</f>
        <v>2014-01-02</v>
      </c>
      <c r="B5" s="40"/>
      <c r="C5" s="40"/>
      <c r="D5" s="40"/>
      <c r="E5" s="40"/>
      <c r="F5" s="40"/>
      <c r="G5" s="40"/>
      <c r="H5" s="40"/>
      <c r="K5" s="41"/>
      <c r="N5" s="41"/>
      <c r="O5" s="106" t="s">
        <v>26</v>
      </c>
      <c r="P5" s="109">
        <v>105330</v>
      </c>
      <c r="R5" s="107" t="str">
        <f t="shared" ca="1" si="1"/>
        <v/>
      </c>
      <c r="S5" s="108" t="str">
        <f t="shared" ca="1" si="2"/>
        <v/>
      </c>
      <c r="T5" s="107" t="str">
        <f t="shared" ca="1" si="3"/>
        <v/>
      </c>
      <c r="U5" s="107" t="str">
        <f t="shared" ca="1" si="4"/>
        <v/>
      </c>
      <c r="V5" s="107" t="str">
        <f t="shared" ca="1" si="5"/>
        <v/>
      </c>
      <c r="W5" s="107" t="str">
        <f t="shared" ca="1" si="6"/>
        <v/>
      </c>
      <c r="Y5" s="107" t="str">
        <f t="shared" ca="1" si="0"/>
        <v/>
      </c>
      <c r="AA5" s="41" t="s">
        <v>64</v>
      </c>
      <c r="AB5" s="41" t="s">
        <v>64</v>
      </c>
      <c r="AC5" s="41" t="s">
        <v>64</v>
      </c>
      <c r="AD5" s="41" t="s">
        <v>64</v>
      </c>
      <c r="AE5" s="41" t="s">
        <v>64</v>
      </c>
      <c r="AF5" s="41" t="s">
        <v>64</v>
      </c>
      <c r="AG5" s="41"/>
      <c r="AH5" s="41" t="s">
        <v>64</v>
      </c>
    </row>
    <row r="6" spans="1:34" ht="20.25" x14ac:dyDescent="0.3">
      <c r="C6" s="43" t="s">
        <v>16</v>
      </c>
      <c r="D6" s="44"/>
      <c r="E6" s="45"/>
      <c r="F6" s="46"/>
      <c r="G6" s="45"/>
      <c r="H6" s="47"/>
      <c r="K6" s="41"/>
      <c r="N6" s="41"/>
      <c r="O6" s="106" t="s">
        <v>13</v>
      </c>
      <c r="P6" s="109">
        <v>105530</v>
      </c>
      <c r="R6" s="107" t="str">
        <f t="shared" ca="1" si="1"/>
        <v/>
      </c>
      <c r="S6" s="108" t="str">
        <f t="shared" ca="1" si="2"/>
        <v/>
      </c>
      <c r="T6" s="107" t="str">
        <f t="shared" ca="1" si="3"/>
        <v/>
      </c>
      <c r="U6" s="107" t="str">
        <f t="shared" ca="1" si="4"/>
        <v/>
      </c>
      <c r="V6" s="107" t="str">
        <f t="shared" ca="1" si="5"/>
        <v/>
      </c>
      <c r="W6" s="107" t="str">
        <f t="shared" ca="1" si="6"/>
        <v/>
      </c>
      <c r="Y6" s="107" t="str">
        <f t="shared" ca="1" si="0"/>
        <v/>
      </c>
      <c r="AA6" s="42" t="s">
        <v>64</v>
      </c>
      <c r="AB6" s="42" t="s">
        <v>64</v>
      </c>
      <c r="AC6" s="42" t="s">
        <v>64</v>
      </c>
      <c r="AD6" s="42" t="s">
        <v>64</v>
      </c>
      <c r="AE6" s="42" t="s">
        <v>64</v>
      </c>
      <c r="AF6" s="42" t="s">
        <v>64</v>
      </c>
      <c r="AH6" s="42" t="s">
        <v>64</v>
      </c>
    </row>
    <row r="7" spans="1:34" ht="21" thickBot="1" x14ac:dyDescent="0.35">
      <c r="C7" s="45"/>
      <c r="D7" s="45"/>
      <c r="E7" s="45"/>
      <c r="F7" s="46"/>
      <c r="G7" s="45"/>
      <c r="H7" s="48"/>
      <c r="K7" s="41"/>
      <c r="N7" s="41"/>
      <c r="O7" s="106" t="s">
        <v>10</v>
      </c>
      <c r="P7" s="109">
        <v>105300</v>
      </c>
      <c r="R7" s="107" t="str">
        <f t="shared" ca="1" si="1"/>
        <v>005</v>
      </c>
      <c r="S7" s="108">
        <f t="shared" ca="1" si="2"/>
        <v>105300</v>
      </c>
      <c r="T7" s="107" t="str">
        <f t="shared" ca="1" si="3"/>
        <v>0000</v>
      </c>
      <c r="U7" s="107" t="str">
        <f t="shared" ca="1" si="4"/>
        <v>11056</v>
      </c>
      <c r="V7" s="107" t="str">
        <f t="shared" ca="1" si="5"/>
        <v>000</v>
      </c>
      <c r="W7" s="107" t="str">
        <f t="shared" ca="1" si="6"/>
        <v>0000</v>
      </c>
      <c r="Y7" s="107">
        <f t="shared" ca="1" si="0"/>
        <v>2100</v>
      </c>
      <c r="AA7" s="42" t="s">
        <v>64</v>
      </c>
      <c r="AB7" s="42" t="s">
        <v>64</v>
      </c>
      <c r="AC7" s="42" t="s">
        <v>64</v>
      </c>
      <c r="AD7" s="42" t="s">
        <v>64</v>
      </c>
      <c r="AE7" s="42" t="s">
        <v>64</v>
      </c>
      <c r="AF7" s="42" t="s">
        <v>64</v>
      </c>
      <c r="AH7" s="42" t="s">
        <v>64</v>
      </c>
    </row>
    <row r="8" spans="1:34" ht="18.75" thickBot="1" x14ac:dyDescent="0.3">
      <c r="B8" s="49" t="s">
        <v>24</v>
      </c>
      <c r="C8" s="49" t="s">
        <v>17</v>
      </c>
      <c r="D8" s="50" t="s">
        <v>25</v>
      </c>
      <c r="E8" s="51"/>
      <c r="F8" s="52" t="s">
        <v>18</v>
      </c>
      <c r="G8" s="53" t="s">
        <v>0</v>
      </c>
      <c r="H8" s="54" t="s">
        <v>19</v>
      </c>
      <c r="K8" s="41"/>
      <c r="N8" s="41"/>
      <c r="O8" s="106" t="s">
        <v>4</v>
      </c>
      <c r="P8" s="109">
        <v>105020</v>
      </c>
      <c r="R8" s="107" t="str">
        <f t="shared" ca="1" si="1"/>
        <v/>
      </c>
      <c r="S8" s="108" t="str">
        <f t="shared" ca="1" si="2"/>
        <v/>
      </c>
      <c r="T8" s="107" t="str">
        <f t="shared" ca="1" si="3"/>
        <v/>
      </c>
      <c r="U8" s="107" t="str">
        <f t="shared" ca="1" si="4"/>
        <v/>
      </c>
      <c r="V8" s="107" t="str">
        <f t="shared" ca="1" si="5"/>
        <v/>
      </c>
      <c r="W8" s="107" t="str">
        <f t="shared" ca="1" si="6"/>
        <v/>
      </c>
      <c r="Y8" s="107" t="str">
        <f t="shared" ca="1" si="0"/>
        <v/>
      </c>
      <c r="AA8" s="42" t="s">
        <v>64</v>
      </c>
      <c r="AB8" s="42" t="s">
        <v>64</v>
      </c>
      <c r="AC8" s="42" t="s">
        <v>64</v>
      </c>
      <c r="AD8" s="42" t="s">
        <v>64</v>
      </c>
      <c r="AE8" s="42" t="s">
        <v>64</v>
      </c>
      <c r="AF8" s="42" t="s">
        <v>64</v>
      </c>
      <c r="AH8" s="42" t="s">
        <v>64</v>
      </c>
    </row>
    <row r="9" spans="1:34" ht="15.75" x14ac:dyDescent="0.25">
      <c r="B9" s="99" t="s">
        <v>2</v>
      </c>
      <c r="C9" s="99" t="str">
        <f ca="1">IF(SUMIFS('Base de données-dépôts chèques'!$D:$D,'Base de données-dépôts chèques'!$B:$B,B9,'Base de données-dépôts chèques'!$A:$A,$A$5)=0,"",SUMIFS('Base de données-dépôts chèques'!$D:$D,'Base de données-dépôts chèques'!$B:$B,B9,'Base de données-dépôts chèques'!$A:$A,$A$5))</f>
        <v/>
      </c>
      <c r="D9" s="100" t="str">
        <f ca="1">IF(SUMIFS('Base de données-dépôts chèques'!$C:$C,'Base de données-dépôts chèques'!$B:$B,B9,'Base de données-dépôts chèques'!$A:$A,$A$5)=0,"",SUMIFS('Base de données-dépôts chèques'!$C:$C,'Base de données-dépôts chèques'!$B:$B,B9,'Base de données-dépôts chèques'!$A:$A,$A$5))</f>
        <v/>
      </c>
      <c r="E9" s="55"/>
      <c r="F9" s="56"/>
      <c r="G9" s="101" t="str">
        <f ca="1">IF(C9="","",$A$5)</f>
        <v/>
      </c>
      <c r="H9" s="57"/>
      <c r="K9" s="41"/>
      <c r="N9" s="41"/>
      <c r="O9" s="106" t="s">
        <v>14</v>
      </c>
      <c r="P9" s="109">
        <v>105500</v>
      </c>
      <c r="R9" s="107" t="str">
        <f t="shared" ca="1" si="1"/>
        <v/>
      </c>
      <c r="S9" s="108" t="str">
        <f t="shared" ca="1" si="2"/>
        <v/>
      </c>
      <c r="T9" s="107" t="str">
        <f t="shared" ca="1" si="3"/>
        <v/>
      </c>
      <c r="U9" s="107" t="str">
        <f t="shared" ca="1" si="4"/>
        <v/>
      </c>
      <c r="V9" s="107" t="str">
        <f t="shared" ca="1" si="5"/>
        <v/>
      </c>
      <c r="W9" s="107" t="str">
        <f t="shared" ca="1" si="6"/>
        <v/>
      </c>
      <c r="Y9" s="107" t="str">
        <f t="shared" ca="1" si="0"/>
        <v/>
      </c>
      <c r="AA9" s="42" t="s">
        <v>64</v>
      </c>
      <c r="AB9" s="42" t="s">
        <v>64</v>
      </c>
      <c r="AC9" s="42" t="s">
        <v>64</v>
      </c>
      <c r="AD9" s="42" t="s">
        <v>64</v>
      </c>
      <c r="AE9" s="42" t="s">
        <v>64</v>
      </c>
      <c r="AF9" s="42" t="s">
        <v>64</v>
      </c>
      <c r="AH9" s="42" t="s">
        <v>64</v>
      </c>
    </row>
    <row r="10" spans="1:34" ht="15.75" x14ac:dyDescent="0.25">
      <c r="B10" s="99" t="s">
        <v>8</v>
      </c>
      <c r="C10" s="99" t="str">
        <f ca="1">IF(SUMIFS('Base de données-dépôts chèques'!$D:$D,'Base de données-dépôts chèques'!$B:$B,B10,'Base de données-dépôts chèques'!$A:$A,$A$5)=0,"",SUMIFS('Base de données-dépôts chèques'!$D:$D,'Base de données-dépôts chèques'!$B:$B,B10,'Base de données-dépôts chèques'!$A:$A,$A$5))</f>
        <v/>
      </c>
      <c r="D10" s="100" t="str">
        <f ca="1">IF(SUMIFS('Base de données-dépôts chèques'!$C:$C,'Base de données-dépôts chèques'!$B:$B,B10,'Base de données-dépôts chèques'!$A:$A,$A$5)=0,"",SUMIFS('Base de données-dépôts chèques'!$C:$C,'Base de données-dépôts chèques'!$B:$B,B10,'Base de données-dépôts chèques'!$A:$A,$A$5))</f>
        <v/>
      </c>
      <c r="E10" s="55"/>
      <c r="F10" s="56"/>
      <c r="G10" s="101" t="str">
        <f t="shared" ref="G10:G30" ca="1" si="7">IF(C10="","",$A$5)</f>
        <v/>
      </c>
      <c r="H10" s="57"/>
      <c r="K10" s="41"/>
      <c r="N10" s="41"/>
      <c r="O10" s="106" t="s">
        <v>11</v>
      </c>
      <c r="P10" s="109">
        <v>105010</v>
      </c>
      <c r="R10" s="107" t="str">
        <f t="shared" ca="1" si="1"/>
        <v/>
      </c>
      <c r="S10" s="108" t="str">
        <f t="shared" ca="1" si="2"/>
        <v/>
      </c>
      <c r="T10" s="107" t="str">
        <f t="shared" ca="1" si="3"/>
        <v/>
      </c>
      <c r="U10" s="107" t="str">
        <f t="shared" ca="1" si="4"/>
        <v/>
      </c>
      <c r="V10" s="107" t="str">
        <f t="shared" ca="1" si="5"/>
        <v/>
      </c>
      <c r="W10" s="107" t="str">
        <f t="shared" ca="1" si="6"/>
        <v/>
      </c>
      <c r="Y10" s="107" t="str">
        <f t="shared" ca="1" si="0"/>
        <v/>
      </c>
      <c r="AA10" s="42" t="s">
        <v>64</v>
      </c>
      <c r="AB10" s="42" t="s">
        <v>64</v>
      </c>
      <c r="AC10" s="42" t="s">
        <v>64</v>
      </c>
      <c r="AD10" s="42" t="s">
        <v>64</v>
      </c>
      <c r="AE10" s="42" t="s">
        <v>64</v>
      </c>
      <c r="AF10" s="42" t="s">
        <v>64</v>
      </c>
      <c r="AH10" s="42" t="s">
        <v>64</v>
      </c>
    </row>
    <row r="11" spans="1:34" ht="15.75" x14ac:dyDescent="0.25">
      <c r="B11" s="99" t="s">
        <v>30</v>
      </c>
      <c r="C11" s="99" t="str">
        <f ca="1">IF(SUMIFS('Base de données-dépôts chèques'!$D:$D,'Base de données-dépôts chèques'!$B:$B,B11,'Base de données-dépôts chèques'!$A:$A,$A$5)=0,"",SUMIFS('Base de données-dépôts chèques'!$D:$D,'Base de données-dépôts chèques'!$B:$B,B11,'Base de données-dépôts chèques'!$A:$A,$A$5))</f>
        <v/>
      </c>
      <c r="D11" s="100" t="str">
        <f ca="1">IF(SUMIFS('Base de données-dépôts chèques'!$C:$C,'Base de données-dépôts chèques'!$B:$B,B11,'Base de données-dépôts chèques'!$A:$A,$A$5)=0,"",SUMIFS('Base de données-dépôts chèques'!$C:$C,'Base de données-dépôts chèques'!$B:$B,B11,'Base de données-dépôts chèques'!$A:$A,$A$5))</f>
        <v/>
      </c>
      <c r="E11" s="55"/>
      <c r="F11" s="56"/>
      <c r="G11" s="101" t="str">
        <f t="shared" ca="1" si="7"/>
        <v/>
      </c>
      <c r="H11" s="57"/>
      <c r="K11" s="41"/>
      <c r="N11" s="41"/>
      <c r="O11" s="106" t="s">
        <v>29</v>
      </c>
      <c r="P11" s="109">
        <v>105740</v>
      </c>
      <c r="R11" s="107" t="str">
        <f t="shared" ca="1" si="1"/>
        <v/>
      </c>
      <c r="S11" s="108" t="str">
        <f t="shared" ca="1" si="2"/>
        <v/>
      </c>
      <c r="T11" s="107" t="str">
        <f t="shared" ca="1" si="3"/>
        <v/>
      </c>
      <c r="U11" s="107" t="str">
        <f t="shared" ca="1" si="4"/>
        <v/>
      </c>
      <c r="V11" s="107" t="str">
        <f t="shared" ca="1" si="5"/>
        <v/>
      </c>
      <c r="W11" s="107" t="str">
        <f t="shared" ca="1" si="6"/>
        <v/>
      </c>
      <c r="Y11" s="107" t="str">
        <f t="shared" ca="1" si="0"/>
        <v/>
      </c>
      <c r="AA11" s="41" t="s">
        <v>64</v>
      </c>
      <c r="AB11" s="41" t="s">
        <v>64</v>
      </c>
      <c r="AC11" s="41" t="s">
        <v>64</v>
      </c>
      <c r="AD11" s="41" t="s">
        <v>64</v>
      </c>
      <c r="AE11" s="41" t="s">
        <v>64</v>
      </c>
      <c r="AF11" s="41" t="s">
        <v>64</v>
      </c>
      <c r="AG11" s="41"/>
      <c r="AH11" s="41" t="s">
        <v>64</v>
      </c>
    </row>
    <row r="12" spans="1:34" ht="15.75" x14ac:dyDescent="0.25">
      <c r="B12" s="99" t="s">
        <v>6</v>
      </c>
      <c r="C12" s="99" t="str">
        <f ca="1">IF(SUMIFS('Base de données-dépôts chèques'!$D:$D,'Base de données-dépôts chèques'!$B:$B,B12,'Base de données-dépôts chèques'!$A:$A,$A$5)=0,"",SUMIFS('Base de données-dépôts chèques'!$D:$D,'Base de données-dépôts chèques'!$B:$B,B12,'Base de données-dépôts chèques'!$A:$A,$A$5))</f>
        <v/>
      </c>
      <c r="D12" s="100" t="str">
        <f ca="1">IF(SUMIFS('Base de données-dépôts chèques'!$C:$C,'Base de données-dépôts chèques'!$B:$B,B12,'Base de données-dépôts chèques'!$A:$A,$A$5)=0,"",SUMIFS('Base de données-dépôts chèques'!$C:$C,'Base de données-dépôts chèques'!$B:$B,B12,'Base de données-dépôts chèques'!$A:$A,$A$5))</f>
        <v/>
      </c>
      <c r="E12" s="55"/>
      <c r="F12" s="56"/>
      <c r="G12" s="101" t="str">
        <f t="shared" ca="1" si="7"/>
        <v/>
      </c>
      <c r="H12" s="57"/>
      <c r="K12" s="41"/>
      <c r="N12" s="41"/>
      <c r="O12" s="106" t="s">
        <v>7</v>
      </c>
      <c r="P12" s="109">
        <v>105320</v>
      </c>
      <c r="R12" s="107" t="str">
        <f t="shared" ca="1" si="1"/>
        <v/>
      </c>
      <c r="S12" s="108" t="str">
        <f t="shared" ca="1" si="2"/>
        <v/>
      </c>
      <c r="T12" s="107" t="str">
        <f t="shared" ca="1" si="3"/>
        <v/>
      </c>
      <c r="U12" s="107" t="str">
        <f t="shared" ca="1" si="4"/>
        <v/>
      </c>
      <c r="V12" s="107" t="str">
        <f t="shared" ca="1" si="5"/>
        <v/>
      </c>
      <c r="W12" s="107" t="str">
        <f t="shared" ca="1" si="6"/>
        <v/>
      </c>
      <c r="Y12" s="107" t="str">
        <f t="shared" ca="1" si="0"/>
        <v/>
      </c>
      <c r="AA12" s="42" t="s">
        <v>64</v>
      </c>
      <c r="AB12" s="42" t="s">
        <v>64</v>
      </c>
      <c r="AC12" s="42" t="s">
        <v>64</v>
      </c>
      <c r="AD12" s="42" t="s">
        <v>64</v>
      </c>
      <c r="AE12" s="42" t="s">
        <v>64</v>
      </c>
      <c r="AF12" s="42" t="s">
        <v>64</v>
      </c>
      <c r="AH12" s="42" t="s">
        <v>64</v>
      </c>
    </row>
    <row r="13" spans="1:34" ht="15.75" x14ac:dyDescent="0.25">
      <c r="B13" s="99" t="s">
        <v>26</v>
      </c>
      <c r="C13" s="99" t="str">
        <f ca="1">IF(SUMIFS('Base de données-dépôts chèques'!$D:$D,'Base de données-dépôts chèques'!$B:$B,B13,'Base de données-dépôts chèques'!$A:$A,$A$5)=0,"",SUMIFS('Base de données-dépôts chèques'!$D:$D,'Base de données-dépôts chèques'!$B:$B,B13,'Base de données-dépôts chèques'!$A:$A,$A$5))</f>
        <v/>
      </c>
      <c r="D13" s="100" t="str">
        <f ca="1">IF(SUMIFS('Base de données-dépôts chèques'!$C:$C,'Base de données-dépôts chèques'!$B:$B,B13,'Base de données-dépôts chèques'!$A:$A,$A$5)=0,"",SUMIFS('Base de données-dépôts chèques'!$C:$C,'Base de données-dépôts chèques'!$B:$B,B13,'Base de données-dépôts chèques'!$A:$A,$A$5))</f>
        <v/>
      </c>
      <c r="E13" s="55"/>
      <c r="F13" s="56"/>
      <c r="G13" s="101" t="str">
        <f t="shared" ca="1" si="7"/>
        <v/>
      </c>
      <c r="H13" s="57"/>
      <c r="K13" s="41"/>
      <c r="N13" s="41"/>
      <c r="O13" s="106" t="s">
        <v>9</v>
      </c>
      <c r="P13" s="109">
        <v>105580</v>
      </c>
      <c r="R13" s="107" t="str">
        <f t="shared" ca="1" si="1"/>
        <v/>
      </c>
      <c r="S13" s="108" t="str">
        <f t="shared" ca="1" si="2"/>
        <v/>
      </c>
      <c r="T13" s="107" t="str">
        <f t="shared" ca="1" si="3"/>
        <v/>
      </c>
      <c r="U13" s="107" t="str">
        <f t="shared" ca="1" si="4"/>
        <v/>
      </c>
      <c r="V13" s="107" t="str">
        <f t="shared" ca="1" si="5"/>
        <v/>
      </c>
      <c r="W13" s="107" t="str">
        <f t="shared" ca="1" si="6"/>
        <v/>
      </c>
      <c r="Y13" s="107" t="str">
        <f t="shared" ca="1" si="0"/>
        <v/>
      </c>
      <c r="AA13" s="42" t="s">
        <v>64</v>
      </c>
      <c r="AB13" s="42" t="s">
        <v>64</v>
      </c>
      <c r="AC13" s="42" t="s">
        <v>64</v>
      </c>
      <c r="AD13" s="42" t="s">
        <v>64</v>
      </c>
      <c r="AE13" s="42" t="s">
        <v>64</v>
      </c>
      <c r="AF13" s="42" t="s">
        <v>64</v>
      </c>
      <c r="AH13" s="42" t="s">
        <v>64</v>
      </c>
    </row>
    <row r="14" spans="1:34" ht="15.75" x14ac:dyDescent="0.25">
      <c r="B14" s="99" t="s">
        <v>13</v>
      </c>
      <c r="C14" s="99" t="str">
        <f ca="1">IF(SUMIFS('Base de données-dépôts chèques'!$D:$D,'Base de données-dépôts chèques'!$B:$B,B14,'Base de données-dépôts chèques'!$A:$A,$A$5)=0,"",SUMIFS('Base de données-dépôts chèques'!$D:$D,'Base de données-dépôts chèques'!$B:$B,B14,'Base de données-dépôts chèques'!$A:$A,$A$5))</f>
        <v/>
      </c>
      <c r="D14" s="100" t="str">
        <f ca="1">IF(SUMIFS('Base de données-dépôts chèques'!$C:$C,'Base de données-dépôts chèques'!$B:$B,B14,'Base de données-dépôts chèques'!$A:$A,$A$5)=0,"",SUMIFS('Base de données-dépôts chèques'!$C:$C,'Base de données-dépôts chèques'!$B:$B,B14,'Base de données-dépôts chèques'!$A:$A,$A$5))</f>
        <v/>
      </c>
      <c r="E14" s="55"/>
      <c r="F14" s="56"/>
      <c r="G14" s="101" t="str">
        <f t="shared" ca="1" si="7"/>
        <v/>
      </c>
      <c r="H14" s="57"/>
      <c r="K14" s="41"/>
      <c r="N14" s="41"/>
      <c r="O14" s="106" t="s">
        <v>27</v>
      </c>
      <c r="P14" s="109">
        <v>105550</v>
      </c>
      <c r="R14" s="107" t="str">
        <f t="shared" ca="1" si="1"/>
        <v/>
      </c>
      <c r="S14" s="108" t="str">
        <f t="shared" ca="1" si="2"/>
        <v/>
      </c>
      <c r="T14" s="107" t="str">
        <f t="shared" ca="1" si="3"/>
        <v/>
      </c>
      <c r="U14" s="107" t="str">
        <f t="shared" ca="1" si="4"/>
        <v/>
      </c>
      <c r="V14" s="107" t="str">
        <f t="shared" ca="1" si="5"/>
        <v/>
      </c>
      <c r="W14" s="107" t="str">
        <f t="shared" ca="1" si="6"/>
        <v/>
      </c>
      <c r="Y14" s="107" t="str">
        <f t="shared" ca="1" si="0"/>
        <v/>
      </c>
      <c r="AA14" s="42" t="s">
        <v>64</v>
      </c>
      <c r="AB14" s="42" t="s">
        <v>64</v>
      </c>
      <c r="AC14" s="42" t="s">
        <v>64</v>
      </c>
      <c r="AD14" s="42" t="s">
        <v>64</v>
      </c>
      <c r="AE14" s="42" t="s">
        <v>64</v>
      </c>
      <c r="AF14" s="42" t="s">
        <v>64</v>
      </c>
      <c r="AH14" s="42" t="s">
        <v>64</v>
      </c>
    </row>
    <row r="15" spans="1:34" ht="15.75" x14ac:dyDescent="0.25">
      <c r="B15" s="99" t="s">
        <v>10</v>
      </c>
      <c r="C15" s="99">
        <f ca="1">IF(SUMIFS('Base de données-dépôts chèques'!$D:$D,'Base de données-dépôts chèques'!$B:$B,B15,'Base de données-dépôts chèques'!$A:$A,$A$5)=0,"",SUMIFS('Base de données-dépôts chèques'!$D:$D,'Base de données-dépôts chèques'!$B:$B,B15,'Base de données-dépôts chèques'!$A:$A,$A$5))</f>
        <v>3</v>
      </c>
      <c r="D15" s="100">
        <f ca="1">IF(SUMIFS('Base de données-dépôts chèques'!$C:$C,'Base de données-dépôts chèques'!$B:$B,B15,'Base de données-dépôts chèques'!$A:$A,$A$5)=0,"",SUMIFS('Base de données-dépôts chèques'!$C:$C,'Base de données-dépôts chèques'!$B:$B,B15,'Base de données-dépôts chèques'!$A:$A,$A$5))</f>
        <v>2100</v>
      </c>
      <c r="E15" s="55"/>
      <c r="F15" s="56"/>
      <c r="G15" s="101" t="str">
        <f t="shared" ca="1" si="7"/>
        <v>2014-01-02</v>
      </c>
      <c r="H15" s="57"/>
      <c r="J15" s="58"/>
      <c r="K15" s="41"/>
      <c r="N15" s="41"/>
      <c r="O15" s="106" t="s">
        <v>12</v>
      </c>
      <c r="P15" s="109">
        <v>105510</v>
      </c>
      <c r="R15" s="107" t="str">
        <f t="shared" ca="1" si="1"/>
        <v/>
      </c>
      <c r="S15" s="108" t="str">
        <f t="shared" ca="1" si="2"/>
        <v/>
      </c>
      <c r="T15" s="107" t="str">
        <f t="shared" ca="1" si="3"/>
        <v/>
      </c>
      <c r="U15" s="107" t="str">
        <f t="shared" ca="1" si="4"/>
        <v/>
      </c>
      <c r="V15" s="107" t="str">
        <f t="shared" ca="1" si="5"/>
        <v/>
      </c>
      <c r="W15" s="107" t="str">
        <f t="shared" ca="1" si="6"/>
        <v/>
      </c>
      <c r="Y15" s="107" t="str">
        <f t="shared" ca="1" si="0"/>
        <v/>
      </c>
      <c r="AA15" s="41" t="s">
        <v>64</v>
      </c>
      <c r="AB15" s="41" t="s">
        <v>64</v>
      </c>
      <c r="AC15" s="41" t="s">
        <v>64</v>
      </c>
      <c r="AD15" s="41" t="s">
        <v>64</v>
      </c>
      <c r="AE15" s="41" t="s">
        <v>64</v>
      </c>
      <c r="AF15" s="41" t="s">
        <v>64</v>
      </c>
      <c r="AG15" s="41"/>
      <c r="AH15" s="41" t="s">
        <v>64</v>
      </c>
    </row>
    <row r="16" spans="1:34" ht="15.75" x14ac:dyDescent="0.25">
      <c r="B16" s="99" t="s">
        <v>4</v>
      </c>
      <c r="C16" s="99" t="str">
        <f ca="1">IF(SUMIFS('Base de données-dépôts chèques'!$D:$D,'Base de données-dépôts chèques'!$B:$B,B16,'Base de données-dépôts chèques'!$A:$A,$A$5)=0,"",SUMIFS('Base de données-dépôts chèques'!$D:$D,'Base de données-dépôts chèques'!$B:$B,B16,'Base de données-dépôts chèques'!$A:$A,$A$5))</f>
        <v/>
      </c>
      <c r="D16" s="100" t="str">
        <f ca="1">IF(SUMIFS('Base de données-dépôts chèques'!$C:$C,'Base de données-dépôts chèques'!$B:$B,B16,'Base de données-dépôts chèques'!$A:$A,$A$5)=0,"",SUMIFS('Base de données-dépôts chèques'!$C:$C,'Base de données-dépôts chèques'!$B:$B,B16,'Base de données-dépôts chèques'!$A:$A,$A$5))</f>
        <v/>
      </c>
      <c r="E16" s="55"/>
      <c r="F16" s="56"/>
      <c r="G16" s="101" t="str">
        <f t="shared" ca="1" si="7"/>
        <v/>
      </c>
      <c r="H16" s="57"/>
      <c r="K16" s="41"/>
      <c r="N16" s="41"/>
      <c r="O16" s="106" t="s">
        <v>3</v>
      </c>
      <c r="P16" s="109">
        <v>105000</v>
      </c>
      <c r="R16" s="107" t="str">
        <f t="shared" ca="1" si="1"/>
        <v/>
      </c>
      <c r="S16" s="108" t="str">
        <f t="shared" ca="1" si="2"/>
        <v/>
      </c>
      <c r="T16" s="107" t="str">
        <f t="shared" ca="1" si="3"/>
        <v/>
      </c>
      <c r="U16" s="107" t="str">
        <f t="shared" ca="1" si="4"/>
        <v/>
      </c>
      <c r="V16" s="107" t="str">
        <f t="shared" ca="1" si="5"/>
        <v/>
      </c>
      <c r="W16" s="107" t="str">
        <f t="shared" ca="1" si="6"/>
        <v/>
      </c>
      <c r="Y16" s="107" t="str">
        <f t="shared" ca="1" si="0"/>
        <v/>
      </c>
      <c r="AA16" s="41" t="s">
        <v>64</v>
      </c>
      <c r="AB16" s="41" t="s">
        <v>64</v>
      </c>
      <c r="AC16" s="41" t="s">
        <v>64</v>
      </c>
      <c r="AD16" s="41" t="s">
        <v>64</v>
      </c>
      <c r="AE16" s="41" t="s">
        <v>64</v>
      </c>
      <c r="AF16" s="41" t="s">
        <v>64</v>
      </c>
      <c r="AG16" s="41"/>
      <c r="AH16" s="41" t="s">
        <v>64</v>
      </c>
    </row>
    <row r="17" spans="2:34" ht="15.75" x14ac:dyDescent="0.25">
      <c r="B17" s="99" t="s">
        <v>14</v>
      </c>
      <c r="C17" s="99" t="str">
        <f ca="1">IF(SUMIFS('Base de données-dépôts chèques'!$D:$D,'Base de données-dépôts chèques'!$B:$B,B17,'Base de données-dépôts chèques'!$A:$A,$A$5)=0,"",SUMIFS('Base de données-dépôts chèques'!$D:$D,'Base de données-dépôts chèques'!$B:$B,B17,'Base de données-dépôts chèques'!$A:$A,$A$5))</f>
        <v/>
      </c>
      <c r="D17" s="100" t="str">
        <f ca="1">IF(SUMIFS('Base de données-dépôts chèques'!$C:$C,'Base de données-dépôts chèques'!$B:$B,B17,'Base de données-dépôts chèques'!$A:$A,$A$5)=0,"",SUMIFS('Base de données-dépôts chèques'!$C:$C,'Base de données-dépôts chèques'!$B:$B,B17,'Base de données-dépôts chèques'!$A:$A,$A$5))</f>
        <v/>
      </c>
      <c r="E17" s="55"/>
      <c r="F17" s="56"/>
      <c r="G17" s="101" t="str">
        <f t="shared" ca="1" si="7"/>
        <v/>
      </c>
      <c r="H17" s="57"/>
      <c r="K17" s="41"/>
      <c r="N17" s="41"/>
      <c r="O17" s="106" t="s">
        <v>28</v>
      </c>
      <c r="P17" s="109">
        <v>105590</v>
      </c>
      <c r="R17" s="107" t="str">
        <f t="shared" ca="1" si="1"/>
        <v>005</v>
      </c>
      <c r="S17" s="108">
        <f t="shared" ca="1" si="2"/>
        <v>105590</v>
      </c>
      <c r="T17" s="107" t="str">
        <f t="shared" ca="1" si="3"/>
        <v>0000</v>
      </c>
      <c r="U17" s="107" t="str">
        <f t="shared" ca="1" si="4"/>
        <v>11056</v>
      </c>
      <c r="V17" s="107" t="str">
        <f t="shared" ca="1" si="5"/>
        <v>000</v>
      </c>
      <c r="W17" s="107" t="str">
        <f t="shared" ca="1" si="6"/>
        <v>0000</v>
      </c>
      <c r="Y17" s="107">
        <f t="shared" ca="1" si="0"/>
        <v>1800</v>
      </c>
      <c r="AA17" s="42" t="s">
        <v>64</v>
      </c>
      <c r="AB17" s="42" t="s">
        <v>64</v>
      </c>
      <c r="AC17" s="42" t="s">
        <v>64</v>
      </c>
      <c r="AD17" s="42" t="s">
        <v>64</v>
      </c>
      <c r="AE17" s="42" t="s">
        <v>64</v>
      </c>
      <c r="AF17" s="42" t="s">
        <v>64</v>
      </c>
      <c r="AH17" s="42" t="s">
        <v>64</v>
      </c>
    </row>
    <row r="18" spans="2:34" ht="15.75" x14ac:dyDescent="0.25">
      <c r="B18" s="99" t="s">
        <v>11</v>
      </c>
      <c r="C18" s="99" t="str">
        <f ca="1">IF(SUMIFS('Base de données-dépôts chèques'!$D:$D,'Base de données-dépôts chèques'!$B:$B,B18,'Base de données-dépôts chèques'!$A:$A,$A$5)=0,"",SUMIFS('Base de données-dépôts chèques'!$D:$D,'Base de données-dépôts chèques'!$B:$B,B18,'Base de données-dépôts chèques'!$A:$A,$A$5))</f>
        <v/>
      </c>
      <c r="D18" s="100" t="str">
        <f ca="1">IF(SUMIFS('Base de données-dépôts chèques'!$C:$C,'Base de données-dépôts chèques'!$B:$B,B18,'Base de données-dépôts chèques'!$A:$A,$A$5)=0,"",SUMIFS('Base de données-dépôts chèques'!$C:$C,'Base de données-dépôts chèques'!$B:$B,B18,'Base de données-dépôts chèques'!$A:$A,$A$5))</f>
        <v/>
      </c>
      <c r="E18" s="55"/>
      <c r="F18" s="56"/>
      <c r="G18" s="101" t="str">
        <f t="shared" ca="1" si="7"/>
        <v/>
      </c>
      <c r="H18" s="57"/>
      <c r="K18" s="41"/>
      <c r="N18" s="41"/>
      <c r="O18" s="106" t="s">
        <v>5</v>
      </c>
      <c r="P18" s="109">
        <v>105030</v>
      </c>
      <c r="R18" s="107" t="str">
        <f t="shared" ca="1" si="1"/>
        <v/>
      </c>
      <c r="S18" s="108" t="str">
        <f t="shared" ca="1" si="2"/>
        <v/>
      </c>
      <c r="T18" s="107" t="str">
        <f t="shared" ca="1" si="3"/>
        <v/>
      </c>
      <c r="U18" s="107" t="str">
        <f t="shared" ca="1" si="4"/>
        <v/>
      </c>
      <c r="V18" s="107" t="str">
        <f t="shared" ca="1" si="5"/>
        <v/>
      </c>
      <c r="W18" s="107" t="str">
        <f t="shared" ca="1" si="6"/>
        <v/>
      </c>
      <c r="Y18" s="107" t="str">
        <f t="shared" ca="1" si="0"/>
        <v/>
      </c>
      <c r="AA18" s="42" t="s">
        <v>64</v>
      </c>
      <c r="AB18" s="42" t="s">
        <v>64</v>
      </c>
      <c r="AC18" s="42" t="s">
        <v>64</v>
      </c>
      <c r="AD18" s="42" t="s">
        <v>64</v>
      </c>
      <c r="AE18" s="42" t="s">
        <v>64</v>
      </c>
      <c r="AF18" s="42" t="s">
        <v>64</v>
      </c>
      <c r="AH18" s="42" t="s">
        <v>64</v>
      </c>
    </row>
    <row r="19" spans="2:34" ht="15.75" x14ac:dyDescent="0.25">
      <c r="B19" s="99" t="s">
        <v>29</v>
      </c>
      <c r="C19" s="99" t="str">
        <f ca="1">IF(SUMIFS('Base de données-dépôts chèques'!$D:$D,'Base de données-dépôts chèques'!$B:$B,B19,'Base de données-dépôts chèques'!$A:$A,$A$5)=0,"",SUMIFS('Base de données-dépôts chèques'!$D:$D,'Base de données-dépôts chèques'!$B:$B,B19,'Base de données-dépôts chèques'!$A:$A,$A$5))</f>
        <v/>
      </c>
      <c r="D19" s="100" t="str">
        <f ca="1">IF(SUMIFS('Base de données-dépôts chèques'!$C:$C,'Base de données-dépôts chèques'!$B:$B,B19,'Base de données-dépôts chèques'!$A:$A,$A$5)=0,"",SUMIFS('Base de données-dépôts chèques'!$C:$C,'Base de données-dépôts chèques'!$B:$B,B19,'Base de données-dépôts chèques'!$A:$A,$A$5))</f>
        <v/>
      </c>
      <c r="E19" s="55"/>
      <c r="F19" s="56"/>
      <c r="G19" s="101" t="str">
        <f t="shared" ca="1" si="7"/>
        <v/>
      </c>
      <c r="H19" s="57"/>
      <c r="K19" s="41"/>
      <c r="N19" s="41"/>
      <c r="O19" s="106" t="s">
        <v>1</v>
      </c>
      <c r="P19" s="109">
        <v>105560</v>
      </c>
      <c r="R19" s="107" t="str">
        <f t="shared" ca="1" si="1"/>
        <v>005</v>
      </c>
      <c r="S19" s="108">
        <f t="shared" ca="1" si="2"/>
        <v>105560</v>
      </c>
      <c r="T19" s="107" t="str">
        <f t="shared" ca="1" si="3"/>
        <v>0000</v>
      </c>
      <c r="U19" s="107" t="str">
        <f t="shared" ca="1" si="4"/>
        <v>11056</v>
      </c>
      <c r="V19" s="107" t="str">
        <f t="shared" ca="1" si="5"/>
        <v>000</v>
      </c>
      <c r="W19" s="107" t="str">
        <f t="shared" ca="1" si="6"/>
        <v>0000</v>
      </c>
      <c r="Y19" s="107">
        <f t="shared" ca="1" si="0"/>
        <v>2700</v>
      </c>
      <c r="AA19" s="42" t="s">
        <v>64</v>
      </c>
      <c r="AB19" s="42" t="s">
        <v>64</v>
      </c>
      <c r="AC19" s="42" t="s">
        <v>64</v>
      </c>
      <c r="AD19" s="42" t="s">
        <v>64</v>
      </c>
      <c r="AE19" s="42" t="s">
        <v>64</v>
      </c>
      <c r="AF19" s="42" t="s">
        <v>64</v>
      </c>
      <c r="AH19" s="42" t="s">
        <v>64</v>
      </c>
    </row>
    <row r="20" spans="2:34" ht="15.75" x14ac:dyDescent="0.25">
      <c r="B20" s="99" t="s">
        <v>7</v>
      </c>
      <c r="C20" s="99" t="str">
        <f ca="1">IF(SUMIFS('Base de données-dépôts chèques'!$D:$D,'Base de données-dépôts chèques'!$B:$B,B20,'Base de données-dépôts chèques'!$A:$A,$A$5)=0,"",SUMIFS('Base de données-dépôts chèques'!$D:$D,'Base de données-dépôts chèques'!$B:$B,B20,'Base de données-dépôts chèques'!$A:$A,$A$5))</f>
        <v/>
      </c>
      <c r="D20" s="100" t="str">
        <f ca="1">IF(SUMIFS('Base de données-dépôts chèques'!$C:$C,'Base de données-dépôts chèques'!$B:$B,B20,'Base de données-dépôts chèques'!$A:$A,$A$5)=0,"",SUMIFS('Base de données-dépôts chèques'!$C:$C,'Base de données-dépôts chèques'!$B:$B,B20,'Base de données-dépôts chèques'!$A:$A,$A$5))</f>
        <v/>
      </c>
      <c r="E20" s="55"/>
      <c r="F20" s="56"/>
      <c r="G20" s="101" t="str">
        <f t="shared" ca="1" si="7"/>
        <v/>
      </c>
      <c r="H20" s="57"/>
      <c r="K20" s="41"/>
      <c r="L20" s="3"/>
      <c r="M20" s="59"/>
      <c r="N20" s="41"/>
      <c r="R20" s="107" t="str">
        <f t="shared" ca="1" si="1"/>
        <v/>
      </c>
      <c r="S20" s="108" t="str">
        <f t="shared" ca="1" si="2"/>
        <v/>
      </c>
      <c r="T20" s="107" t="str">
        <f t="shared" ca="1" si="3"/>
        <v/>
      </c>
      <c r="U20" s="107" t="str">
        <f t="shared" ca="1" si="4"/>
        <v/>
      </c>
      <c r="V20" s="107" t="str">
        <f t="shared" ca="1" si="5"/>
        <v/>
      </c>
      <c r="W20" s="107" t="str">
        <f t="shared" ca="1" si="6"/>
        <v/>
      </c>
      <c r="Y20" s="107" t="str">
        <f t="shared" ca="1" si="0"/>
        <v/>
      </c>
      <c r="AA20" s="42" t="s">
        <v>64</v>
      </c>
      <c r="AB20" s="42" t="s">
        <v>64</v>
      </c>
      <c r="AC20" s="42" t="s">
        <v>64</v>
      </c>
      <c r="AD20" s="42" t="s">
        <v>64</v>
      </c>
      <c r="AE20" s="42" t="s">
        <v>64</v>
      </c>
      <c r="AF20" s="42" t="s">
        <v>64</v>
      </c>
      <c r="AH20" s="42" t="s">
        <v>64</v>
      </c>
    </row>
    <row r="21" spans="2:34" ht="15.75" x14ac:dyDescent="0.25">
      <c r="B21" s="99" t="s">
        <v>9</v>
      </c>
      <c r="C21" s="99" t="str">
        <f ca="1">IF(SUMIFS('Base de données-dépôts chèques'!$D:$D,'Base de données-dépôts chèques'!$B:$B,B21,'Base de données-dépôts chèques'!$A:$A,$A$5)=0,"",SUMIFS('Base de données-dépôts chèques'!$D:$D,'Base de données-dépôts chèques'!$B:$B,B21,'Base de données-dépôts chèques'!$A:$A,$A$5))</f>
        <v/>
      </c>
      <c r="D21" s="100" t="str">
        <f ca="1">IF(SUMIFS('Base de données-dépôts chèques'!$C:$C,'Base de données-dépôts chèques'!$B:$B,B21,'Base de données-dépôts chèques'!$A:$A,$A$5)=0,"",SUMIFS('Base de données-dépôts chèques'!$C:$C,'Base de données-dépôts chèques'!$B:$B,B21,'Base de données-dépôts chèques'!$A:$A,$A$5))</f>
        <v/>
      </c>
      <c r="E21" s="55"/>
      <c r="F21" s="56"/>
      <c r="G21" s="101" t="str">
        <f t="shared" ca="1" si="7"/>
        <v/>
      </c>
      <c r="H21" s="57"/>
      <c r="K21" s="41"/>
      <c r="L21" s="3"/>
      <c r="M21" s="59"/>
      <c r="N21" s="41"/>
      <c r="R21" s="107" t="str">
        <f t="shared" ca="1" si="1"/>
        <v/>
      </c>
      <c r="S21" s="108" t="str">
        <f t="shared" ca="1" si="2"/>
        <v/>
      </c>
      <c r="T21" s="107" t="str">
        <f t="shared" ca="1" si="3"/>
        <v/>
      </c>
      <c r="U21" s="107" t="str">
        <f t="shared" ca="1" si="4"/>
        <v/>
      </c>
      <c r="V21" s="107" t="str">
        <f t="shared" ca="1" si="5"/>
        <v/>
      </c>
      <c r="W21" s="107" t="str">
        <f t="shared" ca="1" si="6"/>
        <v/>
      </c>
      <c r="Y21" s="107" t="str">
        <f t="shared" ca="1" si="0"/>
        <v/>
      </c>
      <c r="AA21" s="42" t="s">
        <v>64</v>
      </c>
      <c r="AB21" s="42" t="s">
        <v>64</v>
      </c>
      <c r="AC21" s="42" t="s">
        <v>64</v>
      </c>
      <c r="AD21" s="42" t="s">
        <v>64</v>
      </c>
      <c r="AE21" s="42" t="s">
        <v>64</v>
      </c>
      <c r="AF21" s="42" t="s">
        <v>64</v>
      </c>
      <c r="AH21" s="42" t="s">
        <v>64</v>
      </c>
    </row>
    <row r="22" spans="2:34" ht="15.75" x14ac:dyDescent="0.25">
      <c r="B22" s="99" t="s">
        <v>27</v>
      </c>
      <c r="C22" s="99" t="str">
        <f ca="1">IF(SUMIFS('Base de données-dépôts chèques'!$D:$D,'Base de données-dépôts chèques'!$B:$B,B22,'Base de données-dépôts chèques'!$A:$A,$A$5)=0,"",SUMIFS('Base de données-dépôts chèques'!$D:$D,'Base de données-dépôts chèques'!$B:$B,B22,'Base de données-dépôts chèques'!$A:$A,$A$5))</f>
        <v/>
      </c>
      <c r="D22" s="100" t="str">
        <f ca="1">IF(SUMIFS('Base de données-dépôts chèques'!$C:$C,'Base de données-dépôts chèques'!$B:$B,B22,'Base de données-dépôts chèques'!$A:$A,$A$5)=0,"",SUMIFS('Base de données-dépôts chèques'!$C:$C,'Base de données-dépôts chèques'!$B:$B,B22,'Base de données-dépôts chèques'!$A:$A,$A$5))</f>
        <v/>
      </c>
      <c r="E22" s="55"/>
      <c r="F22" s="56"/>
      <c r="G22" s="101" t="str">
        <f t="shared" ca="1" si="7"/>
        <v/>
      </c>
      <c r="H22" s="60"/>
      <c r="K22" s="41"/>
      <c r="L22" s="3"/>
      <c r="M22" s="59"/>
      <c r="N22" s="41"/>
      <c r="R22" s="107" t="str">
        <f t="shared" ca="1" si="1"/>
        <v/>
      </c>
      <c r="S22" s="108" t="str">
        <f t="shared" ca="1" si="2"/>
        <v/>
      </c>
      <c r="T22" s="107" t="str">
        <f t="shared" ca="1" si="3"/>
        <v/>
      </c>
      <c r="U22" s="107" t="str">
        <f t="shared" ca="1" si="4"/>
        <v/>
      </c>
      <c r="V22" s="107" t="str">
        <f t="shared" ca="1" si="5"/>
        <v/>
      </c>
      <c r="W22" s="107" t="str">
        <f t="shared" ca="1" si="6"/>
        <v/>
      </c>
      <c r="Y22" s="107" t="str">
        <f t="shared" ca="1" si="0"/>
        <v/>
      </c>
      <c r="AA22" s="42" t="s">
        <v>64</v>
      </c>
      <c r="AB22" s="42" t="s">
        <v>64</v>
      </c>
      <c r="AC22" s="42" t="s">
        <v>64</v>
      </c>
      <c r="AD22" s="42" t="s">
        <v>64</v>
      </c>
      <c r="AE22" s="42" t="s">
        <v>64</v>
      </c>
      <c r="AF22" s="42" t="s">
        <v>64</v>
      </c>
      <c r="AH22" s="42" t="s">
        <v>64</v>
      </c>
    </row>
    <row r="23" spans="2:34" ht="15.75" x14ac:dyDescent="0.25">
      <c r="B23" s="99" t="s">
        <v>12</v>
      </c>
      <c r="C23" s="99" t="str">
        <f ca="1">IF(SUMIFS('Base de données-dépôts chèques'!$D:$D,'Base de données-dépôts chèques'!$B:$B,B23,'Base de données-dépôts chèques'!$A:$A,$A$5)=0,"",SUMIFS('Base de données-dépôts chèques'!$D:$D,'Base de données-dépôts chèques'!$B:$B,B23,'Base de données-dépôts chèques'!$A:$A,$A$5))</f>
        <v/>
      </c>
      <c r="D23" s="100" t="str">
        <f ca="1">IF(SUMIFS('Base de données-dépôts chèques'!$C:$C,'Base de données-dépôts chèques'!$B:$B,B23,'Base de données-dépôts chèques'!$A:$A,$A$5)=0,"",SUMIFS('Base de données-dépôts chèques'!$C:$C,'Base de données-dépôts chèques'!$B:$B,B23,'Base de données-dépôts chèques'!$A:$A,$A$5))</f>
        <v/>
      </c>
      <c r="E23" s="55"/>
      <c r="F23" s="56"/>
      <c r="G23" s="101" t="str">
        <f t="shared" ca="1" si="7"/>
        <v/>
      </c>
      <c r="H23" s="60"/>
      <c r="K23" s="41"/>
      <c r="L23" s="3"/>
      <c r="M23" s="59"/>
      <c r="N23" s="41"/>
      <c r="R23" s="107" t="str">
        <f ca="1">IF(X23&lt;&gt;"","005","")</f>
        <v>005</v>
      </c>
      <c r="S23" s="108" t="str">
        <f ca="1">IF(X23&lt;&gt;"","105060","")</f>
        <v>105060</v>
      </c>
      <c r="T23" s="107" t="str">
        <f ca="1">IF(X23&lt;&gt;"","0000","")</f>
        <v>0000</v>
      </c>
      <c r="U23" s="107" t="str">
        <f ca="1">IF(X23&lt;&gt;"","11056","")</f>
        <v>11056</v>
      </c>
      <c r="V23" s="107" t="str">
        <f ca="1">IF(X23&lt;&gt;"","000","")</f>
        <v>000</v>
      </c>
      <c r="W23" s="107" t="str">
        <f ca="1">IF(X23&lt;&gt;"","0000","")</f>
        <v>0000</v>
      </c>
      <c r="X23" s="109">
        <f ca="1">IF(SUM(Y1:Y22)&gt;0,SUM(Y1:Y22),"")</f>
        <v>6600</v>
      </c>
      <c r="AA23" s="42" t="s">
        <v>64</v>
      </c>
      <c r="AB23" s="42" t="s">
        <v>64</v>
      </c>
      <c r="AC23" s="42" t="s">
        <v>64</v>
      </c>
      <c r="AD23" s="42" t="s">
        <v>64</v>
      </c>
      <c r="AE23" s="42" t="s">
        <v>64</v>
      </c>
      <c r="AF23" s="42" t="s">
        <v>64</v>
      </c>
      <c r="AH23" s="42" t="s">
        <v>64</v>
      </c>
    </row>
    <row r="24" spans="2:34" ht="15.75" x14ac:dyDescent="0.25">
      <c r="B24" s="99" t="s">
        <v>3</v>
      </c>
      <c r="C24" s="99" t="str">
        <f ca="1">IF(SUMIFS('Base de données-dépôts chèques'!$D:$D,'Base de données-dépôts chèques'!$B:$B,B24,'Base de données-dépôts chèques'!$A:$A,$A$5)=0,"",SUMIFS('Base de données-dépôts chèques'!$D:$D,'Base de données-dépôts chèques'!$B:$B,B24,'Base de données-dépôts chèques'!$A:$A,$A$5))</f>
        <v/>
      </c>
      <c r="D24" s="100" t="str">
        <f ca="1">IF(SUMIFS('Base de données-dépôts chèques'!$C:$C,'Base de données-dépôts chèques'!$B:$B,B24,'Base de données-dépôts chèques'!$A:$A,$A$5)=0,"",SUMIFS('Base de données-dépôts chèques'!$C:$C,'Base de données-dépôts chèques'!$B:$B,B24,'Base de données-dépôts chèques'!$A:$A,$A$5))</f>
        <v/>
      </c>
      <c r="E24" s="55"/>
      <c r="F24" s="56"/>
      <c r="G24" s="101" t="str">
        <f t="shared" ca="1" si="7"/>
        <v/>
      </c>
      <c r="H24" s="60"/>
      <c r="K24" s="41"/>
      <c r="L24" s="3"/>
      <c r="M24" s="59"/>
      <c r="N24" s="41"/>
      <c r="R24" s="107"/>
    </row>
    <row r="25" spans="2:34" ht="15.75" x14ac:dyDescent="0.25">
      <c r="B25" s="99" t="s">
        <v>28</v>
      </c>
      <c r="C25" s="99">
        <f ca="1">IF(SUMIFS('Base de données-dépôts chèques'!$D:$D,'Base de données-dépôts chèques'!$B:$B,B25,'Base de données-dépôts chèques'!$A:$A,$A$5)=0,"",SUMIFS('Base de données-dépôts chèques'!$D:$D,'Base de données-dépôts chèques'!$B:$B,B25,'Base de données-dépôts chèques'!$A:$A,$A$5))</f>
        <v>3</v>
      </c>
      <c r="D25" s="100">
        <f ca="1">IF(SUMIFS('Base de données-dépôts chèques'!$C:$C,'Base de données-dépôts chèques'!$B:$B,B25,'Base de données-dépôts chèques'!$A:$A,$A$5)=0,"",SUMIFS('Base de données-dépôts chèques'!$C:$C,'Base de données-dépôts chèques'!$B:$B,B25,'Base de données-dépôts chèques'!$A:$A,$A$5))</f>
        <v>1800</v>
      </c>
      <c r="E25" s="55"/>
      <c r="F25" s="56"/>
      <c r="G25" s="101" t="str">
        <f t="shared" ca="1" si="7"/>
        <v>2014-01-02</v>
      </c>
      <c r="H25" s="60"/>
      <c r="K25" s="41"/>
      <c r="L25" s="3"/>
      <c r="M25" s="59"/>
      <c r="N25" s="41"/>
      <c r="R25" s="107"/>
    </row>
    <row r="26" spans="2:34" ht="15.75" x14ac:dyDescent="0.25">
      <c r="B26" s="99" t="s">
        <v>5</v>
      </c>
      <c r="C26" s="99" t="str">
        <f ca="1">IF(SUMIFS('Base de données-dépôts chèques'!$D:$D,'Base de données-dépôts chèques'!$B:$B,B26,'Base de données-dépôts chèques'!$A:$A,$A$5)=0,"",SUMIFS('Base de données-dépôts chèques'!$D:$D,'Base de données-dépôts chèques'!$B:$B,B26,'Base de données-dépôts chèques'!$A:$A,$A$5))</f>
        <v/>
      </c>
      <c r="D26" s="100" t="str">
        <f ca="1">IF(SUMIFS('Base de données-dépôts chèques'!$C:$C,'Base de données-dépôts chèques'!$B:$B,B26,'Base de données-dépôts chèques'!$A:$A,$A$5)=0,"",SUMIFS('Base de données-dépôts chèques'!$C:$C,'Base de données-dépôts chèques'!$B:$B,B26,'Base de données-dépôts chèques'!$A:$A,$A$5))</f>
        <v/>
      </c>
      <c r="E26" s="55"/>
      <c r="F26" s="56"/>
      <c r="G26" s="101" t="str">
        <f t="shared" ca="1" si="7"/>
        <v/>
      </c>
      <c r="H26" s="60"/>
      <c r="K26" s="41"/>
      <c r="L26" s="3"/>
      <c r="M26" s="59"/>
      <c r="N26" s="41"/>
    </row>
    <row r="27" spans="2:34" ht="15.75" x14ac:dyDescent="0.25">
      <c r="B27" s="99" t="s">
        <v>1</v>
      </c>
      <c r="C27" s="99">
        <f ca="1">IF(SUMIFS('Base de données-dépôts chèques'!$D:$D,'Base de données-dépôts chèques'!$B:$B,B27,'Base de données-dépôts chèques'!$A:$A,$A$5)=0,"",SUMIFS('Base de données-dépôts chèques'!$D:$D,'Base de données-dépôts chèques'!$B:$B,B27,'Base de données-dépôts chèques'!$A:$A,$A$5))</f>
        <v>6</v>
      </c>
      <c r="D27" s="100">
        <f ca="1">IF(SUMIFS('Base de données-dépôts chèques'!$C:$C,'Base de données-dépôts chèques'!$B:$B,B27,'Base de données-dépôts chèques'!$A:$A,$A$5)=0,"",SUMIFS('Base de données-dépôts chèques'!$C:$C,'Base de données-dépôts chèques'!$B:$B,B27,'Base de données-dépôts chèques'!$A:$A,$A$5))</f>
        <v>2700</v>
      </c>
      <c r="E27" s="55"/>
      <c r="F27" s="56"/>
      <c r="G27" s="101" t="str">
        <f t="shared" ca="1" si="7"/>
        <v>2014-01-02</v>
      </c>
      <c r="H27" s="60"/>
      <c r="K27" s="41"/>
      <c r="L27" s="3"/>
      <c r="M27" s="59"/>
      <c r="N27" s="41"/>
    </row>
    <row r="28" spans="2:34" ht="15.75" x14ac:dyDescent="0.25">
      <c r="B28" s="99"/>
      <c r="C28" s="99" t="str">
        <f ca="1">IF(SUMIFS('Base de données-dépôts chèques'!$D:$D,'Base de données-dépôts chèques'!$B:$B,B28,'Base de données-dépôts chèques'!$A:$A,$A$5)=0,"",SUMIFS('Base de données-dépôts chèques'!$D:$D,'Base de données-dépôts chèques'!$B:$B,B28,'Base de données-dépôts chèques'!$A:$A,$A$5))</f>
        <v/>
      </c>
      <c r="D28" s="100" t="str">
        <f ca="1">IF(SUMIFS('Base de données-dépôts chèques'!$C:$C,'Base de données-dépôts chèques'!$B:$B,B28,'Base de données-dépôts chèques'!$A:$A,$A$5)=0,"",SUMIFS('Base de données-dépôts chèques'!$C:$C,'Base de données-dépôts chèques'!$B:$B,B28,'Base de données-dépôts chèques'!$A:$A,$A$5))</f>
        <v/>
      </c>
      <c r="E28" s="55"/>
      <c r="F28" s="56"/>
      <c r="G28" s="101" t="str">
        <f t="shared" ca="1" si="7"/>
        <v/>
      </c>
      <c r="H28" s="60"/>
      <c r="K28" s="41"/>
      <c r="L28" s="3"/>
      <c r="M28" s="59"/>
      <c r="N28" s="41"/>
    </row>
    <row r="29" spans="2:34" ht="15.75" x14ac:dyDescent="0.25">
      <c r="B29" s="99"/>
      <c r="C29" s="99" t="str">
        <f ca="1">IF(SUMIFS('Base de données-dépôts chèques'!$D:$D,'Base de données-dépôts chèques'!$B:$B,B29,'Base de données-dépôts chèques'!$A:$A,$A$5)=0,"",SUMIFS('Base de données-dépôts chèques'!$D:$D,'Base de données-dépôts chèques'!$B:$B,B29,'Base de données-dépôts chèques'!$A:$A,$A$5))</f>
        <v/>
      </c>
      <c r="D29" s="100" t="str">
        <f ca="1">IF(SUMIFS('Base de données-dépôts chèques'!$C:$C,'Base de données-dépôts chèques'!$B:$B,B29,'Base de données-dépôts chèques'!$A:$A,$A$5)=0,"",SUMIFS('Base de données-dépôts chèques'!$C:$C,'Base de données-dépôts chèques'!$B:$B,B29,'Base de données-dépôts chèques'!$A:$A,$A$5))</f>
        <v/>
      </c>
      <c r="E29" s="55"/>
      <c r="F29" s="56"/>
      <c r="G29" s="101" t="str">
        <f t="shared" ca="1" si="7"/>
        <v/>
      </c>
      <c r="H29" s="60"/>
      <c r="K29" s="41"/>
      <c r="L29" s="3"/>
      <c r="M29" s="59"/>
      <c r="N29" s="41"/>
    </row>
    <row r="30" spans="2:34" ht="16.5" thickBot="1" x14ac:dyDescent="0.3">
      <c r="B30" s="99"/>
      <c r="C30" s="99" t="str">
        <f ca="1">IF(SUMIFS('Base de données-dépôts chèques'!$D:$D,'Base de données-dépôts chèques'!$B:$B,B30,'Base de données-dépôts chèques'!$A:$A,$A$5)=0,"",SUMIFS('Base de données-dépôts chèques'!$D:$D,'Base de données-dépôts chèques'!$B:$B,B30,'Base de données-dépôts chèques'!$A:$A,$A$5))</f>
        <v/>
      </c>
      <c r="D30" s="100" t="str">
        <f ca="1">IF(SUMIFS('Base de données-dépôts chèques'!$C:$C,'Base de données-dépôts chèques'!$B:$B,B30,'Base de données-dépôts chèques'!$A:$A,$A$5)=0,"",SUMIFS('Base de données-dépôts chèques'!$C:$C,'Base de données-dépôts chèques'!$B:$B,B30,'Base de données-dépôts chèques'!$A:$A,$A$5))</f>
        <v/>
      </c>
      <c r="E30" s="61"/>
      <c r="F30" s="62"/>
      <c r="G30" s="101" t="str">
        <f t="shared" ca="1" si="7"/>
        <v/>
      </c>
      <c r="H30" s="63"/>
      <c r="K30" s="41"/>
      <c r="L30" s="3"/>
      <c r="M30" s="59"/>
      <c r="N30" s="41"/>
    </row>
    <row r="31" spans="2:34" ht="18" x14ac:dyDescent="0.25">
      <c r="C31" s="64"/>
      <c r="D31" s="65"/>
      <c r="E31" s="66"/>
      <c r="F31" s="67"/>
      <c r="G31" s="68"/>
      <c r="H31" s="69"/>
      <c r="K31" s="41"/>
      <c r="L31" s="3"/>
      <c r="M31" s="59"/>
      <c r="N31" s="41"/>
    </row>
    <row r="32" spans="2:34" ht="18" x14ac:dyDescent="0.25">
      <c r="C32" s="64"/>
      <c r="D32" s="65"/>
      <c r="E32" s="66"/>
      <c r="F32" s="67"/>
      <c r="G32" s="68"/>
      <c r="H32" s="69"/>
      <c r="K32" s="41"/>
      <c r="L32" s="3"/>
      <c r="M32" s="59"/>
      <c r="N32" s="41"/>
    </row>
    <row r="33" spans="1:14" ht="13.5" thickBot="1" x14ac:dyDescent="0.25">
      <c r="C33" s="70" t="s">
        <v>20</v>
      </c>
      <c r="D33" s="71" t="s">
        <v>21</v>
      </c>
      <c r="F33" s="72"/>
      <c r="K33" s="41"/>
      <c r="L33" s="3"/>
      <c r="M33" s="59"/>
      <c r="N33" s="41"/>
    </row>
    <row r="34" spans="1:14" ht="21" thickBot="1" x14ac:dyDescent="0.35">
      <c r="C34" s="102">
        <f ca="1">SUM(C9:C30)</f>
        <v>12</v>
      </c>
      <c r="D34" s="103">
        <f ca="1">SUM(D9:D30)</f>
        <v>6600</v>
      </c>
      <c r="F34" s="73"/>
      <c r="G34" s="74"/>
      <c r="H34" s="75"/>
      <c r="K34" s="41"/>
      <c r="L34" s="3"/>
      <c r="M34" s="59"/>
      <c r="N34" s="41"/>
    </row>
    <row r="35" spans="1:14" x14ac:dyDescent="0.2">
      <c r="F35" s="72" t="s">
        <v>22</v>
      </c>
      <c r="G35" s="76"/>
      <c r="H35" s="76"/>
      <c r="K35" s="41"/>
      <c r="L35" s="3"/>
      <c r="M35" s="59"/>
      <c r="N35" s="41"/>
    </row>
    <row r="36" spans="1:14" x14ac:dyDescent="0.2">
      <c r="F36" s="72"/>
      <c r="K36" s="41"/>
      <c r="L36" s="3"/>
      <c r="M36" s="59"/>
      <c r="N36" s="41"/>
    </row>
    <row r="37" spans="1:14" x14ac:dyDescent="0.2">
      <c r="F37" s="72" t="s">
        <v>23</v>
      </c>
      <c r="G37" s="76"/>
      <c r="K37" s="41"/>
      <c r="L37" s="3"/>
      <c r="M37" s="59"/>
      <c r="N37" s="41"/>
    </row>
    <row r="38" spans="1:14" x14ac:dyDescent="0.2">
      <c r="F38" s="72"/>
      <c r="K38" s="41"/>
      <c r="L38" s="3"/>
      <c r="M38" s="59"/>
      <c r="N38" s="41"/>
    </row>
    <row r="39" spans="1:14" x14ac:dyDescent="0.2">
      <c r="B39" s="77" t="s">
        <v>88</v>
      </c>
      <c r="F39" s="72"/>
      <c r="K39" s="41"/>
      <c r="L39" s="3"/>
      <c r="M39" s="59"/>
      <c r="N39" s="41"/>
    </row>
    <row r="40" spans="1:14" x14ac:dyDescent="0.2">
      <c r="F40" s="72"/>
      <c r="K40" s="41"/>
      <c r="L40" s="3"/>
      <c r="M40" s="59"/>
      <c r="N40" s="41"/>
    </row>
    <row r="41" spans="1:14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1"/>
    </row>
    <row r="42" spans="1:14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1"/>
    </row>
    <row r="43" spans="1:14" x14ac:dyDescent="0.2">
      <c r="A43" s="78" t="s">
        <v>33</v>
      </c>
      <c r="B43" s="78"/>
      <c r="C43" s="78"/>
      <c r="D43" s="78"/>
      <c r="E43" s="78"/>
      <c r="F43" s="79" t="s">
        <v>34</v>
      </c>
      <c r="G43" s="79"/>
      <c r="H43" s="4"/>
      <c r="I43" s="4"/>
      <c r="J43" s="4"/>
      <c r="K43" s="4"/>
      <c r="L43" s="4"/>
      <c r="M43" s="4"/>
      <c r="N43" s="41"/>
    </row>
    <row r="44" spans="1:14" x14ac:dyDescent="0.2">
      <c r="A44" s="78" t="s">
        <v>35</v>
      </c>
      <c r="B44" s="78"/>
      <c r="C44" s="78"/>
      <c r="D44" s="78"/>
      <c r="E44" s="78"/>
      <c r="F44" s="79" t="s">
        <v>36</v>
      </c>
      <c r="G44" s="79"/>
      <c r="H44" s="4"/>
      <c r="I44" s="4"/>
      <c r="J44" s="4"/>
      <c r="K44" s="4"/>
      <c r="L44" s="4"/>
      <c r="M44" s="4"/>
      <c r="N44" s="41"/>
    </row>
    <row r="45" spans="1:14" x14ac:dyDescent="0.2">
      <c r="A45" s="78" t="s">
        <v>37</v>
      </c>
      <c r="B45" s="78"/>
      <c r="C45" s="78"/>
      <c r="D45" s="78"/>
      <c r="E45" s="78"/>
      <c r="F45" s="79" t="s">
        <v>36</v>
      </c>
      <c r="G45" s="79"/>
      <c r="H45" s="4"/>
      <c r="I45" s="4"/>
      <c r="J45" s="4"/>
      <c r="K45" s="4"/>
      <c r="L45" s="4"/>
      <c r="M45" s="4"/>
    </row>
    <row r="46" spans="1:14" x14ac:dyDescent="0.2">
      <c r="A46" s="78" t="s">
        <v>38</v>
      </c>
      <c r="B46" s="78"/>
      <c r="C46" s="78"/>
      <c r="D46" s="78"/>
      <c r="E46" s="78"/>
      <c r="F46" s="79" t="s">
        <v>39</v>
      </c>
      <c r="G46" s="79"/>
      <c r="H46" s="4"/>
      <c r="I46" s="4"/>
      <c r="J46" s="4"/>
      <c r="K46" s="4"/>
      <c r="L46" s="4"/>
      <c r="M46" s="4"/>
    </row>
    <row r="47" spans="1:14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4" x14ac:dyDescent="0.2">
      <c r="A48" s="80" t="s">
        <v>40</v>
      </c>
      <c r="B48" s="81"/>
      <c r="C48" s="82"/>
      <c r="D48" s="83" t="s">
        <v>41</v>
      </c>
      <c r="E48" s="84"/>
      <c r="F48" s="4"/>
      <c r="G48" s="4"/>
      <c r="H48" s="4"/>
      <c r="I48" s="4"/>
      <c r="J48" s="4"/>
      <c r="K48" s="4"/>
      <c r="L48" s="4"/>
      <c r="M48" s="4"/>
    </row>
    <row r="49" spans="1:13" x14ac:dyDescent="0.2">
      <c r="A49" s="80" t="s">
        <v>42</v>
      </c>
      <c r="B49" s="81"/>
      <c r="C49" s="82" t="s">
        <v>43</v>
      </c>
      <c r="D49" s="24" t="s">
        <v>44</v>
      </c>
      <c r="E49" s="25"/>
      <c r="F49" s="4"/>
      <c r="G49" s="4"/>
      <c r="H49" s="4"/>
      <c r="I49" s="4"/>
      <c r="J49" s="4"/>
      <c r="K49" s="4"/>
      <c r="L49" s="4"/>
      <c r="M49" s="4"/>
    </row>
    <row r="50" spans="1:13" x14ac:dyDescent="0.2">
      <c r="A50" s="80" t="s">
        <v>45</v>
      </c>
      <c r="B50" s="81"/>
      <c r="C50" s="82" t="s">
        <v>43</v>
      </c>
      <c r="D50" s="83" t="s">
        <v>46</v>
      </c>
      <c r="E50" s="8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80" t="s">
        <v>47</v>
      </c>
      <c r="B51" s="81"/>
      <c r="C51" s="82" t="s">
        <v>43</v>
      </c>
      <c r="D51" s="83" t="s">
        <v>48</v>
      </c>
      <c r="E51" s="8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80" t="s">
        <v>49</v>
      </c>
      <c r="B52" s="81"/>
      <c r="C52" s="82" t="s">
        <v>50</v>
      </c>
      <c r="D52" s="104" t="str">
        <f ca="1">CONCATENATE(TEXT(A5,"aaaa"),"-",TEXT(A5,"mm"),"-",TEXT(A5,"jj"))</f>
        <v>2014-01-02</v>
      </c>
      <c r="E52" s="105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80" t="s">
        <v>51</v>
      </c>
      <c r="B53" s="81"/>
      <c r="C53" s="82" t="s">
        <v>52</v>
      </c>
      <c r="D53" s="105" t="str">
        <f ca="1">CONCATENATE("NB9801","-",D52)</f>
        <v>NB9801-2014-01-02</v>
      </c>
      <c r="E53" s="105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5" t="s">
        <v>53</v>
      </c>
      <c r="B54" s="86"/>
      <c r="C54" s="87" t="s">
        <v>52</v>
      </c>
      <c r="D54" s="105" t="str">
        <f ca="1">CONCATENATE("Reclassement dépôt AR chèques","-",D52)</f>
        <v>Reclassement dépôt AR chèques-2014-01-02</v>
      </c>
      <c r="E54" s="105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26"/>
      <c r="E55" s="26"/>
      <c r="F55" s="4"/>
      <c r="G55" s="4"/>
      <c r="H55" s="4"/>
      <c r="I55" s="4"/>
      <c r="J55" s="4"/>
      <c r="K55" s="4"/>
      <c r="L55" s="4"/>
      <c r="M55" s="4"/>
    </row>
    <row r="56" spans="1:13" x14ac:dyDescent="0.2">
      <c r="A56" s="88" t="s">
        <v>54</v>
      </c>
      <c r="B56" s="89" t="s">
        <v>55</v>
      </c>
      <c r="C56" s="89" t="s">
        <v>56</v>
      </c>
      <c r="D56" s="89" t="s">
        <v>57</v>
      </c>
      <c r="E56" s="89" t="s">
        <v>31</v>
      </c>
      <c r="F56" s="89" t="s">
        <v>58</v>
      </c>
      <c r="G56" s="89" t="s">
        <v>32</v>
      </c>
      <c r="H56" s="89" t="s">
        <v>59</v>
      </c>
      <c r="I56" s="89" t="s">
        <v>60</v>
      </c>
      <c r="J56" s="89" t="s">
        <v>61</v>
      </c>
      <c r="K56" s="89"/>
      <c r="L56" s="89"/>
      <c r="M56" s="90" t="s">
        <v>62</v>
      </c>
    </row>
    <row r="57" spans="1:13" x14ac:dyDescent="0.2">
      <c r="A57" s="91"/>
      <c r="B57" s="92" t="s">
        <v>43</v>
      </c>
      <c r="C57" s="93"/>
      <c r="D57" s="93"/>
      <c r="E57" s="93"/>
      <c r="F57" s="93"/>
      <c r="G57" s="93"/>
      <c r="H57" s="94" t="s">
        <v>63</v>
      </c>
      <c r="I57" s="94" t="s">
        <v>63</v>
      </c>
      <c r="J57" s="94" t="s">
        <v>52</v>
      </c>
      <c r="K57" s="94"/>
      <c r="L57" s="94"/>
      <c r="M57" s="95"/>
    </row>
    <row r="58" spans="1:13" x14ac:dyDescent="0.2">
      <c r="A58" s="5"/>
      <c r="B58" s="6"/>
      <c r="C58" s="7"/>
      <c r="D58" s="8"/>
      <c r="E58" s="9"/>
      <c r="F58" s="6"/>
      <c r="G58" s="8"/>
      <c r="H58" s="10"/>
      <c r="I58" s="10"/>
      <c r="J58" s="105" t="str">
        <f>IF(B58&lt;&gt;"",$D$54,"")</f>
        <v/>
      </c>
      <c r="K58" s="105"/>
      <c r="L58" s="96"/>
      <c r="M58" s="97"/>
    </row>
    <row r="59" spans="1:13" x14ac:dyDescent="0.2">
      <c r="A59" s="5"/>
      <c r="B59" s="6"/>
      <c r="C59" s="7"/>
      <c r="D59" s="8"/>
      <c r="E59" s="9"/>
      <c r="F59" s="6"/>
      <c r="G59" s="8"/>
      <c r="H59" s="10"/>
      <c r="I59" s="10"/>
      <c r="J59" s="105" t="str">
        <f t="shared" ref="J59:J83" si="8">IF(B59&lt;&gt;"",$D$54,"")</f>
        <v/>
      </c>
      <c r="K59" s="105"/>
      <c r="L59" s="96"/>
      <c r="M59" s="97"/>
    </row>
    <row r="60" spans="1:13" x14ac:dyDescent="0.2">
      <c r="A60" s="5"/>
      <c r="B60" s="6"/>
      <c r="C60" s="7"/>
      <c r="D60" s="8"/>
      <c r="E60" s="9"/>
      <c r="F60" s="6"/>
      <c r="G60" s="8"/>
      <c r="H60" s="10"/>
      <c r="I60" s="10"/>
      <c r="J60" s="105" t="str">
        <f t="shared" si="8"/>
        <v/>
      </c>
      <c r="K60" s="105"/>
      <c r="L60" s="96"/>
      <c r="M60" s="97"/>
    </row>
    <row r="61" spans="1:13" x14ac:dyDescent="0.2">
      <c r="A61" s="5"/>
      <c r="B61" s="6"/>
      <c r="C61" s="7"/>
      <c r="D61" s="8"/>
      <c r="E61" s="9"/>
      <c r="F61" s="6"/>
      <c r="G61" s="8"/>
      <c r="H61" s="10"/>
      <c r="I61" s="10"/>
      <c r="J61" s="105" t="str">
        <f t="shared" si="8"/>
        <v/>
      </c>
      <c r="K61" s="105"/>
      <c r="L61" s="96"/>
      <c r="M61" s="97"/>
    </row>
    <row r="62" spans="1:13" x14ac:dyDescent="0.2">
      <c r="A62" s="5"/>
      <c r="B62" s="6"/>
      <c r="C62" s="7"/>
      <c r="D62" s="8"/>
      <c r="E62" s="9"/>
      <c r="F62" s="6"/>
      <c r="G62" s="8"/>
      <c r="H62" s="10"/>
      <c r="I62" s="10"/>
      <c r="J62" s="105" t="str">
        <f t="shared" si="8"/>
        <v/>
      </c>
      <c r="K62" s="105"/>
      <c r="L62" s="96"/>
      <c r="M62" s="97"/>
    </row>
    <row r="63" spans="1:13" x14ac:dyDescent="0.2">
      <c r="A63" s="5"/>
      <c r="B63" s="6"/>
      <c r="C63" s="7"/>
      <c r="D63" s="8"/>
      <c r="E63" s="9"/>
      <c r="F63" s="6"/>
      <c r="G63" s="8"/>
      <c r="H63" s="10"/>
      <c r="I63" s="10"/>
      <c r="J63" s="105" t="str">
        <f t="shared" si="8"/>
        <v/>
      </c>
      <c r="K63" s="105"/>
      <c r="L63" s="96"/>
      <c r="M63" s="97"/>
    </row>
    <row r="64" spans="1:13" x14ac:dyDescent="0.2">
      <c r="A64" s="5"/>
      <c r="B64" s="6"/>
      <c r="C64" s="7"/>
      <c r="D64" s="8"/>
      <c r="E64" s="9"/>
      <c r="F64" s="6"/>
      <c r="G64" s="8"/>
      <c r="H64" s="10"/>
      <c r="I64" s="10"/>
      <c r="J64" s="105" t="str">
        <f t="shared" si="8"/>
        <v/>
      </c>
      <c r="K64" s="105"/>
      <c r="L64" s="96"/>
      <c r="M64" s="97"/>
    </row>
    <row r="65" spans="1:13" x14ac:dyDescent="0.2">
      <c r="A65" s="5"/>
      <c r="B65" s="6"/>
      <c r="C65" s="7"/>
      <c r="D65" s="8"/>
      <c r="E65" s="9"/>
      <c r="F65" s="6"/>
      <c r="G65" s="8"/>
      <c r="H65" s="10"/>
      <c r="I65" s="10"/>
      <c r="J65" s="105" t="str">
        <f t="shared" si="8"/>
        <v/>
      </c>
      <c r="K65" s="105"/>
      <c r="L65" s="96"/>
      <c r="M65" s="97"/>
    </row>
    <row r="66" spans="1:13" x14ac:dyDescent="0.2">
      <c r="A66" s="5"/>
      <c r="B66" s="6"/>
      <c r="C66" s="7"/>
      <c r="D66" s="8"/>
      <c r="E66" s="9"/>
      <c r="F66" s="6"/>
      <c r="G66" s="8"/>
      <c r="H66" s="10"/>
      <c r="I66" s="10"/>
      <c r="J66" s="105" t="str">
        <f t="shared" si="8"/>
        <v/>
      </c>
      <c r="K66" s="105"/>
      <c r="L66" s="96"/>
      <c r="M66" s="97"/>
    </row>
    <row r="67" spans="1:13" x14ac:dyDescent="0.2">
      <c r="A67" s="5"/>
      <c r="B67" s="6"/>
      <c r="C67" s="7"/>
      <c r="D67" s="8"/>
      <c r="E67" s="9"/>
      <c r="F67" s="6"/>
      <c r="G67" s="8"/>
      <c r="H67" s="10"/>
      <c r="I67" s="10"/>
      <c r="J67" s="105" t="str">
        <f t="shared" si="8"/>
        <v/>
      </c>
      <c r="K67" s="105"/>
      <c r="L67" s="96"/>
      <c r="M67" s="97"/>
    </row>
    <row r="68" spans="1:13" x14ac:dyDescent="0.2">
      <c r="A68" s="5"/>
      <c r="B68" s="6"/>
      <c r="C68" s="7"/>
      <c r="D68" s="8"/>
      <c r="E68" s="9"/>
      <c r="F68" s="6"/>
      <c r="G68" s="8"/>
      <c r="H68" s="10"/>
      <c r="I68" s="10"/>
      <c r="J68" s="105" t="str">
        <f t="shared" si="8"/>
        <v/>
      </c>
      <c r="K68" s="105"/>
      <c r="L68" s="96"/>
      <c r="M68" s="97"/>
    </row>
    <row r="69" spans="1:13" x14ac:dyDescent="0.2">
      <c r="A69" s="5"/>
      <c r="B69" s="6"/>
      <c r="C69" s="7"/>
      <c r="D69" s="8"/>
      <c r="E69" s="9"/>
      <c r="F69" s="6"/>
      <c r="G69" s="8"/>
      <c r="H69" s="10"/>
      <c r="I69" s="10"/>
      <c r="J69" s="105" t="str">
        <f t="shared" si="8"/>
        <v/>
      </c>
      <c r="K69" s="105"/>
      <c r="L69" s="96"/>
      <c r="M69" s="97"/>
    </row>
    <row r="70" spans="1:13" x14ac:dyDescent="0.2">
      <c r="A70" s="5"/>
      <c r="B70" s="6"/>
      <c r="C70" s="7"/>
      <c r="D70" s="8"/>
      <c r="E70" s="9"/>
      <c r="F70" s="6"/>
      <c r="G70" s="8"/>
      <c r="H70" s="10"/>
      <c r="I70" s="10"/>
      <c r="J70" s="105" t="str">
        <f t="shared" si="8"/>
        <v/>
      </c>
      <c r="K70" s="105"/>
      <c r="L70" s="96"/>
      <c r="M70" s="97"/>
    </row>
    <row r="71" spans="1:13" x14ac:dyDescent="0.2">
      <c r="A71" s="5"/>
      <c r="B71" s="6"/>
      <c r="C71" s="7"/>
      <c r="D71" s="8"/>
      <c r="E71" s="9"/>
      <c r="F71" s="6"/>
      <c r="G71" s="8"/>
      <c r="H71" s="10"/>
      <c r="I71" s="10"/>
      <c r="J71" s="105" t="str">
        <f t="shared" si="8"/>
        <v/>
      </c>
      <c r="K71" s="105"/>
      <c r="L71" s="96"/>
      <c r="M71" s="97"/>
    </row>
    <row r="72" spans="1:13" x14ac:dyDescent="0.2">
      <c r="A72" s="5"/>
      <c r="B72" s="6"/>
      <c r="C72" s="7"/>
      <c r="D72" s="8"/>
      <c r="E72" s="9"/>
      <c r="F72" s="6"/>
      <c r="G72" s="8"/>
      <c r="H72" s="10"/>
      <c r="I72" s="10"/>
      <c r="J72" s="105" t="str">
        <f t="shared" si="8"/>
        <v/>
      </c>
      <c r="K72" s="105"/>
      <c r="L72" s="96"/>
      <c r="M72" s="97"/>
    </row>
    <row r="73" spans="1:13" x14ac:dyDescent="0.2">
      <c r="A73" s="5"/>
      <c r="B73" s="6"/>
      <c r="C73" s="7"/>
      <c r="D73" s="8"/>
      <c r="E73" s="9"/>
      <c r="F73" s="6"/>
      <c r="G73" s="8"/>
      <c r="H73" s="10"/>
      <c r="I73" s="10"/>
      <c r="J73" s="105" t="str">
        <f t="shared" si="8"/>
        <v/>
      </c>
      <c r="K73" s="105"/>
      <c r="L73" s="96"/>
      <c r="M73" s="97"/>
    </row>
    <row r="74" spans="1:13" x14ac:dyDescent="0.2">
      <c r="A74" s="5"/>
      <c r="B74" s="6"/>
      <c r="C74" s="7"/>
      <c r="D74" s="8"/>
      <c r="E74" s="9"/>
      <c r="F74" s="6"/>
      <c r="G74" s="8"/>
      <c r="H74" s="10"/>
      <c r="I74" s="10"/>
      <c r="J74" s="105" t="str">
        <f t="shared" si="8"/>
        <v/>
      </c>
      <c r="K74" s="105"/>
      <c r="L74" s="96"/>
      <c r="M74" s="97"/>
    </row>
    <row r="75" spans="1:13" x14ac:dyDescent="0.2">
      <c r="A75" s="5"/>
      <c r="B75" s="6"/>
      <c r="C75" s="7"/>
      <c r="D75" s="8"/>
      <c r="E75" s="9"/>
      <c r="F75" s="6"/>
      <c r="G75" s="8"/>
      <c r="H75" s="10"/>
      <c r="I75" s="10"/>
      <c r="J75" s="105" t="str">
        <f t="shared" si="8"/>
        <v/>
      </c>
      <c r="K75" s="105"/>
      <c r="L75" s="96"/>
      <c r="M75" s="97"/>
    </row>
    <row r="76" spans="1:13" x14ac:dyDescent="0.2">
      <c r="A76" s="5"/>
      <c r="B76" s="6"/>
      <c r="C76" s="7"/>
      <c r="D76" s="8"/>
      <c r="E76" s="9"/>
      <c r="F76" s="6"/>
      <c r="G76" s="8"/>
      <c r="H76" s="10"/>
      <c r="I76" s="10"/>
      <c r="J76" s="105" t="str">
        <f t="shared" si="8"/>
        <v/>
      </c>
      <c r="K76" s="105"/>
      <c r="L76" s="96"/>
      <c r="M76" s="97"/>
    </row>
    <row r="77" spans="1:13" x14ac:dyDescent="0.2">
      <c r="A77" s="5"/>
      <c r="B77" s="6"/>
      <c r="C77" s="7"/>
      <c r="D77" s="8"/>
      <c r="E77" s="9"/>
      <c r="F77" s="6"/>
      <c r="G77" s="8"/>
      <c r="H77" s="10"/>
      <c r="I77" s="10"/>
      <c r="J77" s="105" t="str">
        <f t="shared" si="8"/>
        <v/>
      </c>
      <c r="K77" s="105"/>
      <c r="L77" s="96"/>
      <c r="M77" s="97"/>
    </row>
    <row r="78" spans="1:13" x14ac:dyDescent="0.2">
      <c r="A78" s="5"/>
      <c r="B78" s="6"/>
      <c r="C78" s="7"/>
      <c r="D78" s="8"/>
      <c r="E78" s="9"/>
      <c r="F78" s="6"/>
      <c r="G78" s="8"/>
      <c r="H78" s="10"/>
      <c r="I78" s="10"/>
      <c r="J78" s="105" t="str">
        <f t="shared" si="8"/>
        <v/>
      </c>
      <c r="K78" s="105"/>
      <c r="L78" s="96"/>
      <c r="M78" s="97"/>
    </row>
    <row r="79" spans="1:13" x14ac:dyDescent="0.2">
      <c r="A79" s="5"/>
      <c r="B79" s="6"/>
      <c r="C79" s="7"/>
      <c r="D79" s="8"/>
      <c r="E79" s="9"/>
      <c r="F79" s="6"/>
      <c r="G79" s="8"/>
      <c r="H79" s="10"/>
      <c r="I79" s="10"/>
      <c r="J79" s="105" t="str">
        <f t="shared" si="8"/>
        <v/>
      </c>
      <c r="K79" s="105"/>
      <c r="L79" s="96"/>
      <c r="M79" s="97"/>
    </row>
    <row r="80" spans="1:13" x14ac:dyDescent="0.2">
      <c r="A80" s="5"/>
      <c r="B80" s="6"/>
      <c r="C80" s="7"/>
      <c r="D80" s="8"/>
      <c r="E80" s="9"/>
      <c r="F80" s="6"/>
      <c r="G80" s="8"/>
      <c r="H80" s="10"/>
      <c r="I80" s="10"/>
      <c r="J80" s="105" t="str">
        <f t="shared" si="8"/>
        <v/>
      </c>
      <c r="K80" s="105"/>
      <c r="L80" s="96"/>
      <c r="M80" s="97"/>
    </row>
    <row r="81" spans="1:13" x14ac:dyDescent="0.2">
      <c r="A81" s="5"/>
      <c r="B81" s="6"/>
      <c r="C81" s="7"/>
      <c r="D81" s="8"/>
      <c r="E81" s="9"/>
      <c r="F81" s="6"/>
      <c r="G81" s="8"/>
      <c r="H81" s="10"/>
      <c r="I81" s="10"/>
      <c r="J81" s="105" t="str">
        <f t="shared" si="8"/>
        <v/>
      </c>
      <c r="K81" s="105"/>
      <c r="L81" s="96"/>
      <c r="M81" s="97"/>
    </row>
    <row r="82" spans="1:13" x14ac:dyDescent="0.2">
      <c r="A82" s="5"/>
      <c r="B82" s="6"/>
      <c r="C82" s="7"/>
      <c r="D82" s="8"/>
      <c r="E82" s="9"/>
      <c r="F82" s="6"/>
      <c r="G82" s="8"/>
      <c r="H82" s="10"/>
      <c r="I82" s="10"/>
      <c r="J82" s="105" t="str">
        <f t="shared" si="8"/>
        <v/>
      </c>
      <c r="K82" s="105"/>
      <c r="L82" s="96"/>
      <c r="M82" s="97"/>
    </row>
    <row r="83" spans="1:13" x14ac:dyDescent="0.2">
      <c r="A83" s="5"/>
      <c r="B83" s="6"/>
      <c r="C83" s="7"/>
      <c r="D83" s="8"/>
      <c r="E83" s="9"/>
      <c r="F83" s="6"/>
      <c r="G83" s="8"/>
      <c r="H83" s="10"/>
      <c r="I83" s="10"/>
      <c r="J83" s="105" t="str">
        <f t="shared" si="8"/>
        <v/>
      </c>
      <c r="K83" s="105"/>
      <c r="L83" s="96"/>
      <c r="M83" s="97"/>
    </row>
    <row r="84" spans="1:13" x14ac:dyDescent="0.2">
      <c r="A84" s="11"/>
      <c r="B84" s="12"/>
      <c r="C84" s="12"/>
      <c r="D84" s="12"/>
      <c r="E84" s="12"/>
      <c r="F84" s="12"/>
      <c r="G84" s="12"/>
      <c r="H84" s="13"/>
      <c r="I84" s="13"/>
      <c r="J84" s="12"/>
      <c r="K84" s="12"/>
      <c r="L84" s="12"/>
      <c r="M84" s="14"/>
    </row>
  </sheetData>
  <mergeCells count="55">
    <mergeCell ref="J78:K78"/>
    <mergeCell ref="J79:K79"/>
    <mergeCell ref="J80:K80"/>
    <mergeCell ref="J81:K81"/>
    <mergeCell ref="J82:K82"/>
    <mergeCell ref="J83:K83"/>
    <mergeCell ref="J72:K72"/>
    <mergeCell ref="J73:K73"/>
    <mergeCell ref="J74:K74"/>
    <mergeCell ref="J75:K75"/>
    <mergeCell ref="J76:K76"/>
    <mergeCell ref="J77:K77"/>
    <mergeCell ref="J66:K66"/>
    <mergeCell ref="J67:K67"/>
    <mergeCell ref="J68:K68"/>
    <mergeCell ref="J69:K69"/>
    <mergeCell ref="J70:K70"/>
    <mergeCell ref="J71:K71"/>
    <mergeCell ref="J60:K60"/>
    <mergeCell ref="J61:K61"/>
    <mergeCell ref="J62:K62"/>
    <mergeCell ref="J63:K63"/>
    <mergeCell ref="J64:K64"/>
    <mergeCell ref="J65:K65"/>
    <mergeCell ref="A54:B54"/>
    <mergeCell ref="D54:E54"/>
    <mergeCell ref="D55:E55"/>
    <mergeCell ref="B57:G57"/>
    <mergeCell ref="J58:K58"/>
    <mergeCell ref="J59:K59"/>
    <mergeCell ref="A51:B51"/>
    <mergeCell ref="D51:E51"/>
    <mergeCell ref="A52:B52"/>
    <mergeCell ref="D52:E52"/>
    <mergeCell ref="A53:B53"/>
    <mergeCell ref="D53:E53"/>
    <mergeCell ref="A48:B48"/>
    <mergeCell ref="D48:E48"/>
    <mergeCell ref="A49:B49"/>
    <mergeCell ref="D49:E49"/>
    <mergeCell ref="A50:B50"/>
    <mergeCell ref="D50:E50"/>
    <mergeCell ref="A44:E44"/>
    <mergeCell ref="F44:G44"/>
    <mergeCell ref="A45:E45"/>
    <mergeCell ref="F45:G45"/>
    <mergeCell ref="A46:E46"/>
    <mergeCell ref="F46:G46"/>
    <mergeCell ref="A1:H1"/>
    <mergeCell ref="A2:H2"/>
    <mergeCell ref="A3:H3"/>
    <mergeCell ref="A4:H4"/>
    <mergeCell ref="A5:H5"/>
    <mergeCell ref="A43:E43"/>
    <mergeCell ref="F43:G43"/>
  </mergeCells>
  <pageMargins left="0.78740157499999996" right="0.78740157499999996" top="0.984251969" bottom="0.984251969" header="0.5" footer="0.5"/>
  <pageSetup scale="3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Button 1">
              <controlPr defaultSize="0" print="0" autoFill="0" autoPict="0" macro="[0]!genereecriture">
                <anchor moveWithCells="1">
                  <from>
                    <xdr:col>3</xdr:col>
                    <xdr:colOff>333375</xdr:colOff>
                    <xdr:row>37</xdr:row>
                    <xdr:rowOff>142875</xdr:rowOff>
                  </from>
                  <to>
                    <xdr:col>3</xdr:col>
                    <xdr:colOff>1743075</xdr:colOff>
                    <xdr:row>39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Date du mois</vt:lpstr>
      <vt:lpstr>Base de données-dépôts chèques</vt:lpstr>
      <vt:lpstr>2014-01-01</vt:lpstr>
      <vt:lpstr>2014-01-02</vt:lpstr>
      <vt:lpstr>'2014-01-01'!Zone_d_impression</vt:lpstr>
      <vt:lpstr>'2014-01-02'!Zone_d_impression</vt:lpstr>
    </vt:vector>
  </TitlesOfParts>
  <Company>Rona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Kimvand</dc:creator>
  <cp:lastModifiedBy>Rona</cp:lastModifiedBy>
  <cp:lastPrinted>2014-07-11T15:07:18Z</cp:lastPrinted>
  <dcterms:created xsi:type="dcterms:W3CDTF">2011-09-22T13:57:34Z</dcterms:created>
  <dcterms:modified xsi:type="dcterms:W3CDTF">2014-07-14T19:51:50Z</dcterms:modified>
</cp:coreProperties>
</file>