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7520" windowHeight="12345" activeTab="2"/>
  </bookViews>
  <sheets>
    <sheet name="Controle" sheetId="1" r:id="rId1"/>
    <sheet name="TCD perso" sheetId="2" r:id="rId2"/>
    <sheet name="TCD veh" sheetId="3" r:id="rId3"/>
  </sheets>
  <calcPr calcId="125725" calcMode="manual" calcCompleted="0" calcOnSave="0"/>
  <pivotCaches>
    <pivotCache cacheId="0" r:id="rId4"/>
  </pivotCaches>
</workbook>
</file>

<file path=xl/calcChain.xml><?xml version="1.0" encoding="utf-8"?>
<calcChain xmlns="http://schemas.openxmlformats.org/spreadsheetml/2006/main">
  <c r="AB3" i="1" l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Z19" i="1" s="1"/>
  <c r="AB20" i="1"/>
  <c r="AB21" i="1"/>
  <c r="Z21" i="1" s="1"/>
  <c r="AB22" i="1"/>
  <c r="AB2" i="1"/>
  <c r="Z2" i="1" s="1"/>
  <c r="Y2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" i="1"/>
  <c r="Y3" i="1"/>
  <c r="Y4" i="1"/>
  <c r="Y5" i="1"/>
  <c r="Y6" i="1"/>
  <c r="Y7" i="1"/>
  <c r="Y8" i="1"/>
  <c r="P8" i="1" s="1"/>
  <c r="Y9" i="1"/>
  <c r="Y10" i="1"/>
  <c r="V10" i="1" s="1"/>
  <c r="Y11" i="1"/>
  <c r="Y12" i="1"/>
  <c r="V12" i="1" s="1"/>
  <c r="Y13" i="1"/>
  <c r="Y14" i="1"/>
  <c r="V14" i="1" s="1"/>
  <c r="Y15" i="1"/>
  <c r="Y16" i="1"/>
  <c r="V16" i="1" s="1"/>
  <c r="Y17" i="1"/>
  <c r="Y18" i="1"/>
  <c r="P18" i="1" s="1"/>
  <c r="Y19" i="1"/>
  <c r="Y20" i="1"/>
  <c r="V20" i="1" s="1"/>
  <c r="Y21" i="1"/>
  <c r="Y22" i="1"/>
  <c r="P22" i="1" s="1"/>
  <c r="V3" i="1"/>
  <c r="V9" i="1"/>
  <c r="V11" i="1"/>
  <c r="V13" i="1"/>
  <c r="V15" i="1"/>
  <c r="V17" i="1"/>
  <c r="V19" i="1"/>
  <c r="V21" i="1"/>
  <c r="U3" i="1"/>
  <c r="U10" i="1"/>
  <c r="U12" i="1"/>
  <c r="U14" i="1"/>
  <c r="U16" i="1"/>
  <c r="U18" i="1"/>
  <c r="U20" i="1"/>
  <c r="U22" i="1"/>
  <c r="T3" i="1"/>
  <c r="T9" i="1"/>
  <c r="T11" i="1"/>
  <c r="T13" i="1"/>
  <c r="T15" i="1"/>
  <c r="T17" i="1"/>
  <c r="T19" i="1"/>
  <c r="T21" i="1"/>
  <c r="Q3" i="1"/>
  <c r="Q10" i="1"/>
  <c r="Q12" i="1"/>
  <c r="Q14" i="1"/>
  <c r="Q16" i="1"/>
  <c r="Q18" i="1"/>
  <c r="Q20" i="1"/>
  <c r="Q22" i="1"/>
  <c r="R3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Q21" i="1" l="1"/>
  <c r="Q19" i="1"/>
  <c r="Q17" i="1"/>
  <c r="Q15" i="1"/>
  <c r="Q13" i="1"/>
  <c r="Q11" i="1"/>
  <c r="Q9" i="1"/>
  <c r="T22" i="1"/>
  <c r="T20" i="1"/>
  <c r="W20" i="1" s="1"/>
  <c r="T18" i="1"/>
  <c r="T16" i="1"/>
  <c r="W16" i="1" s="1"/>
  <c r="T14" i="1"/>
  <c r="W14" i="1" s="1"/>
  <c r="T12" i="1"/>
  <c r="W12" i="1" s="1"/>
  <c r="T10" i="1"/>
  <c r="U21" i="1"/>
  <c r="W21" i="1" s="1"/>
  <c r="U19" i="1"/>
  <c r="U17" i="1"/>
  <c r="W17" i="1" s="1"/>
  <c r="U15" i="1"/>
  <c r="U13" i="1"/>
  <c r="W13" i="1" s="1"/>
  <c r="U11" i="1"/>
  <c r="U9" i="1"/>
  <c r="W9" i="1" s="1"/>
  <c r="V22" i="1"/>
  <c r="V18" i="1"/>
  <c r="Z22" i="1"/>
  <c r="Z20" i="1"/>
  <c r="Z18" i="1"/>
  <c r="Z16" i="1"/>
  <c r="Z14" i="1"/>
  <c r="Z12" i="1"/>
  <c r="Z10" i="1"/>
  <c r="Z8" i="1"/>
  <c r="Z6" i="1"/>
  <c r="Z4" i="1"/>
  <c r="X22" i="1"/>
  <c r="X20" i="1"/>
  <c r="X18" i="1"/>
  <c r="X16" i="1"/>
  <c r="X14" i="1"/>
  <c r="X12" i="1"/>
  <c r="X10" i="1"/>
  <c r="X8" i="1"/>
  <c r="X6" i="1"/>
  <c r="X4" i="1"/>
  <c r="X2" i="1"/>
  <c r="W19" i="1"/>
  <c r="W15" i="1"/>
  <c r="W11" i="1"/>
  <c r="Z17" i="1"/>
  <c r="Z15" i="1"/>
  <c r="Z13" i="1"/>
  <c r="Z11" i="1"/>
  <c r="Z9" i="1"/>
  <c r="Z7" i="1"/>
  <c r="Z5" i="1"/>
  <c r="Z3" i="1"/>
  <c r="X21" i="1"/>
  <c r="X19" i="1"/>
  <c r="X17" i="1"/>
  <c r="X15" i="1"/>
  <c r="X13" i="1"/>
  <c r="X11" i="1"/>
  <c r="X9" i="1"/>
  <c r="X7" i="1"/>
  <c r="X5" i="1"/>
  <c r="X3" i="1"/>
  <c r="AK21" i="1"/>
  <c r="AK19" i="1"/>
  <c r="AK17" i="1"/>
  <c r="AK15" i="1"/>
  <c r="AK13" i="1"/>
  <c r="AK11" i="1"/>
  <c r="AK9" i="1"/>
  <c r="AK7" i="1"/>
  <c r="AK5" i="1"/>
  <c r="AK3" i="1"/>
  <c r="S22" i="1"/>
  <c r="P20" i="1"/>
  <c r="S20" i="1" s="1"/>
  <c r="S18" i="1"/>
  <c r="P16" i="1"/>
  <c r="S16" i="1" s="1"/>
  <c r="P14" i="1"/>
  <c r="S14" i="1" s="1"/>
  <c r="P12" i="1"/>
  <c r="S12" i="1" s="1"/>
  <c r="P10" i="1"/>
  <c r="S10" i="1" s="1"/>
  <c r="P6" i="1"/>
  <c r="AK4" i="1"/>
  <c r="T2" i="1"/>
  <c r="P21" i="1"/>
  <c r="S21" i="1" s="1"/>
  <c r="P19" i="1"/>
  <c r="S19" i="1" s="1"/>
  <c r="P17" i="1"/>
  <c r="S17" i="1" s="1"/>
  <c r="P15" i="1"/>
  <c r="S15" i="1" s="1"/>
  <c r="P13" i="1"/>
  <c r="P11" i="1"/>
  <c r="P9" i="1"/>
  <c r="P7" i="1"/>
  <c r="P5" i="1"/>
  <c r="P3" i="1"/>
  <c r="S3" i="1" s="1"/>
  <c r="AJ22" i="1"/>
  <c r="AJ20" i="1"/>
  <c r="AJ18" i="1"/>
  <c r="AJ16" i="1"/>
  <c r="AJ14" i="1"/>
  <c r="AJ12" i="1"/>
  <c r="AJ10" i="1"/>
  <c r="AJ8" i="1"/>
  <c r="AJ6" i="1"/>
  <c r="AJ4" i="1"/>
  <c r="AJ2" i="1"/>
  <c r="AK22" i="1"/>
  <c r="AK20" i="1"/>
  <c r="AK18" i="1"/>
  <c r="AK16" i="1"/>
  <c r="AK14" i="1"/>
  <c r="AK12" i="1"/>
  <c r="AK10" i="1"/>
  <c r="AK8" i="1"/>
  <c r="AK6" i="1"/>
  <c r="AK2" i="1"/>
  <c r="V4" i="1"/>
  <c r="P4" i="1"/>
  <c r="P2" i="1"/>
  <c r="AJ21" i="1"/>
  <c r="AJ19" i="1"/>
  <c r="AJ17" i="1"/>
  <c r="AJ15" i="1"/>
  <c r="AJ13" i="1"/>
  <c r="AJ11" i="1"/>
  <c r="AJ9" i="1"/>
  <c r="AJ7" i="1"/>
  <c r="AJ5" i="1"/>
  <c r="AJ3" i="1"/>
  <c r="S13" i="1"/>
  <c r="S11" i="1"/>
  <c r="S9" i="1"/>
  <c r="W10" i="1"/>
  <c r="W3" i="1"/>
  <c r="Q2" i="1"/>
  <c r="R8" i="1"/>
  <c r="R6" i="1"/>
  <c r="R4" i="1"/>
  <c r="Q8" i="1"/>
  <c r="Q6" i="1"/>
  <c r="Q4" i="1"/>
  <c r="T7" i="1"/>
  <c r="T5" i="1"/>
  <c r="U8" i="1"/>
  <c r="U6" i="1"/>
  <c r="U4" i="1"/>
  <c r="V2" i="1"/>
  <c r="V7" i="1"/>
  <c r="V5" i="1"/>
  <c r="R2" i="1"/>
  <c r="R7" i="1"/>
  <c r="R5" i="1"/>
  <c r="Q7" i="1"/>
  <c r="Q5" i="1"/>
  <c r="T8" i="1"/>
  <c r="T6" i="1"/>
  <c r="T4" i="1"/>
  <c r="U2" i="1"/>
  <c r="U7" i="1"/>
  <c r="U5" i="1"/>
  <c r="V8" i="1"/>
  <c r="V6" i="1"/>
  <c r="W18" i="1" l="1"/>
  <c r="W22" i="1"/>
  <c r="W4" i="1"/>
  <c r="W6" i="1"/>
  <c r="S7" i="1"/>
  <c r="W5" i="1"/>
  <c r="W2" i="1"/>
  <c r="S4" i="1"/>
  <c r="S8" i="1"/>
  <c r="W8" i="1"/>
  <c r="S5" i="1"/>
  <c r="S2" i="1"/>
  <c r="W7" i="1"/>
  <c r="S6" i="1"/>
</calcChain>
</file>

<file path=xl/sharedStrings.xml><?xml version="1.0" encoding="utf-8"?>
<sst xmlns="http://schemas.openxmlformats.org/spreadsheetml/2006/main" count="394" uniqueCount="76">
  <si>
    <t>Date</t>
  </si>
  <si>
    <t>Immat</t>
  </si>
  <si>
    <t>Immat1</t>
  </si>
  <si>
    <t>Matricule</t>
  </si>
  <si>
    <t>nom complet</t>
  </si>
  <si>
    <t>Colonne3</t>
  </si>
  <si>
    <t>Colonne2</t>
  </si>
  <si>
    <t>Formateur</t>
  </si>
  <si>
    <t>QteConso</t>
  </si>
  <si>
    <t>Kms / Heures</t>
  </si>
  <si>
    <t>Conso</t>
  </si>
  <si>
    <t>Société</t>
  </si>
  <si>
    <t>Agence</t>
  </si>
  <si>
    <t>Region</t>
  </si>
  <si>
    <t>recaptrimL</t>
  </si>
  <si>
    <t>recaptrimLitm-1</t>
  </si>
  <si>
    <t>recaptrimLitm-2</t>
  </si>
  <si>
    <t>TotaltrimLit</t>
  </si>
  <si>
    <t>recaptrimkmsm</t>
  </si>
  <si>
    <t>recaptrimkmsm-1</t>
  </si>
  <si>
    <t>recaptrimkmsm-2</t>
  </si>
  <si>
    <t>Totaltrimkms</t>
  </si>
  <si>
    <t>Moy an personnel</t>
  </si>
  <si>
    <t>mois num</t>
  </si>
  <si>
    <t>Moy an veh</t>
  </si>
  <si>
    <t>Mois</t>
  </si>
  <si>
    <t>année</t>
  </si>
  <si>
    <t>date sortie</t>
  </si>
  <si>
    <t>Famille veh</t>
  </si>
  <si>
    <t>Classe euro</t>
  </si>
  <si>
    <t>MEC</t>
  </si>
  <si>
    <t>type</t>
  </si>
  <si>
    <t>Activité</t>
  </si>
  <si>
    <t/>
  </si>
  <si>
    <t>EURO 2</t>
  </si>
  <si>
    <t>E1</t>
  </si>
  <si>
    <t>EURO 3</t>
  </si>
  <si>
    <t>E3</t>
  </si>
  <si>
    <t>F1</t>
  </si>
  <si>
    <t>F2</t>
  </si>
  <si>
    <t>Conducteur 01</t>
  </si>
  <si>
    <t>Conducteur 02</t>
  </si>
  <si>
    <t>Conducteur 03</t>
  </si>
  <si>
    <t>0000 AA 00</t>
  </si>
  <si>
    <t>0000AA00</t>
  </si>
  <si>
    <t>0000BB00</t>
  </si>
  <si>
    <t>0000 BB 00</t>
  </si>
  <si>
    <t>0000 CC 00</t>
  </si>
  <si>
    <t>0000CC00</t>
  </si>
  <si>
    <t>SOCIETE 1</t>
  </si>
  <si>
    <t>SOCIETE 2</t>
  </si>
  <si>
    <t>AGENCE 1</t>
  </si>
  <si>
    <t>AGENCE 2</t>
  </si>
  <si>
    <t>AGENCE 3</t>
  </si>
  <si>
    <t>REGION 1</t>
  </si>
  <si>
    <t>REGION 2</t>
  </si>
  <si>
    <t>Marque Vehicule</t>
  </si>
  <si>
    <t>Marque 1</t>
  </si>
  <si>
    <t>Modele 2</t>
  </si>
  <si>
    <t>Modele 1</t>
  </si>
  <si>
    <t>TYPE 1</t>
  </si>
  <si>
    <t>TYPE 2</t>
  </si>
  <si>
    <t>Marque 2</t>
  </si>
  <si>
    <t>(Tous)</t>
  </si>
  <si>
    <t>Étiquettes de colonnes</t>
  </si>
  <si>
    <t>Étiquettes de lignes</t>
  </si>
  <si>
    <t>Moyenne / an personnel</t>
  </si>
  <si>
    <t>Valeurs</t>
  </si>
  <si>
    <t>Moyenne mensuel</t>
  </si>
  <si>
    <t>Moyenne trimestriel</t>
  </si>
  <si>
    <t>Litres mois veh</t>
  </si>
  <si>
    <t>Km mois veh</t>
  </si>
  <si>
    <t>Moyenne mensuel veh</t>
  </si>
  <si>
    <t>Formateur 2</t>
  </si>
  <si>
    <t>E2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</si>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</sst>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14" fontId="0" fillId="0" borderId="0" xfId="0" applyNumberFormat="1"/>
    <xf numFmtId="0" fontId="0" fillId="2" borderId="0" xfId="0" applyFill="1"/>
    <xf numFmtId="2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28">
    <dxf>
      <numFmt numFmtId="2" formatCode="0.00"/>
    </dxf>
    <dxf>
      <numFmt numFmtId="2" formatCode="0.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2" formatCode="0.00"/>
    </dxf>
    <dxf>
      <numFmt numFmtId="0" formatCode="General"/>
    </dxf>
    <dxf>
      <numFmt numFmtId="2" formatCode="0.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304800</xdr:colOff>
          <xdr:row>3</xdr:row>
          <xdr:rowOff>19050</xdr:rowOff>
        </xdr:from>
        <xdr:to>
          <xdr:col>8</xdr:col>
          <xdr:colOff>1238250</xdr:colOff>
          <xdr:row>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xime Lecomte" refreshedDate="41862.618890509257" createdVersion="3" refreshedVersion="3" minRefreshableVersion="3" recordCount="21">
  <cacheSource type="worksheet">
    <worksheetSource name="Tableau2[#Tout]"/>
  </cacheSource>
  <cacheFields count="40">
    <cacheField name="Date" numFmtId="14">
      <sharedItems containsSemiMixedTypes="0" containsNonDate="0" containsDate="1" containsString="0" minDate="2013-01-02T00:00:00" maxDate="2013-02-01T00:00:00"/>
    </cacheField>
    <cacheField name="Immat" numFmtId="14">
      <sharedItems/>
    </cacheField>
    <cacheField name="Immat1" numFmtId="14">
      <sharedItems/>
    </cacheField>
    <cacheField name="Matricule" numFmtId="0">
      <sharedItems containsSemiMixedTypes="0" containsString="0" containsNumber="1" containsInteger="1" minValue="3366" maxValue="8755"/>
    </cacheField>
    <cacheField name="nom complet" numFmtId="0">
      <sharedItems count="3">
        <s v="Conducteur 01"/>
        <s v="Conducteur 02"/>
        <s v="Conducteur 03"/>
      </sharedItems>
    </cacheField>
    <cacheField name="Colonne3" numFmtId="0">
      <sharedItems containsNonDate="0" containsString="0" containsBlank="1"/>
    </cacheField>
    <cacheField name="Colonne2" numFmtId="0">
      <sharedItems containsNonDate="0" containsString="0" containsBlank="1"/>
    </cacheField>
    <cacheField name="Formateur" numFmtId="0">
      <sharedItems/>
    </cacheField>
    <cacheField name="QteConso" numFmtId="0">
      <sharedItems containsSemiMixedTypes="0" containsString="0" containsNumber="1" minValue="58.01" maxValue="242.9"/>
    </cacheField>
    <cacheField name="Kms / Heures" numFmtId="0">
      <sharedItems containsSemiMixedTypes="0" containsString="0" containsNumber="1" containsInteger="1" minValue="169" maxValue="698"/>
    </cacheField>
    <cacheField name="Conso" numFmtId="0">
      <sharedItems containsSemiMixedTypes="0" containsString="0" containsNumber="1" minValue="15.53" maxValue="85.64"/>
    </cacheField>
    <cacheField name="Société" numFmtId="0">
      <sharedItems count="2">
        <s v="SOCIETE 1"/>
        <s v="SOCIETE 2"/>
      </sharedItems>
    </cacheField>
    <cacheField name="Agence" numFmtId="0">
      <sharedItems count="3">
        <s v="AGENCE 1"/>
        <s v="AGENCE 2"/>
        <s v="AGENCE 3"/>
      </sharedItems>
    </cacheField>
    <cacheField name="Region" numFmtId="0">
      <sharedItems count="2">
        <s v="REGION 1"/>
        <s v="REGION 2"/>
      </sharedItems>
    </cacheField>
    <cacheField name="Formateur 2" numFmtId="0">
      <sharedItems count="2">
        <s v="F1"/>
        <s v="F2"/>
      </sharedItems>
    </cacheField>
    <cacheField name="recaptrimL" numFmtId="0">
      <sharedItems containsSemiMixedTypes="0" containsString="0" containsNumber="1" minValue="222.88" maxValue="1794.2600000000002"/>
    </cacheField>
    <cacheField name="recaptrimLitm-1" numFmtId="0">
      <sharedItems containsSemiMixedTypes="0" containsString="0" containsNumber="1" containsInteger="1" minValue="0" maxValue="0"/>
    </cacheField>
    <cacheField name="recaptrimLitm-2" numFmtId="0">
      <sharedItems containsSemiMixedTypes="0" containsString="0" containsNumber="1" containsInteger="1" minValue="0" maxValue="0"/>
    </cacheField>
    <cacheField name="TotaltrimLit" numFmtId="0">
      <sharedItems containsSemiMixedTypes="0" containsString="0" containsNumber="1" minValue="222.88" maxValue="1794.2600000000002"/>
    </cacheField>
    <cacheField name="recaptrimkmsm" numFmtId="0">
      <sharedItems containsSemiMixedTypes="0" containsString="0" containsNumber="1" containsInteger="1" minValue="698" maxValue="5292"/>
    </cacheField>
    <cacheField name="recaptrimkmsm-1" numFmtId="0">
      <sharedItems containsSemiMixedTypes="0" containsString="0" containsNumber="1" containsInteger="1" minValue="0" maxValue="0"/>
    </cacheField>
    <cacheField name="recaptrimkmsm-2" numFmtId="0">
      <sharedItems containsSemiMixedTypes="0" containsString="0" containsNumber="1" containsInteger="1" minValue="0" maxValue="0"/>
    </cacheField>
    <cacheField name="Totaltrimkms" numFmtId="0">
      <sharedItems containsSemiMixedTypes="0" containsString="0" containsNumber="1" containsInteger="1" minValue="698" maxValue="5292"/>
    </cacheField>
    <cacheField name="Moy an personnel" numFmtId="2">
      <sharedItems containsSemiMixedTypes="0" containsString="0" containsNumber="1" minValue="29.059939301972687" maxValue="33.905139833711267"/>
    </cacheField>
    <cacheField name="mois num" numFmtId="0">
      <sharedItems containsSemiMixedTypes="0" containsString="0" containsNumber="1" containsInteger="1" minValue="1" maxValue="1"/>
    </cacheField>
    <cacheField name="Moy an veh" numFmtId="2">
      <sharedItems containsSemiMixedTypes="0" containsString="0" containsNumber="1" minValue="29.059939301972687" maxValue="33.905139833711267"/>
    </cacheField>
    <cacheField name="Mois" numFmtId="0">
      <sharedItems count="1">
        <s v="janvier"/>
      </sharedItems>
    </cacheField>
    <cacheField name="année" numFmtId="0">
      <sharedItems containsSemiMixedTypes="0" containsString="0" containsNumber="1" containsInteger="1" minValue="2013" maxValue="2013"/>
    </cacheField>
    <cacheField name="date sortie" numFmtId="14">
      <sharedItems count="1">
        <s v=""/>
      </sharedItems>
    </cacheField>
    <cacheField name="Marque Vehicule" numFmtId="0">
      <sharedItems/>
    </cacheField>
    <cacheField name="Famille veh" numFmtId="0">
      <sharedItems/>
    </cacheField>
    <cacheField name="Classe euro" numFmtId="0">
      <sharedItems count="2">
        <s v="EURO 2"/>
        <s v="EURO 3"/>
      </sharedItems>
    </cacheField>
    <cacheField name="MEC" numFmtId="14">
      <sharedItems containsSemiMixedTypes="0" containsNonDate="0" containsDate="1" containsString="0" minDate="1999-12-01T00:00:00" maxDate="2005-09-03T00:00:00"/>
    </cacheField>
    <cacheField name="type" numFmtId="0">
      <sharedItems count="2">
        <s v="TYPE 1"/>
        <s v="TYPE 2"/>
      </sharedItems>
    </cacheField>
    <cacheField name="Activité" numFmtId="0">
      <sharedItems count="3">
        <s v="E1"/>
        <s v="E2"/>
        <s v="E3"/>
      </sharedItems>
    </cacheField>
    <cacheField name="Litres mois veh" numFmtId="0">
      <sharedItems containsSemiMixedTypes="0" containsString="0" containsNumber="1" minValue="383.01" maxValue="1794.2600000000002"/>
    </cacheField>
    <cacheField name="Km mois veh" numFmtId="0">
      <sharedItems containsSemiMixedTypes="0" containsString="0" containsNumber="1" containsInteger="1" minValue="1318" maxValue="5292"/>
    </cacheField>
    <cacheField name="mensuel" numFmtId="0" formula=" (recaptrimL/recaptrimkmsm)*100" databaseField="0"/>
    <cacheField name="trimestriel" numFmtId="0" formula=" (TotaltrimLit/Totaltrimkms)*100" databaseField="0"/>
    <cacheField name="mensuel veh" numFmtId="0" formula=" ('Litres mois veh'/'Km mois veh')*10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d v="2013-01-04T00:00:00"/>
    <s v="0000 AA 00"/>
    <s v="0000AA00"/>
    <n v="8646"/>
    <x v="0"/>
    <m/>
    <m/>
    <s v="F1"/>
    <n v="115.01"/>
    <n v="372"/>
    <n v="30.92"/>
    <x v="0"/>
    <x v="0"/>
    <x v="0"/>
    <x v="0"/>
    <n v="874.01"/>
    <n v="0"/>
    <n v="0"/>
    <n v="874.01"/>
    <n v="2885"/>
    <n v="0"/>
    <n v="0"/>
    <n v="2885"/>
    <n v="30.294974003466201"/>
    <n v="1"/>
    <n v="30.613731509907893"/>
    <x v="0"/>
    <n v="2013"/>
    <x v="0"/>
    <s v="Marque 1"/>
    <s v="Modele 1"/>
    <x v="0"/>
    <d v="1999-12-01T00:00:00"/>
    <x v="0"/>
    <x v="0"/>
    <n v="1096.8899999999999"/>
    <n v="3583"/>
  </r>
  <r>
    <d v="2013-01-11T00:00:00"/>
    <s v="0000 AA 00"/>
    <s v="0000AA00"/>
    <n v="8755"/>
    <x v="1"/>
    <m/>
    <m/>
    <s v="F2"/>
    <n v="222.88"/>
    <n v="698"/>
    <n v="31.93"/>
    <x v="0"/>
    <x v="0"/>
    <x v="0"/>
    <x v="1"/>
    <n v="222.88"/>
    <n v="0"/>
    <n v="0"/>
    <n v="222.88"/>
    <n v="698"/>
    <n v="0"/>
    <n v="0"/>
    <n v="698"/>
    <n v="31.931232091690543"/>
    <n v="1"/>
    <n v="30.613731509907893"/>
    <x v="0"/>
    <n v="2013"/>
    <x v="0"/>
    <s v="Marque 1"/>
    <s v="Modele 1"/>
    <x v="0"/>
    <d v="1999-12-01T00:00:00"/>
    <x v="0"/>
    <x v="0"/>
    <n v="1096.8899999999999"/>
    <n v="3583"/>
  </r>
  <r>
    <d v="2013-01-16T00:00:00"/>
    <s v="0000 AA 00"/>
    <s v="0000AA00"/>
    <n v="8646"/>
    <x v="0"/>
    <m/>
    <m/>
    <s v="F1"/>
    <n v="126"/>
    <n v="436"/>
    <n v="28.9"/>
    <x v="0"/>
    <x v="0"/>
    <x v="0"/>
    <x v="0"/>
    <n v="874.01"/>
    <n v="0"/>
    <n v="0"/>
    <n v="874.01"/>
    <n v="2885"/>
    <n v="0"/>
    <n v="0"/>
    <n v="2885"/>
    <n v="30.294974003466201"/>
    <n v="1"/>
    <n v="30.613731509907893"/>
    <x v="0"/>
    <n v="2013"/>
    <x v="0"/>
    <s v="Marque 1"/>
    <s v="Modele 1"/>
    <x v="0"/>
    <d v="1999-12-01T00:00:00"/>
    <x v="0"/>
    <x v="0"/>
    <n v="1096.8899999999999"/>
    <n v="3583"/>
  </r>
  <r>
    <d v="2013-01-21T00:00:00"/>
    <s v="0000 AA 00"/>
    <s v="0000AA00"/>
    <n v="8646"/>
    <x v="0"/>
    <m/>
    <m/>
    <s v="F1"/>
    <n v="160"/>
    <n v="544"/>
    <n v="29.41"/>
    <x v="0"/>
    <x v="0"/>
    <x v="0"/>
    <x v="0"/>
    <n v="874.01"/>
    <n v="0"/>
    <n v="0"/>
    <n v="874.01"/>
    <n v="2885"/>
    <n v="0"/>
    <n v="0"/>
    <n v="2885"/>
    <n v="30.294974003466201"/>
    <n v="1"/>
    <n v="30.613731509907893"/>
    <x v="0"/>
    <n v="2013"/>
    <x v="0"/>
    <s v="Marque 1"/>
    <s v="Modele 1"/>
    <x v="0"/>
    <d v="1999-12-01T00:00:00"/>
    <x v="0"/>
    <x v="1"/>
    <n v="1096.8899999999999"/>
    <n v="3583"/>
  </r>
  <r>
    <d v="2013-01-23T00:00:00"/>
    <s v="0000 AA 00"/>
    <s v="0000AA00"/>
    <n v="8646"/>
    <x v="0"/>
    <m/>
    <m/>
    <s v="F1"/>
    <n v="175"/>
    <n v="582"/>
    <n v="30.07"/>
    <x v="0"/>
    <x v="0"/>
    <x v="0"/>
    <x v="0"/>
    <n v="874.01"/>
    <n v="0"/>
    <n v="0"/>
    <n v="874.01"/>
    <n v="2885"/>
    <n v="0"/>
    <n v="0"/>
    <n v="2885"/>
    <n v="30.294974003466201"/>
    <n v="1"/>
    <n v="30.613731509907893"/>
    <x v="0"/>
    <n v="2013"/>
    <x v="0"/>
    <s v="Marque 1"/>
    <s v="Modele 1"/>
    <x v="0"/>
    <d v="1999-12-01T00:00:00"/>
    <x v="0"/>
    <x v="0"/>
    <n v="1096.8899999999999"/>
    <n v="3583"/>
  </r>
  <r>
    <d v="2013-01-28T00:00:00"/>
    <s v="0000 AA 00"/>
    <s v="0000AA00"/>
    <n v="8646"/>
    <x v="0"/>
    <m/>
    <m/>
    <s v="F1"/>
    <n v="142"/>
    <n v="497"/>
    <n v="28.57"/>
    <x v="0"/>
    <x v="0"/>
    <x v="0"/>
    <x v="0"/>
    <n v="874.01"/>
    <n v="0"/>
    <n v="0"/>
    <n v="874.01"/>
    <n v="2885"/>
    <n v="0"/>
    <n v="0"/>
    <n v="2885"/>
    <n v="30.294974003466201"/>
    <n v="1"/>
    <n v="30.613731509907893"/>
    <x v="0"/>
    <n v="2013"/>
    <x v="0"/>
    <s v="Marque 1"/>
    <s v="Modele 1"/>
    <x v="0"/>
    <d v="1999-12-01T00:00:00"/>
    <x v="0"/>
    <x v="0"/>
    <n v="1096.8899999999999"/>
    <n v="3583"/>
  </r>
  <r>
    <d v="2013-01-31T00:00:00"/>
    <s v="0000 AA 00"/>
    <s v="0000AA00"/>
    <n v="8646"/>
    <x v="0"/>
    <m/>
    <m/>
    <s v="F1"/>
    <n v="156"/>
    <n v="454"/>
    <n v="34.36"/>
    <x v="0"/>
    <x v="0"/>
    <x v="0"/>
    <x v="0"/>
    <n v="874.01"/>
    <n v="0"/>
    <n v="0"/>
    <n v="874.01"/>
    <n v="2885"/>
    <n v="0"/>
    <n v="0"/>
    <n v="2885"/>
    <n v="30.294974003466201"/>
    <n v="1"/>
    <n v="30.613731509907893"/>
    <x v="0"/>
    <n v="2013"/>
    <x v="0"/>
    <s v="Marque 1"/>
    <s v="Modele 1"/>
    <x v="0"/>
    <d v="1999-12-01T00:00:00"/>
    <x v="0"/>
    <x v="0"/>
    <n v="1096.8899999999999"/>
    <n v="3583"/>
  </r>
  <r>
    <d v="2013-01-03T00:00:00"/>
    <s v="0000 BB 00"/>
    <s v="0000BB00"/>
    <n v="8643"/>
    <x v="2"/>
    <m/>
    <m/>
    <s v="F1"/>
    <n v="180"/>
    <n v="535"/>
    <n v="33.64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1"/>
    <x v="2"/>
    <n v="1794.2600000000002"/>
    <n v="5292"/>
  </r>
  <r>
    <d v="2013-01-07T00:00:00"/>
    <s v="0000 BB 00"/>
    <s v="0000BB00"/>
    <n v="8643"/>
    <x v="2"/>
    <m/>
    <m/>
    <s v="F1"/>
    <n v="238"/>
    <n v="544"/>
    <n v="43.75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1"/>
    <x v="0"/>
    <n v="1794.2600000000002"/>
    <n v="5292"/>
  </r>
  <r>
    <d v="2013-01-08T00:00:00"/>
    <s v="0000 BB 00"/>
    <s v="0000BB00"/>
    <n v="8643"/>
    <x v="2"/>
    <m/>
    <m/>
    <s v="F1"/>
    <n v="140"/>
    <n v="482"/>
    <n v="29.05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1"/>
    <x v="2"/>
    <n v="1794.2600000000002"/>
    <n v="5292"/>
  </r>
  <r>
    <d v="2013-01-09T00:00:00"/>
    <s v="0000 BB 00"/>
    <s v="0000BB00"/>
    <n v="8643"/>
    <x v="2"/>
    <m/>
    <m/>
    <s v="F1"/>
    <n v="137.43"/>
    <n v="502"/>
    <n v="27.38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1"/>
    <x v="2"/>
    <n v="1794.2600000000002"/>
    <n v="5292"/>
  </r>
  <r>
    <d v="2013-01-10T00:00:00"/>
    <s v="0000 BB 00"/>
    <s v="0000BB00"/>
    <n v="8643"/>
    <x v="2"/>
    <m/>
    <m/>
    <s v="F1"/>
    <n v="100.65"/>
    <n v="648"/>
    <n v="15.53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1"/>
    <x v="2"/>
    <n v="1794.2600000000002"/>
    <n v="5292"/>
  </r>
  <r>
    <d v="2013-01-11T00:00:00"/>
    <s v="0000 BB 00"/>
    <s v="0000BB00"/>
    <n v="8643"/>
    <x v="2"/>
    <m/>
    <m/>
    <s v="F1"/>
    <n v="100"/>
    <n v="206"/>
    <n v="48.54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1"/>
    <x v="2"/>
    <n v="1794.2600000000002"/>
    <n v="5292"/>
  </r>
  <r>
    <d v="2013-01-14T00:00:00"/>
    <s v="0000 BB 00"/>
    <s v="0000BB00"/>
    <n v="8643"/>
    <x v="2"/>
    <m/>
    <m/>
    <s v="F1"/>
    <n v="144.72999999999999"/>
    <n v="169"/>
    <n v="85.64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1"/>
    <x v="2"/>
    <n v="1794.2600000000002"/>
    <n v="5292"/>
  </r>
  <r>
    <d v="2013-01-14T00:00:00"/>
    <s v="0000 BB 00"/>
    <s v="0000BB00"/>
    <n v="8643"/>
    <x v="2"/>
    <m/>
    <m/>
    <s v="F1"/>
    <n v="159.25"/>
    <n v="476"/>
    <n v="33.46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1"/>
    <x v="2"/>
    <n v="1794.2600000000002"/>
    <n v="5292"/>
  </r>
  <r>
    <d v="2013-01-24T00:00:00"/>
    <s v="0000 BB 00"/>
    <s v="0000BB00"/>
    <n v="8643"/>
    <x v="2"/>
    <m/>
    <m/>
    <s v="F1"/>
    <n v="242.9"/>
    <n v="634"/>
    <n v="38.31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1"/>
    <x v="2"/>
    <n v="1794.2600000000002"/>
    <n v="5292"/>
  </r>
  <r>
    <d v="2013-01-30T00:00:00"/>
    <s v="0000 BB 00"/>
    <s v="0000BB00"/>
    <n v="8643"/>
    <x v="2"/>
    <m/>
    <m/>
    <s v="F1"/>
    <n v="161.9"/>
    <n v="591"/>
    <n v="27.39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1"/>
    <x v="1"/>
    <n v="1794.2600000000002"/>
    <n v="5292"/>
  </r>
  <r>
    <d v="2013-01-30T00:00:00"/>
    <s v="0000 BB 00"/>
    <s v="0000BB00"/>
    <n v="8643"/>
    <x v="2"/>
    <m/>
    <m/>
    <s v="F1"/>
    <n v="189.4"/>
    <n v="505"/>
    <n v="37.5"/>
    <x v="1"/>
    <x v="1"/>
    <x v="1"/>
    <x v="0"/>
    <n v="1794.2600000000002"/>
    <n v="0"/>
    <n v="0"/>
    <n v="1794.2600000000002"/>
    <n v="5292"/>
    <n v="0"/>
    <n v="0"/>
    <n v="5292"/>
    <n v="33.905139833711267"/>
    <n v="1"/>
    <n v="33.905139833711267"/>
    <x v="0"/>
    <n v="2013"/>
    <x v="0"/>
    <s v="Marque 2"/>
    <s v="Modele 2"/>
    <x v="1"/>
    <d v="2005-09-02T00:00:00"/>
    <x v="1"/>
    <x v="1"/>
    <n v="1794.2600000000002"/>
    <n v="5292"/>
  </r>
  <r>
    <d v="2013-01-02T00:00:00"/>
    <s v="0000 CC 00"/>
    <s v="0000CC00"/>
    <n v="3366"/>
    <x v="2"/>
    <m/>
    <m/>
    <s v="F1"/>
    <n v="58.01"/>
    <n v="197"/>
    <n v="29.45"/>
    <x v="1"/>
    <x v="2"/>
    <x v="1"/>
    <x v="0"/>
    <n v="383.01"/>
    <n v="0"/>
    <n v="0"/>
    <n v="383.01"/>
    <n v="1318"/>
    <n v="0"/>
    <n v="0"/>
    <n v="1318"/>
    <n v="29.059939301972687"/>
    <n v="1"/>
    <n v="29.059939301972687"/>
    <x v="0"/>
    <n v="2013"/>
    <x v="0"/>
    <s v="Marque 2"/>
    <s v="Modele 2"/>
    <x v="1"/>
    <d v="2005-09-02T00:00:00"/>
    <x v="1"/>
    <x v="2"/>
    <n v="383.01"/>
    <n v="1318"/>
  </r>
  <r>
    <d v="2013-01-02T00:00:00"/>
    <s v="0000 CC 00"/>
    <s v="0000CC00"/>
    <n v="3366"/>
    <x v="2"/>
    <m/>
    <m/>
    <s v="F1"/>
    <n v="177"/>
    <n v="512"/>
    <n v="34.57"/>
    <x v="1"/>
    <x v="2"/>
    <x v="1"/>
    <x v="0"/>
    <n v="383.01"/>
    <n v="0"/>
    <n v="0"/>
    <n v="383.01"/>
    <n v="1318"/>
    <n v="0"/>
    <n v="0"/>
    <n v="1318"/>
    <n v="29.059939301972687"/>
    <n v="1"/>
    <n v="29.059939301972687"/>
    <x v="0"/>
    <n v="2013"/>
    <x v="0"/>
    <s v="Marque 2"/>
    <s v="Modele 2"/>
    <x v="1"/>
    <d v="2005-09-02T00:00:00"/>
    <x v="1"/>
    <x v="2"/>
    <n v="383.01"/>
    <n v="1318"/>
  </r>
  <r>
    <d v="2013-01-03T00:00:00"/>
    <s v="0000 CC 00"/>
    <s v="0000CC00"/>
    <n v="3366"/>
    <x v="2"/>
    <m/>
    <m/>
    <s v="F1"/>
    <n v="148"/>
    <n v="609"/>
    <n v="24.3"/>
    <x v="1"/>
    <x v="2"/>
    <x v="1"/>
    <x v="0"/>
    <n v="383.01"/>
    <n v="0"/>
    <n v="0"/>
    <n v="383.01"/>
    <n v="1318"/>
    <n v="0"/>
    <n v="0"/>
    <n v="1318"/>
    <n v="29.059939301972687"/>
    <n v="1"/>
    <n v="29.059939301972687"/>
    <x v="0"/>
    <n v="2013"/>
    <x v="0"/>
    <s v="Marque 2"/>
    <s v="Modele 2"/>
    <x v="1"/>
    <d v="2005-09-02T00:00:00"/>
    <x v="1"/>
    <x v="2"/>
    <n v="383.01"/>
    <n v="13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compact="0" outline="1" outlineData="1" compactData="0" multipleFieldFilters="0">
  <location ref="A6:J12" firstHeaderRow="1" firstDataRow="4" firstDataCol="1" rowPageCount="3" colPageCount="1"/>
  <pivotFields count="40">
    <pivotField compact="0" numFmtId="14" showAll="0" defaultSubtotal="0"/>
    <pivotField compact="0" showAll="0" defaultSubtotal="0"/>
    <pivotField compact="0" showAll="0" defaultSubtotal="0"/>
    <pivotField compact="0" showAll="0" defaultSubtotal="0"/>
    <pivotField axis="axisRow" compact="0" showAll="0" defaultSubtotal="0">
      <items count="3">
        <item x="0"/>
        <item x="1"/>
        <item x="2"/>
      </items>
    </pivotField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axis="axisPage" compact="0" showAll="0" defaultSubtotal="0">
      <items count="2">
        <item x="0"/>
        <item x="1"/>
      </items>
    </pivotField>
    <pivotField axis="axisCol" compact="0" showAll="0" defaultSubtotal="0">
      <items count="3">
        <item x="0"/>
        <item x="1"/>
        <item x="2"/>
      </items>
    </pivotField>
    <pivotField axis="axisCol" compact="0" showAll="0" defaultSubtotal="0">
      <items count="2">
        <item x="0"/>
        <item x="1"/>
      </items>
    </pivotField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dataField="1" compact="0" numFmtId="2" showAll="0" defaultSubtotal="0"/>
    <pivotField compact="0" showAll="0" defaultSubtotal="0"/>
    <pivotField compact="0" numFmtId="2" showAll="0" defaultSubtotal="0"/>
    <pivotField axis="axisPage" compact="0" showAll="0" defaultSubtotal="0">
      <items count="1">
        <item x="0"/>
      </items>
    </pivotField>
    <pivotField compact="0" showAll="0" defaultSubtotal="0"/>
    <pivotField axis="axisPage" compact="0" showAll="0" defaultSubtotal="0">
      <items count="1">
        <item x="0"/>
      </items>
    </pivotField>
    <pivotField compact="0" showAll="0" defaultSubtotal="0"/>
    <pivotField compact="0" showAll="0" defaultSubtotal="0"/>
    <pivotField compact="0" showAll="0" defaultSubtotal="0"/>
    <pivotField compact="0" numFmtId="14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dataField="1" compact="0" dragToRow="0" dragToCol="0" dragToPage="0" showAll="0" defaultSubtotal="0"/>
    <pivotField dataField="1" compact="0" dragToRow="0" dragToCol="0" dragToPage="0" showAll="0" defaultSubtotal="0"/>
    <pivotField compact="0" dragToRow="0" dragToCol="0" dragToPage="0" showAll="0" defaultSubtotal="0"/>
  </pivotFields>
  <rowFields count="1">
    <field x="4"/>
  </rowFields>
  <rowItems count="3">
    <i>
      <x/>
    </i>
    <i>
      <x v="1"/>
    </i>
    <i>
      <x v="2"/>
    </i>
  </rowItems>
  <colFields count="3">
    <field x="13"/>
    <field x="12"/>
    <field x="-2"/>
  </colFields>
  <colItems count="9">
    <i>
      <x/>
      <x/>
      <x/>
    </i>
    <i r="2" i="1">
      <x v="1"/>
    </i>
    <i r="2" i="2">
      <x v="2"/>
    </i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</colItems>
  <pageFields count="3">
    <pageField fld="26" hier="-1"/>
    <pageField fld="28" hier="-1"/>
    <pageField fld="11" hier="-1"/>
  </pageFields>
  <dataFields count="3">
    <dataField name="Moyenne / an personnel" fld="23" subtotal="average" baseField="0" baseItem="0" numFmtId="2"/>
    <dataField name="Moyenne trimestriel" fld="38" subtotal="average" baseField="0" baseItem="0"/>
    <dataField name="Moyenne mensuel" fld="37" subtotal="average" baseField="0" baseItem="0"/>
  </dataFields>
  <formats count="1">
    <format dxfId="1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showError="1" updatedVersion="4" minRefreshableVersion="3" showCalcMbrs="0" useAutoFormatting="1" rowGrandTotals="0" colGrandTotals="0" itemPrintTitles="1" createdVersion="3" indent="0" outline="1" outlineData="1" multipleFieldFilters="0">
  <location ref="A5:G9" firstHeaderRow="1" firstDataRow="3" firstDataCol="1" rowPageCount="3" colPageCount="1"/>
  <pivotFields count="40">
    <pivotField numFmtId="14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showAll="0" defaultSubtotal="0">
      <items count="3">
        <item x="0"/>
        <item x="1"/>
        <item x="2"/>
      </items>
    </pivotField>
    <pivotField showAll="0" defaultSubtotal="0"/>
    <pivotField axis="axisPage" showAll="0" defaultSubtotal="0">
      <items count="2">
        <item x="0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2" showAll="0" defaultSubtotal="0"/>
    <pivotField showAll="0" defaultSubtotal="0"/>
    <pivotField numFmtId="2" showAll="0" defaultSubtotal="0"/>
    <pivotField axis="axisPage" showAll="0" defaultSubtotal="0">
      <items count="1">
        <item x="0"/>
      </items>
    </pivotField>
    <pivotField showAll="0" defaultSubtotal="0"/>
    <pivotField showAll="0" defaultSubtotal="0"/>
    <pivotField showAll="0" defaultSubtotal="0"/>
    <pivotField showAll="0" defaultSubtotal="0"/>
    <pivotField axis="axisPage" showAll="0" defaultSubtotal="0">
      <items count="2">
        <item x="0"/>
        <item x="1"/>
      </items>
    </pivotField>
    <pivotField numFmtId="14" showAll="0" defaultSubtotal="0"/>
    <pivotField axis="axisRow" showAll="0" defaultSubtotal="0">
      <items count="2">
        <item x="0"/>
        <item x="1"/>
      </items>
    </pivotField>
    <pivotField axis="axisCol" showAll="0" defaultSubtotal="0">
      <items count="3">
        <item x="0"/>
        <item x="2"/>
        <item x="1"/>
      </items>
    </pivotField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</pivotFields>
  <rowFields count="1">
    <field x="33"/>
  </rowFields>
  <rowItems count="2">
    <i>
      <x/>
    </i>
    <i>
      <x v="1"/>
    </i>
  </rowItems>
  <colFields count="2">
    <field x="12"/>
    <field x="34"/>
  </colFields>
  <colItems count="6">
    <i>
      <x/>
      <x/>
    </i>
    <i r="1">
      <x v="2"/>
    </i>
    <i>
      <x v="1"/>
      <x/>
    </i>
    <i r="1">
      <x v="1"/>
    </i>
    <i r="1">
      <x v="2"/>
    </i>
    <i>
      <x v="2"/>
      <x v="1"/>
    </i>
  </colItems>
  <pageFields count="3">
    <pageField fld="26" hier="-1"/>
    <pageField fld="31" hier="-1"/>
    <pageField fld="14" hier="-1"/>
  </pageFields>
  <dataFields count="1">
    <dataField name="Moyenne mensuel veh" fld="39" subtotal="average" baseField="0" baseItem="0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2" displayName="Tableau2" ref="A1:AK22" totalsRowShown="0">
  <autoFilter ref="A1:AK22"/>
  <tableColumns count="37">
    <tableColumn id="1" name="Date" dataDxfId="27"/>
    <tableColumn id="2" name="Immat" dataDxfId="26"/>
    <tableColumn id="3" name="Immat1" dataDxfId="25"/>
    <tableColumn id="4" name="Matricule"/>
    <tableColumn id="5" name="nom complet"/>
    <tableColumn id="6" name="Colonne3"/>
    <tableColumn id="7" name="Colonne2"/>
    <tableColumn id="8" name="Formateur"/>
    <tableColumn id="9" name="QteConso" dataDxfId="24"/>
    <tableColumn id="10" name="Kms / Heures" dataDxfId="23"/>
    <tableColumn id="11" name="Conso"/>
    <tableColumn id="12" name="Société"/>
    <tableColumn id="13" name="Agence"/>
    <tableColumn id="14" name="Region"/>
    <tableColumn id="15" name="Formateur 2"/>
    <tableColumn id="16" name="recaptrimL" dataDxfId="22">
      <calculatedColumnFormula>SUMIFS(Tableau2[QteConso],Tableau2[Matricule],Tableau2[[#This Row],[Matricule]],Tableau2[mois num],(Tableau2[[#This Row],[mois num]]),Tableau2[année],(Tableau2[[#This Row],[année]]))</calculatedColumnFormula>
    </tableColumn>
    <tableColumn id="17" name="recaptrimLitm-1" dataDxfId="21">
      <calculatedColumnFormula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calculatedColumnFormula>
    </tableColumn>
    <tableColumn id="18" name="recaptrimLitm-2" dataDxfId="20">
      <calculatedColumnFormula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calculatedColumnFormula>
    </tableColumn>
    <tableColumn id="19" name="TotaltrimLit" dataDxfId="19">
      <calculatedColumnFormula>SUM(Tableau2[[#This Row],[recaptrimL]],Tableau2[[#This Row],[recaptrimLitm-1]],Tableau2[[#This Row],[recaptrimLitm-2]])</calculatedColumnFormula>
    </tableColumn>
    <tableColumn id="20" name="recaptrimkmsm">
      <calculatedColumnFormula>SUMIFS(Tableau2[Kms / Heures],Tableau2[Matricule],Tableau2[[#This Row],[Matricule]],Tableau2[mois num],(Tableau2[[#This Row],[mois num]]),Tableau2[année],(Tableau2[[#This Row],[année]]))</calculatedColumnFormula>
    </tableColumn>
    <tableColumn id="21" name="recaptrimkmsm-1" dataDxfId="18">
      <calculatedColumnFormula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calculatedColumnFormula>
    </tableColumn>
    <tableColumn id="22" name="recaptrimkmsm-2" dataDxfId="17">
      <calculatedColumnFormula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calculatedColumnFormula>
    </tableColumn>
    <tableColumn id="23" name="Totaltrimkms" dataDxfId="16">
      <calculatedColumnFormula>SUM(Tableau2[[#This Row],[recaptrimkmsm]],Tableau2[[#This Row],[recaptrimkmsm-1]],Tableau2[[#This Row],[recaptrimkmsm-2]])</calculatedColumnFormula>
    </tableColumn>
    <tableColumn id="24" name="Moy an personnel" dataDxfId="15">
      <calculatedColumnFormula>(SUMIFS(Tableau2[QteConso],Tableau2[Matricule],Tableau2[[#This Row],[Matricule]],Tableau2[année],Tableau2[[#This Row],[année]])/(SUMIFS(Tableau2[Kms / Heures],Tableau2[Matricule],Tableau2[[#This Row],[Matricule]],Tableau2[année],Tableau2[[#This Row],[année]])))*100</calculatedColumnFormula>
    </tableColumn>
    <tableColumn id="25" name="mois num" dataDxfId="14">
      <calculatedColumnFormula>MONTH(Tableau2[[#This Row],[Date]])</calculatedColumnFormula>
    </tableColumn>
    <tableColumn id="26" name="Moy an veh" dataDxfId="13">
      <calculatedColumnFormula>(SUMIFS(Tableau2[QteConso],Tableau2[Immat1],Tableau2[[#This Row],[Immat1]],Tableau2[année],Tableau2[[#This Row],[année]])/(SUMIFS(Tableau2[Kms / Heures],Tableau2[Immat1],Tableau2[[#This Row],[Immat1]],Tableau2[année],Tableau2[[#This Row],[année]])))*100</calculatedColumnFormula>
    </tableColumn>
    <tableColumn id="27" name="Mois" dataDxfId="12">
      <calculatedColumnFormula>TEXT(30*MONTH(Tableau2[[#This Row],[Date]]),"mmmm")</calculatedColumnFormula>
    </tableColumn>
    <tableColumn id="28" name="année" dataDxfId="11">
      <calculatedColumnFormula>YEAR(Tableau2[[#This Row],[Date]])</calculatedColumnFormula>
    </tableColumn>
    <tableColumn id="29" name="date sortie" dataDxfId="10"/>
    <tableColumn id="30" name="Marque Vehicule" dataDxfId="9"/>
    <tableColumn id="31" name="Famille veh" dataDxfId="8"/>
    <tableColumn id="32" name="Classe euro" dataDxfId="7"/>
    <tableColumn id="33" name="MEC" dataDxfId="6"/>
    <tableColumn id="34" name="type" dataDxfId="5"/>
    <tableColumn id="35" name="Activité" dataDxfId="4"/>
    <tableColumn id="36" name="Litres mois veh" dataDxfId="3">
      <calculatedColumnFormula>SUMIFS(Tableau2[QteConso],Tableau2[Immat1],Tableau2[[#This Row],[Immat1]],Tableau2[mois num],(Tableau2[[#This Row],[mois num]]),Tableau2[année],(Tableau2[[#This Row],[année]]))</calculatedColumnFormula>
    </tableColumn>
    <tableColumn id="37" name="Km mois veh" dataDxfId="2">
      <calculatedColumnFormula>SUMIFS(Tableau2[Kms / Heures],Tableau2[Immat1],Tableau2[[#This Row],[Immat1]],Tableau2[mois num],(Tableau2[[#This Row],[mois num]]),Tableau2[année],(Tableau2[[#This Row],[année]]))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22"/>
  <sheetViews>
    <sheetView workbookViewId="0">
      <selection activeCell="AI20" sqref="AI20"/>
    </sheetView>
  </sheetViews>
  <sheetFormatPr baseColWidth="10" defaultRowHeight="15" x14ac:dyDescent="0.25"/>
  <cols>
    <col min="4" max="4" width="11.5703125" customWidth="1"/>
    <col min="5" max="5" width="14.85546875" customWidth="1"/>
    <col min="6" max="7" width="11.5703125" customWidth="1"/>
    <col min="8" max="8" width="12.42578125" customWidth="1"/>
    <col min="9" max="9" width="11.85546875" customWidth="1"/>
    <col min="10" max="10" width="14.85546875" customWidth="1"/>
    <col min="15" max="15" width="18.28515625" customWidth="1"/>
    <col min="16" max="16" width="12.5703125" customWidth="1"/>
    <col min="17" max="18" width="17.28515625" customWidth="1"/>
    <col min="19" max="19" width="13.42578125" customWidth="1"/>
    <col min="20" max="20" width="17" customWidth="1"/>
    <col min="21" max="22" width="18.7109375" customWidth="1"/>
    <col min="23" max="23" width="14.85546875" customWidth="1"/>
    <col min="24" max="24" width="19" customWidth="1"/>
    <col min="25" max="25" width="11.85546875" customWidth="1"/>
    <col min="26" max="26" width="13.28515625" customWidth="1"/>
    <col min="29" max="29" width="12.7109375" customWidth="1"/>
    <col min="31" max="31" width="13.42578125" customWidth="1"/>
    <col min="32" max="32" width="13.28515625" customWidth="1"/>
  </cols>
  <sheetData>
    <row r="1" spans="1:37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73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4" t="s">
        <v>22</v>
      </c>
      <c r="Y1" s="1" t="s">
        <v>23</v>
      </c>
      <c r="Z1" s="4" t="s">
        <v>24</v>
      </c>
      <c r="AA1" s="1" t="s">
        <v>25</v>
      </c>
      <c r="AB1" s="1" t="s">
        <v>26</v>
      </c>
      <c r="AC1" s="2" t="s">
        <v>27</v>
      </c>
      <c r="AD1" s="1" t="s">
        <v>56</v>
      </c>
      <c r="AE1" s="1" t="s">
        <v>28</v>
      </c>
      <c r="AF1" s="1" t="s">
        <v>29</v>
      </c>
      <c r="AG1" s="2" t="s">
        <v>30</v>
      </c>
      <c r="AH1" s="2" t="s">
        <v>31</v>
      </c>
      <c r="AI1" s="1" t="s">
        <v>32</v>
      </c>
      <c r="AJ1" s="1" t="s">
        <v>70</v>
      </c>
      <c r="AK1" s="1" t="s">
        <v>71</v>
      </c>
    </row>
    <row r="2" spans="1:37" x14ac:dyDescent="0.25">
      <c r="A2" s="2">
        <v>41278</v>
      </c>
      <c r="B2" s="2" t="s">
        <v>43</v>
      </c>
      <c r="C2" s="2" t="s">
        <v>44</v>
      </c>
      <c r="D2" s="1">
        <v>8646</v>
      </c>
      <c r="E2" s="1" t="s">
        <v>40</v>
      </c>
      <c r="F2" s="1"/>
      <c r="G2" s="1"/>
      <c r="H2" s="1" t="s">
        <v>38</v>
      </c>
      <c r="I2" s="3">
        <v>115.01</v>
      </c>
      <c r="J2" s="3">
        <v>372</v>
      </c>
      <c r="K2" s="1">
        <v>30.92</v>
      </c>
      <c r="L2" s="1" t="s">
        <v>49</v>
      </c>
      <c r="M2" s="1" t="s">
        <v>51</v>
      </c>
      <c r="N2" s="1" t="s">
        <v>54</v>
      </c>
      <c r="O2" s="1" t="s">
        <v>38</v>
      </c>
      <c r="P2" s="5">
        <f ca="1">SUMIFS(Tableau2[QteConso],Tableau2[Matricule],Tableau2[[#This Row],[Matricule]],Tableau2[mois num],(Tableau2[[#This Row],[mois num]]),Tableau2[année],(Tableau2[[#This Row],[année]]))</f>
        <v>874.01</v>
      </c>
      <c r="Q2" s="5">
        <f ca="1"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R2" s="5">
        <f ca="1"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S2" s="5">
        <f ca="1">SUM(Tableau2[[#This Row],[recaptrimL]],Tableau2[[#This Row],[recaptrimLitm-1]],Tableau2[[#This Row],[recaptrimLitm-2]])</f>
        <v>874.01</v>
      </c>
      <c r="T2" s="1">
        <f ca="1">SUMIFS(Tableau2[Kms / Heures],Tableau2[Matricule],Tableau2[[#This Row],[Matricule]],Tableau2[mois num],(Tableau2[[#This Row],[mois num]]),Tableau2[année],(Tableau2[[#This Row],[année]]))</f>
        <v>2885</v>
      </c>
      <c r="U2" s="5">
        <f ca="1"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V2" s="5">
        <f ca="1"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W2" s="5">
        <f ca="1">SUM(Tableau2[[#This Row],[recaptrimkmsm]],Tableau2[[#This Row],[recaptrimkmsm-1]],Tableau2[[#This Row],[recaptrimkmsm-2]])</f>
        <v>2885</v>
      </c>
      <c r="X2" s="4">
        <f ca="1">(SUMIFS(Tableau2[QteConso],Tableau2[Matricule],Tableau2[[#This Row],[Matricule]],Tableau2[année],Tableau2[[#This Row],[année]])/(SUMIFS(Tableau2[Kms / Heures],Tableau2[Matricule],Tableau2[[#This Row],[Matricule]],Tableau2[année],Tableau2[[#This Row],[année]])))*100</f>
        <v>30.294974003466201</v>
      </c>
      <c r="Y2" s="5">
        <f ca="1">MONTH(Tableau2[[#This Row],[Date]])</f>
        <v>1</v>
      </c>
      <c r="Z2" s="4">
        <f ca="1">(SUMIFS(Tableau2[QteConso],Tableau2[Immat1],Tableau2[[#This Row],[Immat1]],Tableau2[année],Tableau2[[#This Row],[année]])/(SUMIFS(Tableau2[Kms / Heures],Tableau2[Immat1],Tableau2[[#This Row],[Immat1]],Tableau2[année],Tableau2[[#This Row],[année]])))*100</f>
        <v>30.613731509907893</v>
      </c>
      <c r="AA2" s="5" t="str">
        <f ca="1">TEXT(30*MONTH(Tableau2[[#This Row],[Date]]),"mmmm")</f>
        <v>janvier</v>
      </c>
      <c r="AB2" s="5">
        <f ca="1">YEAR(Tableau2[[#This Row],[Date]])</f>
        <v>2013</v>
      </c>
      <c r="AC2" s="2" t="s">
        <v>33</v>
      </c>
      <c r="AD2" s="5" t="s">
        <v>57</v>
      </c>
      <c r="AE2" s="5" t="s">
        <v>59</v>
      </c>
      <c r="AF2" s="5" t="s">
        <v>34</v>
      </c>
      <c r="AG2" s="2">
        <v>36495</v>
      </c>
      <c r="AH2" s="5" t="s">
        <v>60</v>
      </c>
      <c r="AI2" s="5" t="s">
        <v>35</v>
      </c>
      <c r="AJ2" s="5">
        <f ca="1">SUMIFS(Tableau2[QteConso],Tableau2[Immat1],Tableau2[[#This Row],[Immat1]],Tableau2[mois num],(Tableau2[[#This Row],[mois num]]),Tableau2[année],(Tableau2[[#This Row],[année]]))</f>
        <v>1096.8899999999999</v>
      </c>
      <c r="AK2" s="5">
        <f ca="1">SUMIFS(Tableau2[Kms / Heures],Tableau2[Immat1],Tableau2[[#This Row],[Immat1]],Tableau2[mois num],(Tableau2[[#This Row],[mois num]]),Tableau2[année],(Tableau2[[#This Row],[année]]))</f>
        <v>3583</v>
      </c>
    </row>
    <row r="3" spans="1:37" x14ac:dyDescent="0.25">
      <c r="A3" s="2">
        <v>41285</v>
      </c>
      <c r="B3" s="2" t="s">
        <v>43</v>
      </c>
      <c r="C3" s="2" t="s">
        <v>44</v>
      </c>
      <c r="D3" s="1">
        <v>8755</v>
      </c>
      <c r="E3" s="1" t="s">
        <v>41</v>
      </c>
      <c r="F3" s="1"/>
      <c r="G3" s="1"/>
      <c r="H3" s="1" t="s">
        <v>39</v>
      </c>
      <c r="I3" s="3">
        <v>222.88</v>
      </c>
      <c r="J3" s="3">
        <v>698</v>
      </c>
      <c r="K3" s="1">
        <v>31.93</v>
      </c>
      <c r="L3" s="1" t="s">
        <v>49</v>
      </c>
      <c r="M3" s="1" t="s">
        <v>51</v>
      </c>
      <c r="N3" s="1" t="s">
        <v>54</v>
      </c>
      <c r="O3" s="1" t="s">
        <v>39</v>
      </c>
      <c r="P3" s="5">
        <f ca="1">SUMIFS(Tableau2[QteConso],Tableau2[Matricule],Tableau2[[#This Row],[Matricule]],Tableau2[mois num],(Tableau2[[#This Row],[mois num]]),Tableau2[année],(Tableau2[[#This Row],[année]]))</f>
        <v>222.88</v>
      </c>
      <c r="Q3" s="5">
        <f ca="1"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R3" s="5">
        <f ca="1"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S3" s="5">
        <f ca="1">SUM(Tableau2[[#This Row],[recaptrimL]],Tableau2[[#This Row],[recaptrimLitm-1]],Tableau2[[#This Row],[recaptrimLitm-2]])</f>
        <v>222.88</v>
      </c>
      <c r="T3" s="1">
        <f ca="1">SUMIFS(Tableau2[Kms / Heures],Tableau2[Matricule],Tableau2[[#This Row],[Matricule]],Tableau2[mois num],(Tableau2[[#This Row],[mois num]]),Tableau2[année],(Tableau2[[#This Row],[année]]))</f>
        <v>698</v>
      </c>
      <c r="U3" s="5">
        <f ca="1"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V3" s="5">
        <f ca="1"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W3" s="5">
        <f ca="1">SUM(Tableau2[[#This Row],[recaptrimkmsm]],Tableau2[[#This Row],[recaptrimkmsm-1]],Tableau2[[#This Row],[recaptrimkmsm-2]])</f>
        <v>698</v>
      </c>
      <c r="X3" s="4">
        <f ca="1">(SUMIFS(Tableau2[QteConso],Tableau2[Matricule],Tableau2[[#This Row],[Matricule]],Tableau2[année],Tableau2[[#This Row],[année]])/(SUMIFS(Tableau2[Kms / Heures],Tableau2[Matricule],Tableau2[[#This Row],[Matricule]],Tableau2[année],Tableau2[[#This Row],[année]])))*100</f>
        <v>31.931232091690543</v>
      </c>
      <c r="Y3" s="5">
        <f ca="1">MONTH(Tableau2[[#This Row],[Date]])</f>
        <v>1</v>
      </c>
      <c r="Z3" s="4">
        <f ca="1">(SUMIFS(Tableau2[QteConso],Tableau2[Immat1],Tableau2[[#This Row],[Immat1]],Tableau2[année],Tableau2[[#This Row],[année]])/(SUMIFS(Tableau2[Kms / Heures],Tableau2[Immat1],Tableau2[[#This Row],[Immat1]],Tableau2[année],Tableau2[[#This Row],[année]])))*100</f>
        <v>30.613731509907893</v>
      </c>
      <c r="AA3" s="5" t="str">
        <f ca="1">TEXT(30*MONTH(Tableau2[[#This Row],[Date]]),"mmmm")</f>
        <v>janvier</v>
      </c>
      <c r="AB3" s="5">
        <f ca="1">YEAR(Tableau2[[#This Row],[Date]])</f>
        <v>2013</v>
      </c>
      <c r="AC3" s="2" t="s">
        <v>33</v>
      </c>
      <c r="AD3" s="5" t="s">
        <v>57</v>
      </c>
      <c r="AE3" s="5" t="s">
        <v>59</v>
      </c>
      <c r="AF3" s="5" t="s">
        <v>34</v>
      </c>
      <c r="AG3" s="2">
        <v>36495</v>
      </c>
      <c r="AH3" s="5" t="s">
        <v>60</v>
      </c>
      <c r="AI3" s="5" t="s">
        <v>35</v>
      </c>
      <c r="AJ3" s="5">
        <f ca="1">SUMIFS(Tableau2[QteConso],Tableau2[Immat1],Tableau2[[#This Row],[Immat1]],Tableau2[mois num],(Tableau2[[#This Row],[mois num]]),Tableau2[année],(Tableau2[[#This Row],[année]]))</f>
        <v>1096.8899999999999</v>
      </c>
      <c r="AK3" s="5">
        <f ca="1">SUMIFS(Tableau2[Kms / Heures],Tableau2[Immat1],Tableau2[[#This Row],[Immat1]],Tableau2[mois num],(Tableau2[[#This Row],[mois num]]),Tableau2[année],(Tableau2[[#This Row],[année]]))</f>
        <v>3583</v>
      </c>
    </row>
    <row r="4" spans="1:37" x14ac:dyDescent="0.25">
      <c r="A4" s="2">
        <v>41290</v>
      </c>
      <c r="B4" s="2" t="s">
        <v>43</v>
      </c>
      <c r="C4" s="2" t="s">
        <v>44</v>
      </c>
      <c r="D4" s="1">
        <v>8646</v>
      </c>
      <c r="E4" s="1" t="s">
        <v>40</v>
      </c>
      <c r="F4" s="1"/>
      <c r="G4" s="1"/>
      <c r="H4" s="1" t="s">
        <v>38</v>
      </c>
      <c r="I4" s="3">
        <v>126</v>
      </c>
      <c r="J4" s="3">
        <v>436</v>
      </c>
      <c r="K4" s="1">
        <v>28.9</v>
      </c>
      <c r="L4" s="1" t="s">
        <v>49</v>
      </c>
      <c r="M4" s="1" t="s">
        <v>51</v>
      </c>
      <c r="N4" s="1" t="s">
        <v>54</v>
      </c>
      <c r="O4" s="1" t="s">
        <v>38</v>
      </c>
      <c r="P4" s="5">
        <f ca="1">SUMIFS(Tableau2[QteConso],Tableau2[Matricule],Tableau2[[#This Row],[Matricule]],Tableau2[mois num],(Tableau2[[#This Row],[mois num]]),Tableau2[année],(Tableau2[[#This Row],[année]]))</f>
        <v>874.01</v>
      </c>
      <c r="Q4" s="5">
        <f ca="1"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R4" s="5">
        <f ca="1"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S4" s="5">
        <f ca="1">SUM(Tableau2[[#This Row],[recaptrimL]],Tableau2[[#This Row],[recaptrimLitm-1]],Tableau2[[#This Row],[recaptrimLitm-2]])</f>
        <v>874.01</v>
      </c>
      <c r="T4" s="1">
        <f ca="1">SUMIFS(Tableau2[Kms / Heures],Tableau2[Matricule],Tableau2[[#This Row],[Matricule]],Tableau2[mois num],(Tableau2[[#This Row],[mois num]]),Tableau2[année],(Tableau2[[#This Row],[année]]))</f>
        <v>2885</v>
      </c>
      <c r="U4" s="5">
        <f ca="1"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V4" s="5">
        <f ca="1"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W4" s="5">
        <f ca="1">SUM(Tableau2[[#This Row],[recaptrimkmsm]],Tableau2[[#This Row],[recaptrimkmsm-1]],Tableau2[[#This Row],[recaptrimkmsm-2]])</f>
        <v>2885</v>
      </c>
      <c r="X4" s="4">
        <f ca="1">(SUMIFS(Tableau2[QteConso],Tableau2[Matricule],Tableau2[[#This Row],[Matricule]],Tableau2[année],Tableau2[[#This Row],[année]])/(SUMIFS(Tableau2[Kms / Heures],Tableau2[Matricule],Tableau2[[#This Row],[Matricule]],Tableau2[année],Tableau2[[#This Row],[année]])))*100</f>
        <v>30.294974003466201</v>
      </c>
      <c r="Y4" s="5">
        <f ca="1">MONTH(Tableau2[[#This Row],[Date]])</f>
        <v>1</v>
      </c>
      <c r="Z4" s="4">
        <f ca="1">(SUMIFS(Tableau2[QteConso],Tableau2[Immat1],Tableau2[[#This Row],[Immat1]],Tableau2[année],Tableau2[[#This Row],[année]])/(SUMIFS(Tableau2[Kms / Heures],Tableau2[Immat1],Tableau2[[#This Row],[Immat1]],Tableau2[année],Tableau2[[#This Row],[année]])))*100</f>
        <v>30.613731509907893</v>
      </c>
      <c r="AA4" s="5" t="str">
        <f ca="1">TEXT(30*MONTH(Tableau2[[#This Row],[Date]]),"mmmm")</f>
        <v>janvier</v>
      </c>
      <c r="AB4" s="5">
        <f ca="1">YEAR(Tableau2[[#This Row],[Date]])</f>
        <v>2013</v>
      </c>
      <c r="AC4" s="2" t="s">
        <v>33</v>
      </c>
      <c r="AD4" s="5" t="s">
        <v>57</v>
      </c>
      <c r="AE4" s="5" t="s">
        <v>59</v>
      </c>
      <c r="AF4" s="5" t="s">
        <v>34</v>
      </c>
      <c r="AG4" s="2">
        <v>36495</v>
      </c>
      <c r="AH4" s="5" t="s">
        <v>60</v>
      </c>
      <c r="AI4" s="5" t="s">
        <v>35</v>
      </c>
      <c r="AJ4" s="5">
        <f ca="1">SUMIFS(Tableau2[QteConso],Tableau2[Immat1],Tableau2[[#This Row],[Immat1]],Tableau2[mois num],(Tableau2[[#This Row],[mois num]]),Tableau2[année],(Tableau2[[#This Row],[année]]))</f>
        <v>1096.8899999999999</v>
      </c>
      <c r="AK4" s="5">
        <f ca="1">SUMIFS(Tableau2[Kms / Heures],Tableau2[Immat1],Tableau2[[#This Row],[Immat1]],Tableau2[mois num],(Tableau2[[#This Row],[mois num]]),Tableau2[année],(Tableau2[[#This Row],[année]]))</f>
        <v>3583</v>
      </c>
    </row>
    <row r="5" spans="1:37" x14ac:dyDescent="0.25">
      <c r="A5" s="2">
        <v>41295</v>
      </c>
      <c r="B5" s="2" t="s">
        <v>43</v>
      </c>
      <c r="C5" s="2" t="s">
        <v>44</v>
      </c>
      <c r="D5" s="1">
        <v>8646</v>
      </c>
      <c r="E5" s="1" t="s">
        <v>40</v>
      </c>
      <c r="F5" s="1"/>
      <c r="G5" s="1"/>
      <c r="H5" s="1" t="s">
        <v>38</v>
      </c>
      <c r="I5" s="3">
        <v>160</v>
      </c>
      <c r="J5" s="3">
        <v>544</v>
      </c>
      <c r="K5" s="1">
        <v>29.41</v>
      </c>
      <c r="L5" s="1" t="s">
        <v>49</v>
      </c>
      <c r="M5" s="1" t="s">
        <v>51</v>
      </c>
      <c r="N5" s="1" t="s">
        <v>54</v>
      </c>
      <c r="O5" s="1" t="s">
        <v>38</v>
      </c>
      <c r="P5" s="5">
        <f ca="1">SUMIFS(Tableau2[QteConso],Tableau2[Matricule],Tableau2[[#This Row],[Matricule]],Tableau2[mois num],(Tableau2[[#This Row],[mois num]]),Tableau2[année],(Tableau2[[#This Row],[année]]))</f>
        <v>874.01</v>
      </c>
      <c r="Q5" s="5">
        <f ca="1"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R5" s="5">
        <f ca="1"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S5" s="5">
        <f ca="1">SUM(Tableau2[[#This Row],[recaptrimL]],Tableau2[[#This Row],[recaptrimLitm-1]],Tableau2[[#This Row],[recaptrimLitm-2]])</f>
        <v>874.01</v>
      </c>
      <c r="T5" s="1">
        <f ca="1">SUMIFS(Tableau2[Kms / Heures],Tableau2[Matricule],Tableau2[[#This Row],[Matricule]],Tableau2[mois num],(Tableau2[[#This Row],[mois num]]),Tableau2[année],(Tableau2[[#This Row],[année]]))</f>
        <v>2885</v>
      </c>
      <c r="U5" s="5">
        <f ca="1"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V5" s="5">
        <f ca="1"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W5" s="5">
        <f ca="1">SUM(Tableau2[[#This Row],[recaptrimkmsm]],Tableau2[[#This Row],[recaptrimkmsm-1]],Tableau2[[#This Row],[recaptrimkmsm-2]])</f>
        <v>2885</v>
      </c>
      <c r="X5" s="4">
        <f ca="1">(SUMIFS(Tableau2[QteConso],Tableau2[Matricule],Tableau2[[#This Row],[Matricule]],Tableau2[année],Tableau2[[#This Row],[année]])/(SUMIFS(Tableau2[Kms / Heures],Tableau2[Matricule],Tableau2[[#This Row],[Matricule]],Tableau2[année],Tableau2[[#This Row],[année]])))*100</f>
        <v>30.294974003466201</v>
      </c>
      <c r="Y5" s="5">
        <f ca="1">MONTH(Tableau2[[#This Row],[Date]])</f>
        <v>1</v>
      </c>
      <c r="Z5" s="4">
        <f ca="1">(SUMIFS(Tableau2[QteConso],Tableau2[Immat1],Tableau2[[#This Row],[Immat1]],Tableau2[année],Tableau2[[#This Row],[année]])/(SUMIFS(Tableau2[Kms / Heures],Tableau2[Immat1],Tableau2[[#This Row],[Immat1]],Tableau2[année],Tableau2[[#This Row],[année]])))*100</f>
        <v>30.613731509907893</v>
      </c>
      <c r="AA5" s="5" t="str">
        <f ca="1">TEXT(30*MONTH(Tableau2[[#This Row],[Date]]),"mmmm")</f>
        <v>janvier</v>
      </c>
      <c r="AB5" s="5">
        <f ca="1">YEAR(Tableau2[[#This Row],[Date]])</f>
        <v>2013</v>
      </c>
      <c r="AC5" s="2" t="s">
        <v>33</v>
      </c>
      <c r="AD5" s="5" t="s">
        <v>57</v>
      </c>
      <c r="AE5" s="5" t="s">
        <v>59</v>
      </c>
      <c r="AF5" s="5" t="s">
        <v>34</v>
      </c>
      <c r="AG5" s="2">
        <v>36495</v>
      </c>
      <c r="AH5" s="5" t="s">
        <v>60</v>
      </c>
      <c r="AI5" s="5" t="s">
        <v>74</v>
      </c>
      <c r="AJ5" s="5">
        <f ca="1">SUMIFS(Tableau2[QteConso],Tableau2[Immat1],Tableau2[[#This Row],[Immat1]],Tableau2[mois num],(Tableau2[[#This Row],[mois num]]),Tableau2[année],(Tableau2[[#This Row],[année]]))</f>
        <v>1096.8899999999999</v>
      </c>
      <c r="AK5" s="5">
        <f ca="1">SUMIFS(Tableau2[Kms / Heures],Tableau2[Immat1],Tableau2[[#This Row],[Immat1]],Tableau2[mois num],(Tableau2[[#This Row],[mois num]]),Tableau2[année],(Tableau2[[#This Row],[année]]))</f>
        <v>3583</v>
      </c>
    </row>
    <row r="6" spans="1:37" x14ac:dyDescent="0.25">
      <c r="A6" s="2">
        <v>41297</v>
      </c>
      <c r="B6" s="2" t="s">
        <v>43</v>
      </c>
      <c r="C6" s="2" t="s">
        <v>44</v>
      </c>
      <c r="D6" s="1">
        <v>8646</v>
      </c>
      <c r="E6" s="1" t="s">
        <v>40</v>
      </c>
      <c r="F6" s="1"/>
      <c r="G6" s="1"/>
      <c r="H6" s="1" t="s">
        <v>38</v>
      </c>
      <c r="I6" s="3">
        <v>175</v>
      </c>
      <c r="J6" s="3">
        <v>582</v>
      </c>
      <c r="K6" s="1">
        <v>30.07</v>
      </c>
      <c r="L6" s="1" t="s">
        <v>49</v>
      </c>
      <c r="M6" s="1" t="s">
        <v>51</v>
      </c>
      <c r="N6" s="1" t="s">
        <v>54</v>
      </c>
      <c r="O6" s="1" t="s">
        <v>38</v>
      </c>
      <c r="P6" s="5">
        <f ca="1">SUMIFS(Tableau2[QteConso],Tableau2[Matricule],Tableau2[[#This Row],[Matricule]],Tableau2[mois num],(Tableau2[[#This Row],[mois num]]),Tableau2[année],(Tableau2[[#This Row],[année]]))</f>
        <v>874.01</v>
      </c>
      <c r="Q6" s="5">
        <f ca="1"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R6" s="5">
        <f ca="1"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S6" s="5">
        <f ca="1">SUM(Tableau2[[#This Row],[recaptrimL]],Tableau2[[#This Row],[recaptrimLitm-1]],Tableau2[[#This Row],[recaptrimLitm-2]])</f>
        <v>874.01</v>
      </c>
      <c r="T6" s="1">
        <f ca="1">SUMIFS(Tableau2[Kms / Heures],Tableau2[Matricule],Tableau2[[#This Row],[Matricule]],Tableau2[mois num],(Tableau2[[#This Row],[mois num]]),Tableau2[année],(Tableau2[[#This Row],[année]]))</f>
        <v>2885</v>
      </c>
      <c r="U6" s="5">
        <f ca="1"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V6" s="5">
        <f ca="1"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W6" s="5">
        <f ca="1">SUM(Tableau2[[#This Row],[recaptrimkmsm]],Tableau2[[#This Row],[recaptrimkmsm-1]],Tableau2[[#This Row],[recaptrimkmsm-2]])</f>
        <v>2885</v>
      </c>
      <c r="X6" s="4">
        <f ca="1">(SUMIFS(Tableau2[QteConso],Tableau2[Matricule],Tableau2[[#This Row],[Matricule]],Tableau2[année],Tableau2[[#This Row],[année]])/(SUMIFS(Tableau2[Kms / Heures],Tableau2[Matricule],Tableau2[[#This Row],[Matricule]],Tableau2[année],Tableau2[[#This Row],[année]])))*100</f>
        <v>30.294974003466201</v>
      </c>
      <c r="Y6" s="5">
        <f ca="1">MONTH(Tableau2[[#This Row],[Date]])</f>
        <v>1</v>
      </c>
      <c r="Z6" s="4">
        <f ca="1">(SUMIFS(Tableau2[QteConso],Tableau2[Immat1],Tableau2[[#This Row],[Immat1]],Tableau2[année],Tableau2[[#This Row],[année]])/(SUMIFS(Tableau2[Kms / Heures],Tableau2[Immat1],Tableau2[[#This Row],[Immat1]],Tableau2[année],Tableau2[[#This Row],[année]])))*100</f>
        <v>30.613731509907893</v>
      </c>
      <c r="AA6" s="5" t="str">
        <f ca="1">TEXT(30*MONTH(Tableau2[[#This Row],[Date]]),"mmmm")</f>
        <v>janvier</v>
      </c>
      <c r="AB6" s="5">
        <f ca="1">YEAR(Tableau2[[#This Row],[Date]])</f>
        <v>2013</v>
      </c>
      <c r="AC6" s="2" t="s">
        <v>33</v>
      </c>
      <c r="AD6" s="5" t="s">
        <v>57</v>
      </c>
      <c r="AE6" s="5" t="s">
        <v>59</v>
      </c>
      <c r="AF6" s="5" t="s">
        <v>34</v>
      </c>
      <c r="AG6" s="2">
        <v>36495</v>
      </c>
      <c r="AH6" s="5" t="s">
        <v>60</v>
      </c>
      <c r="AI6" s="5" t="s">
        <v>35</v>
      </c>
      <c r="AJ6" s="5">
        <f ca="1">SUMIFS(Tableau2[QteConso],Tableau2[Immat1],Tableau2[[#This Row],[Immat1]],Tableau2[mois num],(Tableau2[[#This Row],[mois num]]),Tableau2[année],(Tableau2[[#This Row],[année]]))</f>
        <v>1096.8899999999999</v>
      </c>
      <c r="AK6" s="5">
        <f ca="1">SUMIFS(Tableau2[Kms / Heures],Tableau2[Immat1],Tableau2[[#This Row],[Immat1]],Tableau2[mois num],(Tableau2[[#This Row],[mois num]]),Tableau2[année],(Tableau2[[#This Row],[année]]))</f>
        <v>3583</v>
      </c>
    </row>
    <row r="7" spans="1:37" x14ac:dyDescent="0.25">
      <c r="A7" s="2">
        <v>41302</v>
      </c>
      <c r="B7" s="2" t="s">
        <v>43</v>
      </c>
      <c r="C7" s="2" t="s">
        <v>44</v>
      </c>
      <c r="D7" s="1">
        <v>8646</v>
      </c>
      <c r="E7" s="1" t="s">
        <v>40</v>
      </c>
      <c r="F7" s="1"/>
      <c r="G7" s="1"/>
      <c r="H7" s="1" t="s">
        <v>38</v>
      </c>
      <c r="I7" s="3">
        <v>142</v>
      </c>
      <c r="J7" s="3">
        <v>497</v>
      </c>
      <c r="K7" s="1">
        <v>28.57</v>
      </c>
      <c r="L7" s="1" t="s">
        <v>49</v>
      </c>
      <c r="M7" s="1" t="s">
        <v>51</v>
      </c>
      <c r="N7" s="1" t="s">
        <v>54</v>
      </c>
      <c r="O7" s="1" t="s">
        <v>38</v>
      </c>
      <c r="P7" s="5">
        <f ca="1">SUMIFS(Tableau2[QteConso],Tableau2[Matricule],Tableau2[[#This Row],[Matricule]],Tableau2[mois num],(Tableau2[[#This Row],[mois num]]),Tableau2[année],(Tableau2[[#This Row],[année]]))</f>
        <v>874.01</v>
      </c>
      <c r="Q7" s="5">
        <f ca="1"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R7" s="5">
        <f ca="1"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S7" s="5">
        <f ca="1">SUM(Tableau2[[#This Row],[recaptrimL]],Tableau2[[#This Row],[recaptrimLitm-1]],Tableau2[[#This Row],[recaptrimLitm-2]])</f>
        <v>874.01</v>
      </c>
      <c r="T7" s="1">
        <f ca="1">SUMIFS(Tableau2[Kms / Heures],Tableau2[Matricule],Tableau2[[#This Row],[Matricule]],Tableau2[mois num],(Tableau2[[#This Row],[mois num]]),Tableau2[année],(Tableau2[[#This Row],[année]]))</f>
        <v>2885</v>
      </c>
      <c r="U7" s="5">
        <f ca="1"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V7" s="5">
        <f ca="1"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W7" s="5">
        <f ca="1">SUM(Tableau2[[#This Row],[recaptrimkmsm]],Tableau2[[#This Row],[recaptrimkmsm-1]],Tableau2[[#This Row],[recaptrimkmsm-2]])</f>
        <v>2885</v>
      </c>
      <c r="X7" s="4">
        <f ca="1">(SUMIFS(Tableau2[QteConso],Tableau2[Matricule],Tableau2[[#This Row],[Matricule]],Tableau2[année],Tableau2[[#This Row],[année]])/(SUMIFS(Tableau2[Kms / Heures],Tableau2[Matricule],Tableau2[[#This Row],[Matricule]],Tableau2[année],Tableau2[[#This Row],[année]])))*100</f>
        <v>30.294974003466201</v>
      </c>
      <c r="Y7" s="5">
        <f ca="1">MONTH(Tableau2[[#This Row],[Date]])</f>
        <v>1</v>
      </c>
      <c r="Z7" s="4">
        <f ca="1">(SUMIFS(Tableau2[QteConso],Tableau2[Immat1],Tableau2[[#This Row],[Immat1]],Tableau2[année],Tableau2[[#This Row],[année]])/(SUMIFS(Tableau2[Kms / Heures],Tableau2[Immat1],Tableau2[[#This Row],[Immat1]],Tableau2[année],Tableau2[[#This Row],[année]])))*100</f>
        <v>30.613731509907893</v>
      </c>
      <c r="AA7" s="5" t="str">
        <f ca="1">TEXT(30*MONTH(Tableau2[[#This Row],[Date]]),"mmmm")</f>
        <v>janvier</v>
      </c>
      <c r="AB7" s="5">
        <f ca="1">YEAR(Tableau2[[#This Row],[Date]])</f>
        <v>2013</v>
      </c>
      <c r="AC7" s="2" t="s">
        <v>33</v>
      </c>
      <c r="AD7" s="5" t="s">
        <v>57</v>
      </c>
      <c r="AE7" s="5" t="s">
        <v>59</v>
      </c>
      <c r="AF7" s="5" t="s">
        <v>34</v>
      </c>
      <c r="AG7" s="2">
        <v>36495</v>
      </c>
      <c r="AH7" s="5" t="s">
        <v>60</v>
      </c>
      <c r="AI7" s="5" t="s">
        <v>35</v>
      </c>
      <c r="AJ7" s="5">
        <f ca="1">SUMIFS(Tableau2[QteConso],Tableau2[Immat1],Tableau2[[#This Row],[Immat1]],Tableau2[mois num],(Tableau2[[#This Row],[mois num]]),Tableau2[année],(Tableau2[[#This Row],[année]]))</f>
        <v>1096.8899999999999</v>
      </c>
      <c r="AK7" s="5">
        <f ca="1">SUMIFS(Tableau2[Kms / Heures],Tableau2[Immat1],Tableau2[[#This Row],[Immat1]],Tableau2[mois num],(Tableau2[[#This Row],[mois num]]),Tableau2[année],(Tableau2[[#This Row],[année]]))</f>
        <v>3583</v>
      </c>
    </row>
    <row r="8" spans="1:37" x14ac:dyDescent="0.25">
      <c r="A8" s="2">
        <v>41305</v>
      </c>
      <c r="B8" s="2" t="s">
        <v>43</v>
      </c>
      <c r="C8" s="2" t="s">
        <v>44</v>
      </c>
      <c r="D8" s="1">
        <v>8646</v>
      </c>
      <c r="E8" s="1" t="s">
        <v>40</v>
      </c>
      <c r="F8" s="1"/>
      <c r="G8" s="1"/>
      <c r="H8" s="1" t="s">
        <v>38</v>
      </c>
      <c r="I8" s="3">
        <v>156</v>
      </c>
      <c r="J8" s="3">
        <v>454</v>
      </c>
      <c r="K8" s="1">
        <v>34.36</v>
      </c>
      <c r="L8" s="1" t="s">
        <v>49</v>
      </c>
      <c r="M8" s="1" t="s">
        <v>51</v>
      </c>
      <c r="N8" s="1" t="s">
        <v>54</v>
      </c>
      <c r="O8" s="1" t="s">
        <v>38</v>
      </c>
      <c r="P8" s="5">
        <f ca="1">SUMIFS(Tableau2[QteConso],Tableau2[Matricule],Tableau2[[#This Row],[Matricule]],Tableau2[mois num],(Tableau2[[#This Row],[mois num]]),Tableau2[année],(Tableau2[[#This Row],[année]]))</f>
        <v>874.01</v>
      </c>
      <c r="Q8" s="5">
        <f ca="1"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R8" s="5">
        <f ca="1"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S8" s="5">
        <f ca="1">SUM(Tableau2[[#This Row],[recaptrimL]],Tableau2[[#This Row],[recaptrimLitm-1]],Tableau2[[#This Row],[recaptrimLitm-2]])</f>
        <v>874.01</v>
      </c>
      <c r="T8" s="1">
        <f ca="1">SUMIFS(Tableau2[Kms / Heures],Tableau2[Matricule],Tableau2[[#This Row],[Matricule]],Tableau2[mois num],(Tableau2[[#This Row],[mois num]]),Tableau2[année],(Tableau2[[#This Row],[année]]))</f>
        <v>2885</v>
      </c>
      <c r="U8" s="5">
        <f ca="1"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V8" s="5">
        <f ca="1"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W8" s="5">
        <f ca="1">SUM(Tableau2[[#This Row],[recaptrimkmsm]],Tableau2[[#This Row],[recaptrimkmsm-1]],Tableau2[[#This Row],[recaptrimkmsm-2]])</f>
        <v>2885</v>
      </c>
      <c r="X8" s="4">
        <f ca="1">(SUMIFS(Tableau2[QteConso],Tableau2[Matricule],Tableau2[[#This Row],[Matricule]],Tableau2[année],Tableau2[[#This Row],[année]])/(SUMIFS(Tableau2[Kms / Heures],Tableau2[Matricule],Tableau2[[#This Row],[Matricule]],Tableau2[année],Tableau2[[#This Row],[année]])))*100</f>
        <v>30.294974003466201</v>
      </c>
      <c r="Y8" s="5">
        <f ca="1">MONTH(Tableau2[[#This Row],[Date]])</f>
        <v>1</v>
      </c>
      <c r="Z8" s="4">
        <f ca="1">(SUMIFS(Tableau2[QteConso],Tableau2[Immat1],Tableau2[[#This Row],[Immat1]],Tableau2[année],Tableau2[[#This Row],[année]])/(SUMIFS(Tableau2[Kms / Heures],Tableau2[Immat1],Tableau2[[#This Row],[Immat1]],Tableau2[année],Tableau2[[#This Row],[année]])))*100</f>
        <v>30.613731509907893</v>
      </c>
      <c r="AA8" s="5" t="str">
        <f ca="1">TEXT(30*MONTH(Tableau2[[#This Row],[Date]]),"mmmm")</f>
        <v>janvier</v>
      </c>
      <c r="AB8" s="5">
        <f ca="1">YEAR(Tableau2[[#This Row],[Date]])</f>
        <v>2013</v>
      </c>
      <c r="AC8" s="2" t="s">
        <v>33</v>
      </c>
      <c r="AD8" s="5" t="s">
        <v>57</v>
      </c>
      <c r="AE8" s="5" t="s">
        <v>59</v>
      </c>
      <c r="AF8" s="5" t="s">
        <v>34</v>
      </c>
      <c r="AG8" s="2">
        <v>36495</v>
      </c>
      <c r="AH8" s="5" t="s">
        <v>60</v>
      </c>
      <c r="AI8" s="5" t="s">
        <v>35</v>
      </c>
      <c r="AJ8" s="5">
        <f ca="1">SUMIFS(Tableau2[QteConso],Tableau2[Immat1],Tableau2[[#This Row],[Immat1]],Tableau2[mois num],(Tableau2[[#This Row],[mois num]]),Tableau2[année],(Tableau2[[#This Row],[année]]))</f>
        <v>1096.8899999999999</v>
      </c>
      <c r="AK8" s="5">
        <f ca="1">SUMIFS(Tableau2[Kms / Heures],Tableau2[Immat1],Tableau2[[#This Row],[Immat1]],Tableau2[mois num],(Tableau2[[#This Row],[mois num]]),Tableau2[année],(Tableau2[[#This Row],[année]]))</f>
        <v>3583</v>
      </c>
    </row>
    <row r="9" spans="1:37" x14ac:dyDescent="0.25">
      <c r="A9" s="2">
        <v>41277</v>
      </c>
      <c r="B9" s="2" t="s">
        <v>46</v>
      </c>
      <c r="C9" s="2" t="s">
        <v>45</v>
      </c>
      <c r="D9" s="1">
        <v>8643</v>
      </c>
      <c r="E9" s="1" t="s">
        <v>42</v>
      </c>
      <c r="F9" s="1"/>
      <c r="G9" s="1"/>
      <c r="H9" s="1" t="s">
        <v>38</v>
      </c>
      <c r="I9" s="3">
        <v>180</v>
      </c>
      <c r="J9" s="3">
        <v>535</v>
      </c>
      <c r="K9" s="1">
        <v>33.64</v>
      </c>
      <c r="L9" s="1" t="s">
        <v>50</v>
      </c>
      <c r="M9" s="1" t="s">
        <v>52</v>
      </c>
      <c r="N9" s="1" t="s">
        <v>55</v>
      </c>
      <c r="O9" s="1" t="s">
        <v>38</v>
      </c>
      <c r="P9" s="5">
        <f ca="1">SUMIFS(Tableau2[QteConso],Tableau2[Matricule],Tableau2[[#This Row],[Matricule]],Tableau2[mois num],(Tableau2[[#This Row],[mois num]]),Tableau2[année],(Tableau2[[#This Row],[année]]))</f>
        <v>1794.2600000000002</v>
      </c>
      <c r="Q9" s="5">
        <f ca="1"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R9" s="5">
        <f ca="1"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S9" s="5">
        <f ca="1">SUM(Tableau2[[#This Row],[recaptrimL]],Tableau2[[#This Row],[recaptrimLitm-1]],Tableau2[[#This Row],[recaptrimLitm-2]])</f>
        <v>1794.2600000000002</v>
      </c>
      <c r="T9" s="1">
        <f ca="1">SUMIFS(Tableau2[Kms / Heures],Tableau2[Matricule],Tableau2[[#This Row],[Matricule]],Tableau2[mois num],(Tableau2[[#This Row],[mois num]]),Tableau2[année],(Tableau2[[#This Row],[année]]))</f>
        <v>5292</v>
      </c>
      <c r="U9" s="5">
        <f ca="1"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V9" s="5">
        <f ca="1"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W9" s="5">
        <f ca="1">SUM(Tableau2[[#This Row],[recaptrimkmsm]],Tableau2[[#This Row],[recaptrimkmsm-1]],Tableau2[[#This Row],[recaptrimkmsm-2]])</f>
        <v>5292</v>
      </c>
      <c r="X9" s="4">
        <f ca="1">(SUMIFS(Tableau2[QteConso],Tableau2[Matricule],Tableau2[[#This Row],[Matricule]],Tableau2[année],Tableau2[[#This Row],[année]])/(SUMIFS(Tableau2[Kms / Heures],Tableau2[Matricule],Tableau2[[#This Row],[Matricule]],Tableau2[année],Tableau2[[#This Row],[année]])))*100</f>
        <v>33.905139833711267</v>
      </c>
      <c r="Y9" s="5">
        <f ca="1">MONTH(Tableau2[[#This Row],[Date]])</f>
        <v>1</v>
      </c>
      <c r="Z9" s="4">
        <f ca="1">(SUMIFS(Tableau2[QteConso],Tableau2[Immat1],Tableau2[[#This Row],[Immat1]],Tableau2[année],Tableau2[[#This Row],[année]])/(SUMIFS(Tableau2[Kms / Heures],Tableau2[Immat1],Tableau2[[#This Row],[Immat1]],Tableau2[année],Tableau2[[#This Row],[année]])))*100</f>
        <v>33.905139833711267</v>
      </c>
      <c r="AA9" s="5" t="str">
        <f ca="1">TEXT(30*MONTH(Tableau2[[#This Row],[Date]]),"mmmm")</f>
        <v>janvier</v>
      </c>
      <c r="AB9" s="5">
        <f ca="1">YEAR(Tableau2[[#This Row],[Date]])</f>
        <v>2013</v>
      </c>
      <c r="AC9" s="2" t="s">
        <v>33</v>
      </c>
      <c r="AD9" s="5" t="s">
        <v>62</v>
      </c>
      <c r="AE9" s="5" t="s">
        <v>58</v>
      </c>
      <c r="AF9" s="5" t="s">
        <v>36</v>
      </c>
      <c r="AG9" s="2">
        <v>38597</v>
      </c>
      <c r="AH9" s="5" t="s">
        <v>61</v>
      </c>
      <c r="AI9" s="5" t="s">
        <v>37</v>
      </c>
      <c r="AJ9" s="5">
        <f ca="1">SUMIFS(Tableau2[QteConso],Tableau2[Immat1],Tableau2[[#This Row],[Immat1]],Tableau2[mois num],(Tableau2[[#This Row],[mois num]]),Tableau2[année],(Tableau2[[#This Row],[année]]))</f>
        <v>1794.2600000000002</v>
      </c>
      <c r="AK9" s="5">
        <f ca="1">SUMIFS(Tableau2[Kms / Heures],Tableau2[Immat1],Tableau2[[#This Row],[Immat1]],Tableau2[mois num],(Tableau2[[#This Row],[mois num]]),Tableau2[année],(Tableau2[[#This Row],[année]]))</f>
        <v>5292</v>
      </c>
    </row>
    <row r="10" spans="1:37" x14ac:dyDescent="0.25">
      <c r="A10" s="2">
        <v>41281</v>
      </c>
      <c r="B10" s="2" t="s">
        <v>46</v>
      </c>
      <c r="C10" s="2" t="s">
        <v>45</v>
      </c>
      <c r="D10" s="1">
        <v>8643</v>
      </c>
      <c r="E10" s="1" t="s">
        <v>42</v>
      </c>
      <c r="F10" s="1"/>
      <c r="G10" s="1"/>
      <c r="H10" s="1" t="s">
        <v>38</v>
      </c>
      <c r="I10" s="3">
        <v>238</v>
      </c>
      <c r="J10" s="3">
        <v>544</v>
      </c>
      <c r="K10" s="1">
        <v>43.75</v>
      </c>
      <c r="L10" s="1" t="s">
        <v>50</v>
      </c>
      <c r="M10" s="1" t="s">
        <v>52</v>
      </c>
      <c r="N10" s="1" t="s">
        <v>55</v>
      </c>
      <c r="O10" s="1" t="s">
        <v>38</v>
      </c>
      <c r="P10" s="5">
        <f ca="1">SUMIFS(Tableau2[QteConso],Tableau2[Matricule],Tableau2[[#This Row],[Matricule]],Tableau2[mois num],(Tableau2[[#This Row],[mois num]]),Tableau2[année],(Tableau2[[#This Row],[année]]))</f>
        <v>1794.2600000000002</v>
      </c>
      <c r="Q10" s="5">
        <f ca="1"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R10" s="5">
        <f ca="1"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S10" s="5">
        <f ca="1">SUM(Tableau2[[#This Row],[recaptrimL]],Tableau2[[#This Row],[recaptrimLitm-1]],Tableau2[[#This Row],[recaptrimLitm-2]])</f>
        <v>1794.2600000000002</v>
      </c>
      <c r="T10" s="1">
        <f ca="1">SUMIFS(Tableau2[Kms / Heures],Tableau2[Matricule],Tableau2[[#This Row],[Matricule]],Tableau2[mois num],(Tableau2[[#This Row],[mois num]]),Tableau2[année],(Tableau2[[#This Row],[année]]))</f>
        <v>5292</v>
      </c>
      <c r="U10" s="5">
        <f ca="1"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V10" s="5">
        <f ca="1"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W10" s="5">
        <f ca="1">SUM(Tableau2[[#This Row],[recaptrimkmsm]],Tableau2[[#This Row],[recaptrimkmsm-1]],Tableau2[[#This Row],[recaptrimkmsm-2]])</f>
        <v>5292</v>
      </c>
      <c r="X10" s="4">
        <f ca="1">(SUMIFS(Tableau2[QteConso],Tableau2[Matricule],Tableau2[[#This Row],[Matricule]],Tableau2[année],Tableau2[[#This Row],[année]])/(SUMIFS(Tableau2[Kms / Heures],Tableau2[Matricule],Tableau2[[#This Row],[Matricule]],Tableau2[année],Tableau2[[#This Row],[année]])))*100</f>
        <v>33.905139833711267</v>
      </c>
      <c r="Y10" s="5">
        <f ca="1">MONTH(Tableau2[[#This Row],[Date]])</f>
        <v>1</v>
      </c>
      <c r="Z10" s="4">
        <f ca="1">(SUMIFS(Tableau2[QteConso],Tableau2[Immat1],Tableau2[[#This Row],[Immat1]],Tableau2[année],Tableau2[[#This Row],[année]])/(SUMIFS(Tableau2[Kms / Heures],Tableau2[Immat1],Tableau2[[#This Row],[Immat1]],Tableau2[année],Tableau2[[#This Row],[année]])))*100</f>
        <v>33.905139833711267</v>
      </c>
      <c r="AA10" s="5" t="str">
        <f ca="1">TEXT(30*MONTH(Tableau2[[#This Row],[Date]]),"mmmm")</f>
        <v>janvier</v>
      </c>
      <c r="AB10" s="5">
        <f ca="1">YEAR(Tableau2[[#This Row],[Date]])</f>
        <v>2013</v>
      </c>
      <c r="AC10" s="2" t="s">
        <v>33</v>
      </c>
      <c r="AD10" s="5" t="s">
        <v>62</v>
      </c>
      <c r="AE10" s="5" t="s">
        <v>58</v>
      </c>
      <c r="AF10" s="5" t="s">
        <v>36</v>
      </c>
      <c r="AG10" s="2">
        <v>38597</v>
      </c>
      <c r="AH10" s="5" t="s">
        <v>61</v>
      </c>
      <c r="AI10" s="5" t="s">
        <v>35</v>
      </c>
      <c r="AJ10" s="5">
        <f ca="1">SUMIFS(Tableau2[QteConso],Tableau2[Immat1],Tableau2[[#This Row],[Immat1]],Tableau2[mois num],(Tableau2[[#This Row],[mois num]]),Tableau2[année],(Tableau2[[#This Row],[année]]))</f>
        <v>1794.2600000000002</v>
      </c>
      <c r="AK10" s="5">
        <f ca="1">SUMIFS(Tableau2[Kms / Heures],Tableau2[Immat1],Tableau2[[#This Row],[Immat1]],Tableau2[mois num],(Tableau2[[#This Row],[mois num]]),Tableau2[année],(Tableau2[[#This Row],[année]]))</f>
        <v>5292</v>
      </c>
    </row>
    <row r="11" spans="1:37" x14ac:dyDescent="0.25">
      <c r="A11" s="2">
        <v>41282</v>
      </c>
      <c r="B11" s="2" t="s">
        <v>46</v>
      </c>
      <c r="C11" s="2" t="s">
        <v>45</v>
      </c>
      <c r="D11" s="1">
        <v>8643</v>
      </c>
      <c r="E11" s="1" t="s">
        <v>42</v>
      </c>
      <c r="F11" s="1"/>
      <c r="G11" s="1"/>
      <c r="H11" s="1" t="s">
        <v>38</v>
      </c>
      <c r="I11" s="3">
        <v>140</v>
      </c>
      <c r="J11" s="3">
        <v>482</v>
      </c>
      <c r="K11" s="1">
        <v>29.05</v>
      </c>
      <c r="L11" s="1" t="s">
        <v>50</v>
      </c>
      <c r="M11" s="1" t="s">
        <v>52</v>
      </c>
      <c r="N11" s="1" t="s">
        <v>55</v>
      </c>
      <c r="O11" s="1" t="s">
        <v>38</v>
      </c>
      <c r="P11" s="5">
        <f ca="1">SUMIFS(Tableau2[QteConso],Tableau2[Matricule],Tableau2[[#This Row],[Matricule]],Tableau2[mois num],(Tableau2[[#This Row],[mois num]]),Tableau2[année],(Tableau2[[#This Row],[année]]))</f>
        <v>1794.2600000000002</v>
      </c>
      <c r="Q11" s="5">
        <f ca="1"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R11" s="5">
        <f ca="1"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S11" s="5">
        <f ca="1">SUM(Tableau2[[#This Row],[recaptrimL]],Tableau2[[#This Row],[recaptrimLitm-1]],Tableau2[[#This Row],[recaptrimLitm-2]])</f>
        <v>1794.2600000000002</v>
      </c>
      <c r="T11" s="1">
        <f ca="1">SUMIFS(Tableau2[Kms / Heures],Tableau2[Matricule],Tableau2[[#This Row],[Matricule]],Tableau2[mois num],(Tableau2[[#This Row],[mois num]]),Tableau2[année],(Tableau2[[#This Row],[année]]))</f>
        <v>5292</v>
      </c>
      <c r="U11" s="5">
        <f ca="1"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V11" s="5">
        <f ca="1"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W11" s="5">
        <f ca="1">SUM(Tableau2[[#This Row],[recaptrimkmsm]],Tableau2[[#This Row],[recaptrimkmsm-1]],Tableau2[[#This Row],[recaptrimkmsm-2]])</f>
        <v>5292</v>
      </c>
      <c r="X11" s="4">
        <f ca="1">(SUMIFS(Tableau2[QteConso],Tableau2[Matricule],Tableau2[[#This Row],[Matricule]],Tableau2[année],Tableau2[[#This Row],[année]])/(SUMIFS(Tableau2[Kms / Heures],Tableau2[Matricule],Tableau2[[#This Row],[Matricule]],Tableau2[année],Tableau2[[#This Row],[année]])))*100</f>
        <v>33.905139833711267</v>
      </c>
      <c r="Y11" s="5">
        <f ca="1">MONTH(Tableau2[[#This Row],[Date]])</f>
        <v>1</v>
      </c>
      <c r="Z11" s="4">
        <f ca="1">(SUMIFS(Tableau2[QteConso],Tableau2[Immat1],Tableau2[[#This Row],[Immat1]],Tableau2[année],Tableau2[[#This Row],[année]])/(SUMIFS(Tableau2[Kms / Heures],Tableau2[Immat1],Tableau2[[#This Row],[Immat1]],Tableau2[année],Tableau2[[#This Row],[année]])))*100</f>
        <v>33.905139833711267</v>
      </c>
      <c r="AA11" s="5" t="str">
        <f ca="1">TEXT(30*MONTH(Tableau2[[#This Row],[Date]]),"mmmm")</f>
        <v>janvier</v>
      </c>
      <c r="AB11" s="5">
        <f ca="1">YEAR(Tableau2[[#This Row],[Date]])</f>
        <v>2013</v>
      </c>
      <c r="AC11" s="2" t="s">
        <v>33</v>
      </c>
      <c r="AD11" s="5" t="s">
        <v>62</v>
      </c>
      <c r="AE11" s="5" t="s">
        <v>58</v>
      </c>
      <c r="AF11" s="5" t="s">
        <v>36</v>
      </c>
      <c r="AG11" s="2">
        <v>38597</v>
      </c>
      <c r="AH11" s="5" t="s">
        <v>61</v>
      </c>
      <c r="AI11" s="5" t="s">
        <v>37</v>
      </c>
      <c r="AJ11" s="5">
        <f ca="1">SUMIFS(Tableau2[QteConso],Tableau2[Immat1],Tableau2[[#This Row],[Immat1]],Tableau2[mois num],(Tableau2[[#This Row],[mois num]]),Tableau2[année],(Tableau2[[#This Row],[année]]))</f>
        <v>1794.2600000000002</v>
      </c>
      <c r="AK11" s="5">
        <f ca="1">SUMIFS(Tableau2[Kms / Heures],Tableau2[Immat1],Tableau2[[#This Row],[Immat1]],Tableau2[mois num],(Tableau2[[#This Row],[mois num]]),Tableau2[année],(Tableau2[[#This Row],[année]]))</f>
        <v>5292</v>
      </c>
    </row>
    <row r="12" spans="1:37" x14ac:dyDescent="0.25">
      <c r="A12" s="2">
        <v>41283</v>
      </c>
      <c r="B12" s="2" t="s">
        <v>46</v>
      </c>
      <c r="C12" s="2" t="s">
        <v>45</v>
      </c>
      <c r="D12" s="1">
        <v>8643</v>
      </c>
      <c r="E12" s="1" t="s">
        <v>42</v>
      </c>
      <c r="F12" s="1"/>
      <c r="G12" s="1"/>
      <c r="H12" s="1" t="s">
        <v>38</v>
      </c>
      <c r="I12" s="3">
        <v>137.43</v>
      </c>
      <c r="J12" s="3">
        <v>502</v>
      </c>
      <c r="K12" s="1">
        <v>27.38</v>
      </c>
      <c r="L12" s="1" t="s">
        <v>50</v>
      </c>
      <c r="M12" s="1" t="s">
        <v>52</v>
      </c>
      <c r="N12" s="1" t="s">
        <v>55</v>
      </c>
      <c r="O12" s="1" t="s">
        <v>38</v>
      </c>
      <c r="P12" s="5">
        <f ca="1">SUMIFS(Tableau2[QteConso],Tableau2[Matricule],Tableau2[[#This Row],[Matricule]],Tableau2[mois num],(Tableau2[[#This Row],[mois num]]),Tableau2[année],(Tableau2[[#This Row],[année]]))</f>
        <v>1794.2600000000002</v>
      </c>
      <c r="Q12" s="5">
        <f ca="1"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R12" s="5">
        <f ca="1"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S12" s="5">
        <f ca="1">SUM(Tableau2[[#This Row],[recaptrimL]],Tableau2[[#This Row],[recaptrimLitm-1]],Tableau2[[#This Row],[recaptrimLitm-2]])</f>
        <v>1794.2600000000002</v>
      </c>
      <c r="T12" s="1">
        <f ca="1">SUMIFS(Tableau2[Kms / Heures],Tableau2[Matricule],Tableau2[[#This Row],[Matricule]],Tableau2[mois num],(Tableau2[[#This Row],[mois num]]),Tableau2[année],(Tableau2[[#This Row],[année]]))</f>
        <v>5292</v>
      </c>
      <c r="U12" s="5">
        <f ca="1"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V12" s="5">
        <f ca="1"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W12" s="5">
        <f ca="1">SUM(Tableau2[[#This Row],[recaptrimkmsm]],Tableau2[[#This Row],[recaptrimkmsm-1]],Tableau2[[#This Row],[recaptrimkmsm-2]])</f>
        <v>5292</v>
      </c>
      <c r="X12" s="4">
        <f ca="1">(SUMIFS(Tableau2[QteConso],Tableau2[Matricule],Tableau2[[#This Row],[Matricule]],Tableau2[année],Tableau2[[#This Row],[année]])/(SUMIFS(Tableau2[Kms / Heures],Tableau2[Matricule],Tableau2[[#This Row],[Matricule]],Tableau2[année],Tableau2[[#This Row],[année]])))*100</f>
        <v>33.905139833711267</v>
      </c>
      <c r="Y12" s="5">
        <f ca="1">MONTH(Tableau2[[#This Row],[Date]])</f>
        <v>1</v>
      </c>
      <c r="Z12" s="4">
        <f ca="1">(SUMIFS(Tableau2[QteConso],Tableau2[Immat1],Tableau2[[#This Row],[Immat1]],Tableau2[année],Tableau2[[#This Row],[année]])/(SUMIFS(Tableau2[Kms / Heures],Tableau2[Immat1],Tableau2[[#This Row],[Immat1]],Tableau2[année],Tableau2[[#This Row],[année]])))*100</f>
        <v>33.905139833711267</v>
      </c>
      <c r="AA12" s="5" t="str">
        <f ca="1">TEXT(30*MONTH(Tableau2[[#This Row],[Date]]),"mmmm")</f>
        <v>janvier</v>
      </c>
      <c r="AB12" s="5">
        <f ca="1">YEAR(Tableau2[[#This Row],[Date]])</f>
        <v>2013</v>
      </c>
      <c r="AC12" s="2" t="s">
        <v>33</v>
      </c>
      <c r="AD12" s="5" t="s">
        <v>62</v>
      </c>
      <c r="AE12" s="5" t="s">
        <v>58</v>
      </c>
      <c r="AF12" s="5" t="s">
        <v>36</v>
      </c>
      <c r="AG12" s="2">
        <v>38597</v>
      </c>
      <c r="AH12" s="5" t="s">
        <v>61</v>
      </c>
      <c r="AI12" s="5" t="s">
        <v>37</v>
      </c>
      <c r="AJ12" s="5">
        <f ca="1">SUMIFS(Tableau2[QteConso],Tableau2[Immat1],Tableau2[[#This Row],[Immat1]],Tableau2[mois num],(Tableau2[[#This Row],[mois num]]),Tableau2[année],(Tableau2[[#This Row],[année]]))</f>
        <v>1794.2600000000002</v>
      </c>
      <c r="AK12" s="5">
        <f ca="1">SUMIFS(Tableau2[Kms / Heures],Tableau2[Immat1],Tableau2[[#This Row],[Immat1]],Tableau2[mois num],(Tableau2[[#This Row],[mois num]]),Tableau2[année],(Tableau2[[#This Row],[année]]))</f>
        <v>5292</v>
      </c>
    </row>
    <row r="13" spans="1:37" x14ac:dyDescent="0.25">
      <c r="A13" s="2">
        <v>41284</v>
      </c>
      <c r="B13" s="2" t="s">
        <v>46</v>
      </c>
      <c r="C13" s="2" t="s">
        <v>45</v>
      </c>
      <c r="D13" s="1">
        <v>8643</v>
      </c>
      <c r="E13" s="1" t="s">
        <v>42</v>
      </c>
      <c r="F13" s="1"/>
      <c r="G13" s="1"/>
      <c r="H13" s="1" t="s">
        <v>38</v>
      </c>
      <c r="I13" s="3">
        <v>100.65</v>
      </c>
      <c r="J13" s="3">
        <v>648</v>
      </c>
      <c r="K13" s="1">
        <v>15.53</v>
      </c>
      <c r="L13" s="1" t="s">
        <v>50</v>
      </c>
      <c r="M13" s="1" t="s">
        <v>52</v>
      </c>
      <c r="N13" s="1" t="s">
        <v>55</v>
      </c>
      <c r="O13" s="1" t="s">
        <v>38</v>
      </c>
      <c r="P13" s="5">
        <f ca="1">SUMIFS(Tableau2[QteConso],Tableau2[Matricule],Tableau2[[#This Row],[Matricule]],Tableau2[mois num],(Tableau2[[#This Row],[mois num]]),Tableau2[année],(Tableau2[[#This Row],[année]]))</f>
        <v>1794.2600000000002</v>
      </c>
      <c r="Q13" s="5">
        <f ca="1"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R13" s="5">
        <f ca="1"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S13" s="5">
        <f ca="1">SUM(Tableau2[[#This Row],[recaptrimL]],Tableau2[[#This Row],[recaptrimLitm-1]],Tableau2[[#This Row],[recaptrimLitm-2]])</f>
        <v>1794.2600000000002</v>
      </c>
      <c r="T13" s="1">
        <f ca="1">SUMIFS(Tableau2[Kms / Heures],Tableau2[Matricule],Tableau2[[#This Row],[Matricule]],Tableau2[mois num],(Tableau2[[#This Row],[mois num]]),Tableau2[année],(Tableau2[[#This Row],[année]]))</f>
        <v>5292</v>
      </c>
      <c r="U13" s="5">
        <f ca="1"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V13" s="5">
        <f ca="1"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W13" s="5">
        <f ca="1">SUM(Tableau2[[#This Row],[recaptrimkmsm]],Tableau2[[#This Row],[recaptrimkmsm-1]],Tableau2[[#This Row],[recaptrimkmsm-2]])</f>
        <v>5292</v>
      </c>
      <c r="X13" s="4">
        <f ca="1">(SUMIFS(Tableau2[QteConso],Tableau2[Matricule],Tableau2[[#This Row],[Matricule]],Tableau2[année],Tableau2[[#This Row],[année]])/(SUMIFS(Tableau2[Kms / Heures],Tableau2[Matricule],Tableau2[[#This Row],[Matricule]],Tableau2[année],Tableau2[[#This Row],[année]])))*100</f>
        <v>33.905139833711267</v>
      </c>
      <c r="Y13" s="5">
        <f ca="1">MONTH(Tableau2[[#This Row],[Date]])</f>
        <v>1</v>
      </c>
      <c r="Z13" s="4">
        <f ca="1">(SUMIFS(Tableau2[QteConso],Tableau2[Immat1],Tableau2[[#This Row],[Immat1]],Tableau2[année],Tableau2[[#This Row],[année]])/(SUMIFS(Tableau2[Kms / Heures],Tableau2[Immat1],Tableau2[[#This Row],[Immat1]],Tableau2[année],Tableau2[[#This Row],[année]])))*100</f>
        <v>33.905139833711267</v>
      </c>
      <c r="AA13" s="5" t="str">
        <f ca="1">TEXT(30*MONTH(Tableau2[[#This Row],[Date]]),"mmmm")</f>
        <v>janvier</v>
      </c>
      <c r="AB13" s="5">
        <f ca="1">YEAR(Tableau2[[#This Row],[Date]])</f>
        <v>2013</v>
      </c>
      <c r="AC13" s="2" t="s">
        <v>33</v>
      </c>
      <c r="AD13" s="5" t="s">
        <v>62</v>
      </c>
      <c r="AE13" s="5" t="s">
        <v>58</v>
      </c>
      <c r="AF13" s="5" t="s">
        <v>36</v>
      </c>
      <c r="AG13" s="2">
        <v>38597</v>
      </c>
      <c r="AH13" s="5" t="s">
        <v>61</v>
      </c>
      <c r="AI13" s="5" t="s">
        <v>37</v>
      </c>
      <c r="AJ13" s="5">
        <f ca="1">SUMIFS(Tableau2[QteConso],Tableau2[Immat1],Tableau2[[#This Row],[Immat1]],Tableau2[mois num],(Tableau2[[#This Row],[mois num]]),Tableau2[année],(Tableau2[[#This Row],[année]]))</f>
        <v>1794.2600000000002</v>
      </c>
      <c r="AK13" s="5">
        <f ca="1">SUMIFS(Tableau2[Kms / Heures],Tableau2[Immat1],Tableau2[[#This Row],[Immat1]],Tableau2[mois num],(Tableau2[[#This Row],[mois num]]),Tableau2[année],(Tableau2[[#This Row],[année]]))</f>
        <v>5292</v>
      </c>
    </row>
    <row r="14" spans="1:37" x14ac:dyDescent="0.25">
      <c r="A14" s="2">
        <v>41285</v>
      </c>
      <c r="B14" s="2" t="s">
        <v>46</v>
      </c>
      <c r="C14" s="2" t="s">
        <v>45</v>
      </c>
      <c r="D14" s="1">
        <v>8643</v>
      </c>
      <c r="E14" s="1" t="s">
        <v>42</v>
      </c>
      <c r="F14" s="1"/>
      <c r="G14" s="1"/>
      <c r="H14" s="1" t="s">
        <v>38</v>
      </c>
      <c r="I14" s="3">
        <v>100</v>
      </c>
      <c r="J14" s="3">
        <v>206</v>
      </c>
      <c r="K14" s="1">
        <v>48.54</v>
      </c>
      <c r="L14" s="1" t="s">
        <v>50</v>
      </c>
      <c r="M14" s="1" t="s">
        <v>52</v>
      </c>
      <c r="N14" s="1" t="s">
        <v>55</v>
      </c>
      <c r="O14" s="1" t="s">
        <v>38</v>
      </c>
      <c r="P14" s="5">
        <f ca="1">SUMIFS(Tableau2[QteConso],Tableau2[Matricule],Tableau2[[#This Row],[Matricule]],Tableau2[mois num],(Tableau2[[#This Row],[mois num]]),Tableau2[année],(Tableau2[[#This Row],[année]]))</f>
        <v>1794.2600000000002</v>
      </c>
      <c r="Q14" s="5">
        <f ca="1"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R14" s="5">
        <f ca="1"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S14" s="5">
        <f ca="1">SUM(Tableau2[[#This Row],[recaptrimL]],Tableau2[[#This Row],[recaptrimLitm-1]],Tableau2[[#This Row],[recaptrimLitm-2]])</f>
        <v>1794.2600000000002</v>
      </c>
      <c r="T14" s="1">
        <f ca="1">SUMIFS(Tableau2[Kms / Heures],Tableau2[Matricule],Tableau2[[#This Row],[Matricule]],Tableau2[mois num],(Tableau2[[#This Row],[mois num]]),Tableau2[année],(Tableau2[[#This Row],[année]]))</f>
        <v>5292</v>
      </c>
      <c r="U14" s="5">
        <f ca="1"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V14" s="5">
        <f ca="1"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W14" s="5">
        <f ca="1">SUM(Tableau2[[#This Row],[recaptrimkmsm]],Tableau2[[#This Row],[recaptrimkmsm-1]],Tableau2[[#This Row],[recaptrimkmsm-2]])</f>
        <v>5292</v>
      </c>
      <c r="X14" s="4">
        <f ca="1">(SUMIFS(Tableau2[QteConso],Tableau2[Matricule],Tableau2[[#This Row],[Matricule]],Tableau2[année],Tableau2[[#This Row],[année]])/(SUMIFS(Tableau2[Kms / Heures],Tableau2[Matricule],Tableau2[[#This Row],[Matricule]],Tableau2[année],Tableau2[[#This Row],[année]])))*100</f>
        <v>33.905139833711267</v>
      </c>
      <c r="Y14" s="5">
        <f ca="1">MONTH(Tableau2[[#This Row],[Date]])</f>
        <v>1</v>
      </c>
      <c r="Z14" s="4">
        <f ca="1">(SUMIFS(Tableau2[QteConso],Tableau2[Immat1],Tableau2[[#This Row],[Immat1]],Tableau2[année],Tableau2[[#This Row],[année]])/(SUMIFS(Tableau2[Kms / Heures],Tableau2[Immat1],Tableau2[[#This Row],[Immat1]],Tableau2[année],Tableau2[[#This Row],[année]])))*100</f>
        <v>33.905139833711267</v>
      </c>
      <c r="AA14" s="5" t="str">
        <f ca="1">TEXT(30*MONTH(Tableau2[[#This Row],[Date]]),"mmmm")</f>
        <v>janvier</v>
      </c>
      <c r="AB14" s="5">
        <f ca="1">YEAR(Tableau2[[#This Row],[Date]])</f>
        <v>2013</v>
      </c>
      <c r="AC14" s="2" t="s">
        <v>33</v>
      </c>
      <c r="AD14" s="5" t="s">
        <v>62</v>
      </c>
      <c r="AE14" s="5" t="s">
        <v>58</v>
      </c>
      <c r="AF14" s="5" t="s">
        <v>36</v>
      </c>
      <c r="AG14" s="2">
        <v>38597</v>
      </c>
      <c r="AH14" s="5" t="s">
        <v>61</v>
      </c>
      <c r="AI14" s="5" t="s">
        <v>37</v>
      </c>
      <c r="AJ14" s="5">
        <f ca="1">SUMIFS(Tableau2[QteConso],Tableau2[Immat1],Tableau2[[#This Row],[Immat1]],Tableau2[mois num],(Tableau2[[#This Row],[mois num]]),Tableau2[année],(Tableau2[[#This Row],[année]]))</f>
        <v>1794.2600000000002</v>
      </c>
      <c r="AK14" s="5">
        <f ca="1">SUMIFS(Tableau2[Kms / Heures],Tableau2[Immat1],Tableau2[[#This Row],[Immat1]],Tableau2[mois num],(Tableau2[[#This Row],[mois num]]),Tableau2[année],(Tableau2[[#This Row],[année]]))</f>
        <v>5292</v>
      </c>
    </row>
    <row r="15" spans="1:37" x14ac:dyDescent="0.25">
      <c r="A15" s="2">
        <v>41288</v>
      </c>
      <c r="B15" s="2" t="s">
        <v>46</v>
      </c>
      <c r="C15" s="2" t="s">
        <v>45</v>
      </c>
      <c r="D15" s="1">
        <v>8643</v>
      </c>
      <c r="E15" s="1" t="s">
        <v>42</v>
      </c>
      <c r="F15" s="1"/>
      <c r="G15" s="1"/>
      <c r="H15" s="1" t="s">
        <v>38</v>
      </c>
      <c r="I15" s="3">
        <v>144.72999999999999</v>
      </c>
      <c r="J15" s="3">
        <v>169</v>
      </c>
      <c r="K15" s="1">
        <v>85.64</v>
      </c>
      <c r="L15" s="1" t="s">
        <v>50</v>
      </c>
      <c r="M15" s="1" t="s">
        <v>52</v>
      </c>
      <c r="N15" s="1" t="s">
        <v>55</v>
      </c>
      <c r="O15" s="1" t="s">
        <v>38</v>
      </c>
      <c r="P15" s="5">
        <f ca="1">SUMIFS(Tableau2[QteConso],Tableau2[Matricule],Tableau2[[#This Row],[Matricule]],Tableau2[mois num],(Tableau2[[#This Row],[mois num]]),Tableau2[année],(Tableau2[[#This Row],[année]]))</f>
        <v>1794.2600000000002</v>
      </c>
      <c r="Q15" s="5">
        <f ca="1"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R15" s="5">
        <f ca="1"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S15" s="5">
        <f ca="1">SUM(Tableau2[[#This Row],[recaptrimL]],Tableau2[[#This Row],[recaptrimLitm-1]],Tableau2[[#This Row],[recaptrimLitm-2]])</f>
        <v>1794.2600000000002</v>
      </c>
      <c r="T15" s="1">
        <f ca="1">SUMIFS(Tableau2[Kms / Heures],Tableau2[Matricule],Tableau2[[#This Row],[Matricule]],Tableau2[mois num],(Tableau2[[#This Row],[mois num]]),Tableau2[année],(Tableau2[[#This Row],[année]]))</f>
        <v>5292</v>
      </c>
      <c r="U15" s="5">
        <f ca="1"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V15" s="5">
        <f ca="1"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W15" s="5">
        <f ca="1">SUM(Tableau2[[#This Row],[recaptrimkmsm]],Tableau2[[#This Row],[recaptrimkmsm-1]],Tableau2[[#This Row],[recaptrimkmsm-2]])</f>
        <v>5292</v>
      </c>
      <c r="X15" s="4">
        <f ca="1">(SUMIFS(Tableau2[QteConso],Tableau2[Matricule],Tableau2[[#This Row],[Matricule]],Tableau2[année],Tableau2[[#This Row],[année]])/(SUMIFS(Tableau2[Kms / Heures],Tableau2[Matricule],Tableau2[[#This Row],[Matricule]],Tableau2[année],Tableau2[[#This Row],[année]])))*100</f>
        <v>33.905139833711267</v>
      </c>
      <c r="Y15" s="5">
        <f ca="1">MONTH(Tableau2[[#This Row],[Date]])</f>
        <v>1</v>
      </c>
      <c r="Z15" s="4">
        <f ca="1">(SUMIFS(Tableau2[QteConso],Tableau2[Immat1],Tableau2[[#This Row],[Immat1]],Tableau2[année],Tableau2[[#This Row],[année]])/(SUMIFS(Tableau2[Kms / Heures],Tableau2[Immat1],Tableau2[[#This Row],[Immat1]],Tableau2[année],Tableau2[[#This Row],[année]])))*100</f>
        <v>33.905139833711267</v>
      </c>
      <c r="AA15" s="5" t="str">
        <f ca="1">TEXT(30*MONTH(Tableau2[[#This Row],[Date]]),"mmmm")</f>
        <v>janvier</v>
      </c>
      <c r="AB15" s="5">
        <f ca="1">YEAR(Tableau2[[#This Row],[Date]])</f>
        <v>2013</v>
      </c>
      <c r="AC15" s="2" t="s">
        <v>33</v>
      </c>
      <c r="AD15" s="5" t="s">
        <v>62</v>
      </c>
      <c r="AE15" s="5" t="s">
        <v>58</v>
      </c>
      <c r="AF15" s="5" t="s">
        <v>36</v>
      </c>
      <c r="AG15" s="2">
        <v>38597</v>
      </c>
      <c r="AH15" s="5" t="s">
        <v>61</v>
      </c>
      <c r="AI15" s="5" t="s">
        <v>37</v>
      </c>
      <c r="AJ15" s="5">
        <f ca="1">SUMIFS(Tableau2[QteConso],Tableau2[Immat1],Tableau2[[#This Row],[Immat1]],Tableau2[mois num],(Tableau2[[#This Row],[mois num]]),Tableau2[année],(Tableau2[[#This Row],[année]]))</f>
        <v>1794.2600000000002</v>
      </c>
      <c r="AK15" s="5">
        <f ca="1">SUMIFS(Tableau2[Kms / Heures],Tableau2[Immat1],Tableau2[[#This Row],[Immat1]],Tableau2[mois num],(Tableau2[[#This Row],[mois num]]),Tableau2[année],(Tableau2[[#This Row],[année]]))</f>
        <v>5292</v>
      </c>
    </row>
    <row r="16" spans="1:37" x14ac:dyDescent="0.25">
      <c r="A16" s="2">
        <v>41288</v>
      </c>
      <c r="B16" s="2" t="s">
        <v>46</v>
      </c>
      <c r="C16" s="2" t="s">
        <v>45</v>
      </c>
      <c r="D16" s="1">
        <v>8643</v>
      </c>
      <c r="E16" s="1" t="s">
        <v>42</v>
      </c>
      <c r="F16" s="1"/>
      <c r="G16" s="1"/>
      <c r="H16" s="1" t="s">
        <v>38</v>
      </c>
      <c r="I16" s="3">
        <v>159.25</v>
      </c>
      <c r="J16" s="3">
        <v>476</v>
      </c>
      <c r="K16" s="1">
        <v>33.46</v>
      </c>
      <c r="L16" s="1" t="s">
        <v>50</v>
      </c>
      <c r="M16" s="1" t="s">
        <v>52</v>
      </c>
      <c r="N16" s="1" t="s">
        <v>55</v>
      </c>
      <c r="O16" s="1" t="s">
        <v>38</v>
      </c>
      <c r="P16" s="5">
        <f ca="1">SUMIFS(Tableau2[QteConso],Tableau2[Matricule],Tableau2[[#This Row],[Matricule]],Tableau2[mois num],(Tableau2[[#This Row],[mois num]]),Tableau2[année],(Tableau2[[#This Row],[année]]))</f>
        <v>1794.2600000000002</v>
      </c>
      <c r="Q16" s="5">
        <f ca="1"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R16" s="5">
        <f ca="1"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S16" s="5">
        <f ca="1">SUM(Tableau2[[#This Row],[recaptrimL]],Tableau2[[#This Row],[recaptrimLitm-1]],Tableau2[[#This Row],[recaptrimLitm-2]])</f>
        <v>1794.2600000000002</v>
      </c>
      <c r="T16" s="1">
        <f ca="1">SUMIFS(Tableau2[Kms / Heures],Tableau2[Matricule],Tableau2[[#This Row],[Matricule]],Tableau2[mois num],(Tableau2[[#This Row],[mois num]]),Tableau2[année],(Tableau2[[#This Row],[année]]))</f>
        <v>5292</v>
      </c>
      <c r="U16" s="5">
        <f ca="1"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V16" s="5">
        <f ca="1"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W16" s="5">
        <f ca="1">SUM(Tableau2[[#This Row],[recaptrimkmsm]],Tableau2[[#This Row],[recaptrimkmsm-1]],Tableau2[[#This Row],[recaptrimkmsm-2]])</f>
        <v>5292</v>
      </c>
      <c r="X16" s="4">
        <f ca="1">(SUMIFS(Tableau2[QteConso],Tableau2[Matricule],Tableau2[[#This Row],[Matricule]],Tableau2[année],Tableau2[[#This Row],[année]])/(SUMIFS(Tableau2[Kms / Heures],Tableau2[Matricule],Tableau2[[#This Row],[Matricule]],Tableau2[année],Tableau2[[#This Row],[année]])))*100</f>
        <v>33.905139833711267</v>
      </c>
      <c r="Y16" s="5">
        <f ca="1">MONTH(Tableau2[[#This Row],[Date]])</f>
        <v>1</v>
      </c>
      <c r="Z16" s="4">
        <f ca="1">(SUMIFS(Tableau2[QteConso],Tableau2[Immat1],Tableau2[[#This Row],[Immat1]],Tableau2[année],Tableau2[[#This Row],[année]])/(SUMIFS(Tableau2[Kms / Heures],Tableau2[Immat1],Tableau2[[#This Row],[Immat1]],Tableau2[année],Tableau2[[#This Row],[année]])))*100</f>
        <v>33.905139833711267</v>
      </c>
      <c r="AA16" s="5" t="str">
        <f ca="1">TEXT(30*MONTH(Tableau2[[#This Row],[Date]]),"mmmm")</f>
        <v>janvier</v>
      </c>
      <c r="AB16" s="5">
        <f ca="1">YEAR(Tableau2[[#This Row],[Date]])</f>
        <v>2013</v>
      </c>
      <c r="AC16" s="2" t="s">
        <v>33</v>
      </c>
      <c r="AD16" s="5" t="s">
        <v>62</v>
      </c>
      <c r="AE16" s="5" t="s">
        <v>58</v>
      </c>
      <c r="AF16" s="5" t="s">
        <v>36</v>
      </c>
      <c r="AG16" s="2">
        <v>38597</v>
      </c>
      <c r="AH16" s="5" t="s">
        <v>61</v>
      </c>
      <c r="AI16" s="5" t="s">
        <v>37</v>
      </c>
      <c r="AJ16" s="5">
        <f ca="1">SUMIFS(Tableau2[QteConso],Tableau2[Immat1],Tableau2[[#This Row],[Immat1]],Tableau2[mois num],(Tableau2[[#This Row],[mois num]]),Tableau2[année],(Tableau2[[#This Row],[année]]))</f>
        <v>1794.2600000000002</v>
      </c>
      <c r="AK16" s="5">
        <f ca="1">SUMIFS(Tableau2[Kms / Heures],Tableau2[Immat1],Tableau2[[#This Row],[Immat1]],Tableau2[mois num],(Tableau2[[#This Row],[mois num]]),Tableau2[année],(Tableau2[[#This Row],[année]]))</f>
        <v>5292</v>
      </c>
    </row>
    <row r="17" spans="1:37" x14ac:dyDescent="0.25">
      <c r="A17" s="2">
        <v>41298</v>
      </c>
      <c r="B17" s="2" t="s">
        <v>46</v>
      </c>
      <c r="C17" s="2" t="s">
        <v>45</v>
      </c>
      <c r="D17" s="1">
        <v>8643</v>
      </c>
      <c r="E17" s="1" t="s">
        <v>42</v>
      </c>
      <c r="F17" s="1"/>
      <c r="G17" s="1"/>
      <c r="H17" s="1" t="s">
        <v>38</v>
      </c>
      <c r="I17" s="3">
        <v>242.9</v>
      </c>
      <c r="J17" s="3">
        <v>634</v>
      </c>
      <c r="K17" s="1">
        <v>38.31</v>
      </c>
      <c r="L17" s="1" t="s">
        <v>50</v>
      </c>
      <c r="M17" s="1" t="s">
        <v>52</v>
      </c>
      <c r="N17" s="1" t="s">
        <v>55</v>
      </c>
      <c r="O17" s="1" t="s">
        <v>38</v>
      </c>
      <c r="P17" s="5">
        <f ca="1">SUMIFS(Tableau2[QteConso],Tableau2[Matricule],Tableau2[[#This Row],[Matricule]],Tableau2[mois num],(Tableau2[[#This Row],[mois num]]),Tableau2[année],(Tableau2[[#This Row],[année]]))</f>
        <v>1794.2600000000002</v>
      </c>
      <c r="Q17" s="5">
        <f ca="1"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R17" s="5">
        <f ca="1"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S17" s="5">
        <f ca="1">SUM(Tableau2[[#This Row],[recaptrimL]],Tableau2[[#This Row],[recaptrimLitm-1]],Tableau2[[#This Row],[recaptrimLitm-2]])</f>
        <v>1794.2600000000002</v>
      </c>
      <c r="T17" s="1">
        <f ca="1">SUMIFS(Tableau2[Kms / Heures],Tableau2[Matricule],Tableau2[[#This Row],[Matricule]],Tableau2[mois num],(Tableau2[[#This Row],[mois num]]),Tableau2[année],(Tableau2[[#This Row],[année]]))</f>
        <v>5292</v>
      </c>
      <c r="U17" s="5">
        <f ca="1"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V17" s="5">
        <f ca="1"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W17" s="5">
        <f ca="1">SUM(Tableau2[[#This Row],[recaptrimkmsm]],Tableau2[[#This Row],[recaptrimkmsm-1]],Tableau2[[#This Row],[recaptrimkmsm-2]])</f>
        <v>5292</v>
      </c>
      <c r="X17" s="4">
        <f ca="1">(SUMIFS(Tableau2[QteConso],Tableau2[Matricule],Tableau2[[#This Row],[Matricule]],Tableau2[année],Tableau2[[#This Row],[année]])/(SUMIFS(Tableau2[Kms / Heures],Tableau2[Matricule],Tableau2[[#This Row],[Matricule]],Tableau2[année],Tableau2[[#This Row],[année]])))*100</f>
        <v>33.905139833711267</v>
      </c>
      <c r="Y17" s="5">
        <f ca="1">MONTH(Tableau2[[#This Row],[Date]])</f>
        <v>1</v>
      </c>
      <c r="Z17" s="4">
        <f ca="1">(SUMIFS(Tableau2[QteConso],Tableau2[Immat1],Tableau2[[#This Row],[Immat1]],Tableau2[année],Tableau2[[#This Row],[année]])/(SUMIFS(Tableau2[Kms / Heures],Tableau2[Immat1],Tableau2[[#This Row],[Immat1]],Tableau2[année],Tableau2[[#This Row],[année]])))*100</f>
        <v>33.905139833711267</v>
      </c>
      <c r="AA17" s="5" t="str">
        <f ca="1">TEXT(30*MONTH(Tableau2[[#This Row],[Date]]),"mmmm")</f>
        <v>janvier</v>
      </c>
      <c r="AB17" s="5">
        <f ca="1">YEAR(Tableau2[[#This Row],[Date]])</f>
        <v>2013</v>
      </c>
      <c r="AC17" s="2" t="s">
        <v>33</v>
      </c>
      <c r="AD17" s="5" t="s">
        <v>62</v>
      </c>
      <c r="AE17" s="5" t="s">
        <v>58</v>
      </c>
      <c r="AF17" s="5" t="s">
        <v>36</v>
      </c>
      <c r="AG17" s="2">
        <v>38597</v>
      </c>
      <c r="AH17" s="5" t="s">
        <v>61</v>
      </c>
      <c r="AI17" s="5" t="s">
        <v>37</v>
      </c>
      <c r="AJ17" s="5">
        <f ca="1">SUMIFS(Tableau2[QteConso],Tableau2[Immat1],Tableau2[[#This Row],[Immat1]],Tableau2[mois num],(Tableau2[[#This Row],[mois num]]),Tableau2[année],(Tableau2[[#This Row],[année]]))</f>
        <v>1794.2600000000002</v>
      </c>
      <c r="AK17" s="5">
        <f ca="1">SUMIFS(Tableau2[Kms / Heures],Tableau2[Immat1],Tableau2[[#This Row],[Immat1]],Tableau2[mois num],(Tableau2[[#This Row],[mois num]]),Tableau2[année],(Tableau2[[#This Row],[année]]))</f>
        <v>5292</v>
      </c>
    </row>
    <row r="18" spans="1:37" x14ac:dyDescent="0.25">
      <c r="A18" s="2">
        <v>41304</v>
      </c>
      <c r="B18" s="2" t="s">
        <v>46</v>
      </c>
      <c r="C18" s="2" t="s">
        <v>45</v>
      </c>
      <c r="D18" s="1">
        <v>8643</v>
      </c>
      <c r="E18" s="1" t="s">
        <v>42</v>
      </c>
      <c r="F18" s="1"/>
      <c r="G18" s="1"/>
      <c r="H18" s="1" t="s">
        <v>38</v>
      </c>
      <c r="I18" s="3">
        <v>161.9</v>
      </c>
      <c r="J18" s="3">
        <v>591</v>
      </c>
      <c r="K18" s="1">
        <v>27.39</v>
      </c>
      <c r="L18" s="1" t="s">
        <v>50</v>
      </c>
      <c r="M18" s="1" t="s">
        <v>52</v>
      </c>
      <c r="N18" s="1" t="s">
        <v>55</v>
      </c>
      <c r="O18" s="1" t="s">
        <v>38</v>
      </c>
      <c r="P18" s="5">
        <f ca="1">SUMIFS(Tableau2[QteConso],Tableau2[Matricule],Tableau2[[#This Row],[Matricule]],Tableau2[mois num],(Tableau2[[#This Row],[mois num]]),Tableau2[année],(Tableau2[[#This Row],[année]]))</f>
        <v>1794.2600000000002</v>
      </c>
      <c r="Q18" s="5">
        <f ca="1"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R18" s="5">
        <f ca="1"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S18" s="5">
        <f ca="1">SUM(Tableau2[[#This Row],[recaptrimL]],Tableau2[[#This Row],[recaptrimLitm-1]],Tableau2[[#This Row],[recaptrimLitm-2]])</f>
        <v>1794.2600000000002</v>
      </c>
      <c r="T18" s="1">
        <f ca="1">SUMIFS(Tableau2[Kms / Heures],Tableau2[Matricule],Tableau2[[#This Row],[Matricule]],Tableau2[mois num],(Tableau2[[#This Row],[mois num]]),Tableau2[année],(Tableau2[[#This Row],[année]]))</f>
        <v>5292</v>
      </c>
      <c r="U18" s="5">
        <f ca="1"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V18" s="5">
        <f ca="1"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W18" s="5">
        <f ca="1">SUM(Tableau2[[#This Row],[recaptrimkmsm]],Tableau2[[#This Row],[recaptrimkmsm-1]],Tableau2[[#This Row],[recaptrimkmsm-2]])</f>
        <v>5292</v>
      </c>
      <c r="X18" s="4">
        <f ca="1">(SUMIFS(Tableau2[QteConso],Tableau2[Matricule],Tableau2[[#This Row],[Matricule]],Tableau2[année],Tableau2[[#This Row],[année]])/(SUMIFS(Tableau2[Kms / Heures],Tableau2[Matricule],Tableau2[[#This Row],[Matricule]],Tableau2[année],Tableau2[[#This Row],[année]])))*100</f>
        <v>33.905139833711267</v>
      </c>
      <c r="Y18" s="5">
        <f ca="1">MONTH(Tableau2[[#This Row],[Date]])</f>
        <v>1</v>
      </c>
      <c r="Z18" s="4">
        <f ca="1">(SUMIFS(Tableau2[QteConso],Tableau2[Immat1],Tableau2[[#This Row],[Immat1]],Tableau2[année],Tableau2[[#This Row],[année]])/(SUMIFS(Tableau2[Kms / Heures],Tableau2[Immat1],Tableau2[[#This Row],[Immat1]],Tableau2[année],Tableau2[[#This Row],[année]])))*100</f>
        <v>33.905139833711267</v>
      </c>
      <c r="AA18" s="5" t="str">
        <f ca="1">TEXT(30*MONTH(Tableau2[[#This Row],[Date]]),"mmmm")</f>
        <v>janvier</v>
      </c>
      <c r="AB18" s="5">
        <f ca="1">YEAR(Tableau2[[#This Row],[Date]])</f>
        <v>2013</v>
      </c>
      <c r="AC18" s="2" t="s">
        <v>33</v>
      </c>
      <c r="AD18" s="5" t="s">
        <v>62</v>
      </c>
      <c r="AE18" s="5" t="s">
        <v>58</v>
      </c>
      <c r="AF18" s="5" t="s">
        <v>36</v>
      </c>
      <c r="AG18" s="2">
        <v>38597</v>
      </c>
      <c r="AH18" s="5" t="s">
        <v>61</v>
      </c>
      <c r="AI18" s="5" t="s">
        <v>74</v>
      </c>
      <c r="AJ18" s="5">
        <f ca="1">SUMIFS(Tableau2[QteConso],Tableau2[Immat1],Tableau2[[#This Row],[Immat1]],Tableau2[mois num],(Tableau2[[#This Row],[mois num]]),Tableau2[année],(Tableau2[[#This Row],[année]]))</f>
        <v>1794.2600000000002</v>
      </c>
      <c r="AK18" s="5">
        <f ca="1">SUMIFS(Tableau2[Kms / Heures],Tableau2[Immat1],Tableau2[[#This Row],[Immat1]],Tableau2[mois num],(Tableau2[[#This Row],[mois num]]),Tableau2[année],(Tableau2[[#This Row],[année]]))</f>
        <v>5292</v>
      </c>
    </row>
    <row r="19" spans="1:37" x14ac:dyDescent="0.25">
      <c r="A19" s="2">
        <v>41304</v>
      </c>
      <c r="B19" s="2" t="s">
        <v>46</v>
      </c>
      <c r="C19" s="2" t="s">
        <v>45</v>
      </c>
      <c r="D19" s="1">
        <v>8643</v>
      </c>
      <c r="E19" s="1" t="s">
        <v>42</v>
      </c>
      <c r="F19" s="1"/>
      <c r="G19" s="1"/>
      <c r="H19" s="1" t="s">
        <v>38</v>
      </c>
      <c r="I19" s="3">
        <v>189.4</v>
      </c>
      <c r="J19" s="3">
        <v>505</v>
      </c>
      <c r="K19" s="1">
        <v>37.5</v>
      </c>
      <c r="L19" s="1" t="s">
        <v>50</v>
      </c>
      <c r="M19" s="1" t="s">
        <v>52</v>
      </c>
      <c r="N19" s="1" t="s">
        <v>55</v>
      </c>
      <c r="O19" s="1" t="s">
        <v>38</v>
      </c>
      <c r="P19" s="5">
        <f ca="1">SUMIFS(Tableau2[QteConso],Tableau2[Matricule],Tableau2[[#This Row],[Matricule]],Tableau2[mois num],(Tableau2[[#This Row],[mois num]]),Tableau2[année],(Tableau2[[#This Row],[année]]))</f>
        <v>1794.2600000000002</v>
      </c>
      <c r="Q19" s="5">
        <f ca="1"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R19" s="5">
        <f ca="1"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S19" s="5">
        <f ca="1">SUM(Tableau2[[#This Row],[recaptrimL]],Tableau2[[#This Row],[recaptrimLitm-1]],Tableau2[[#This Row],[recaptrimLitm-2]])</f>
        <v>1794.2600000000002</v>
      </c>
      <c r="T19" s="1">
        <f ca="1">SUMIFS(Tableau2[Kms / Heures],Tableau2[Matricule],Tableau2[[#This Row],[Matricule]],Tableau2[mois num],(Tableau2[[#This Row],[mois num]]),Tableau2[année],(Tableau2[[#This Row],[année]]))</f>
        <v>5292</v>
      </c>
      <c r="U19" s="5">
        <f ca="1"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V19" s="5">
        <f ca="1"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W19" s="5">
        <f ca="1">SUM(Tableau2[[#This Row],[recaptrimkmsm]],Tableau2[[#This Row],[recaptrimkmsm-1]],Tableau2[[#This Row],[recaptrimkmsm-2]])</f>
        <v>5292</v>
      </c>
      <c r="X19" s="4">
        <f ca="1">(SUMIFS(Tableau2[QteConso],Tableau2[Matricule],Tableau2[[#This Row],[Matricule]],Tableau2[année],Tableau2[[#This Row],[année]])/(SUMIFS(Tableau2[Kms / Heures],Tableau2[Matricule],Tableau2[[#This Row],[Matricule]],Tableau2[année],Tableau2[[#This Row],[année]])))*100</f>
        <v>33.905139833711267</v>
      </c>
      <c r="Y19" s="5">
        <f ca="1">MONTH(Tableau2[[#This Row],[Date]])</f>
        <v>1</v>
      </c>
      <c r="Z19" s="4">
        <f ca="1">(SUMIFS(Tableau2[QteConso],Tableau2[Immat1],Tableau2[[#This Row],[Immat1]],Tableau2[année],Tableau2[[#This Row],[année]])/(SUMIFS(Tableau2[Kms / Heures],Tableau2[Immat1],Tableau2[[#This Row],[Immat1]],Tableau2[année],Tableau2[[#This Row],[année]])))*100</f>
        <v>33.905139833711267</v>
      </c>
      <c r="AA19" s="5" t="str">
        <f ca="1">TEXT(30*MONTH(Tableau2[[#This Row],[Date]]),"mmmm")</f>
        <v>janvier</v>
      </c>
      <c r="AB19" s="5">
        <f ca="1">YEAR(Tableau2[[#This Row],[Date]])</f>
        <v>2013</v>
      </c>
      <c r="AC19" s="2" t="s">
        <v>33</v>
      </c>
      <c r="AD19" s="5" t="s">
        <v>62</v>
      </c>
      <c r="AE19" s="5" t="s">
        <v>58</v>
      </c>
      <c r="AF19" s="5" t="s">
        <v>36</v>
      </c>
      <c r="AG19" s="2">
        <v>38597</v>
      </c>
      <c r="AH19" s="5" t="s">
        <v>61</v>
      </c>
      <c r="AI19" s="5" t="s">
        <v>74</v>
      </c>
      <c r="AJ19" s="5">
        <f ca="1">SUMIFS(Tableau2[QteConso],Tableau2[Immat1],Tableau2[[#This Row],[Immat1]],Tableau2[mois num],(Tableau2[[#This Row],[mois num]]),Tableau2[année],(Tableau2[[#This Row],[année]]))</f>
        <v>1794.2600000000002</v>
      </c>
      <c r="AK19" s="5">
        <f ca="1">SUMIFS(Tableau2[Kms / Heures],Tableau2[Immat1],Tableau2[[#This Row],[Immat1]],Tableau2[mois num],(Tableau2[[#This Row],[mois num]]),Tableau2[année],(Tableau2[[#This Row],[année]]))</f>
        <v>5292</v>
      </c>
    </row>
    <row r="20" spans="1:37" x14ac:dyDescent="0.25">
      <c r="A20" s="2">
        <v>41276</v>
      </c>
      <c r="B20" s="2" t="s">
        <v>47</v>
      </c>
      <c r="C20" s="2" t="s">
        <v>48</v>
      </c>
      <c r="D20" s="1">
        <v>3366</v>
      </c>
      <c r="E20" s="1" t="s">
        <v>42</v>
      </c>
      <c r="F20" s="1"/>
      <c r="G20" s="1"/>
      <c r="H20" s="1" t="s">
        <v>38</v>
      </c>
      <c r="I20" s="3">
        <v>58.01</v>
      </c>
      <c r="J20" s="3">
        <v>197</v>
      </c>
      <c r="K20" s="1">
        <v>29.45</v>
      </c>
      <c r="L20" s="1" t="s">
        <v>50</v>
      </c>
      <c r="M20" s="1" t="s">
        <v>53</v>
      </c>
      <c r="N20" s="1" t="s">
        <v>55</v>
      </c>
      <c r="O20" s="1" t="s">
        <v>38</v>
      </c>
      <c r="P20" s="5">
        <f ca="1">SUMIFS(Tableau2[QteConso],Tableau2[Matricule],Tableau2[[#This Row],[Matricule]],Tableau2[mois num],(Tableau2[[#This Row],[mois num]]),Tableau2[année],(Tableau2[[#This Row],[année]]))</f>
        <v>383.01</v>
      </c>
      <c r="Q20" s="5">
        <f ca="1"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R20" s="5">
        <f ca="1"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S20" s="5">
        <f ca="1">SUM(Tableau2[[#This Row],[recaptrimL]],Tableau2[[#This Row],[recaptrimLitm-1]],Tableau2[[#This Row],[recaptrimLitm-2]])</f>
        <v>383.01</v>
      </c>
      <c r="T20" s="1">
        <f ca="1">SUMIFS(Tableau2[Kms / Heures],Tableau2[Matricule],Tableau2[[#This Row],[Matricule]],Tableau2[mois num],(Tableau2[[#This Row],[mois num]]),Tableau2[année],(Tableau2[[#This Row],[année]]))</f>
        <v>1318</v>
      </c>
      <c r="U20" s="5">
        <f ca="1"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V20" s="5">
        <f ca="1"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W20" s="5">
        <f ca="1">SUM(Tableau2[[#This Row],[recaptrimkmsm]],Tableau2[[#This Row],[recaptrimkmsm-1]],Tableau2[[#This Row],[recaptrimkmsm-2]])</f>
        <v>1318</v>
      </c>
      <c r="X20" s="4">
        <f ca="1">(SUMIFS(Tableau2[QteConso],Tableau2[Matricule],Tableau2[[#This Row],[Matricule]],Tableau2[année],Tableau2[[#This Row],[année]])/(SUMIFS(Tableau2[Kms / Heures],Tableau2[Matricule],Tableau2[[#This Row],[Matricule]],Tableau2[année],Tableau2[[#This Row],[année]])))*100</f>
        <v>29.059939301972687</v>
      </c>
      <c r="Y20" s="5">
        <f ca="1">MONTH(Tableau2[[#This Row],[Date]])</f>
        <v>1</v>
      </c>
      <c r="Z20" s="4">
        <f ca="1">(SUMIFS(Tableau2[QteConso],Tableau2[Immat1],Tableau2[[#This Row],[Immat1]],Tableau2[année],Tableau2[[#This Row],[année]])/(SUMIFS(Tableau2[Kms / Heures],Tableau2[Immat1],Tableau2[[#This Row],[Immat1]],Tableau2[année],Tableau2[[#This Row],[année]])))*100</f>
        <v>29.059939301972687</v>
      </c>
      <c r="AA20" s="5" t="str">
        <f ca="1">TEXT(30*MONTH(Tableau2[[#This Row],[Date]]),"mmmm")</f>
        <v>janvier</v>
      </c>
      <c r="AB20" s="5">
        <f ca="1">YEAR(Tableau2[[#This Row],[Date]])</f>
        <v>2013</v>
      </c>
      <c r="AC20" s="2" t="s">
        <v>33</v>
      </c>
      <c r="AD20" s="5" t="s">
        <v>62</v>
      </c>
      <c r="AE20" s="5" t="s">
        <v>58</v>
      </c>
      <c r="AF20" s="5" t="s">
        <v>36</v>
      </c>
      <c r="AG20" s="2">
        <v>38597</v>
      </c>
      <c r="AH20" s="5" t="s">
        <v>61</v>
      </c>
      <c r="AI20" s="5" t="s">
        <v>37</v>
      </c>
      <c r="AJ20" s="5">
        <f ca="1">SUMIFS(Tableau2[QteConso],Tableau2[Immat1],Tableau2[[#This Row],[Immat1]],Tableau2[mois num],(Tableau2[[#This Row],[mois num]]),Tableau2[année],(Tableau2[[#This Row],[année]]))</f>
        <v>383.01</v>
      </c>
      <c r="AK20" s="5">
        <f ca="1">SUMIFS(Tableau2[Kms / Heures],Tableau2[Immat1],Tableau2[[#This Row],[Immat1]],Tableau2[mois num],(Tableau2[[#This Row],[mois num]]),Tableau2[année],(Tableau2[[#This Row],[année]]))</f>
        <v>1318</v>
      </c>
    </row>
    <row r="21" spans="1:37" x14ac:dyDescent="0.25">
      <c r="A21" s="2">
        <v>41276</v>
      </c>
      <c r="B21" s="2" t="s">
        <v>47</v>
      </c>
      <c r="C21" s="2" t="s">
        <v>48</v>
      </c>
      <c r="D21" s="1">
        <v>3366</v>
      </c>
      <c r="E21" s="1" t="s">
        <v>42</v>
      </c>
      <c r="F21" s="1"/>
      <c r="G21" s="1"/>
      <c r="H21" s="1" t="s">
        <v>38</v>
      </c>
      <c r="I21" s="3">
        <v>177</v>
      </c>
      <c r="J21" s="3">
        <v>512</v>
      </c>
      <c r="K21" s="1">
        <v>34.57</v>
      </c>
      <c r="L21" s="1" t="s">
        <v>50</v>
      </c>
      <c r="M21" s="1" t="s">
        <v>53</v>
      </c>
      <c r="N21" s="1" t="s">
        <v>55</v>
      </c>
      <c r="O21" s="1" t="s">
        <v>38</v>
      </c>
      <c r="P21" s="5">
        <f ca="1">SUMIFS(Tableau2[QteConso],Tableau2[Matricule],Tableau2[[#This Row],[Matricule]],Tableau2[mois num],(Tableau2[[#This Row],[mois num]]),Tableau2[année],(Tableau2[[#This Row],[année]]))</f>
        <v>383.01</v>
      </c>
      <c r="Q21" s="5">
        <f ca="1"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R21" s="5">
        <f ca="1"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S21" s="5">
        <f ca="1">SUM(Tableau2[[#This Row],[recaptrimL]],Tableau2[[#This Row],[recaptrimLitm-1]],Tableau2[[#This Row],[recaptrimLitm-2]])</f>
        <v>383.01</v>
      </c>
      <c r="T21" s="1">
        <f ca="1">SUMIFS(Tableau2[Kms / Heures],Tableau2[Matricule],Tableau2[[#This Row],[Matricule]],Tableau2[mois num],(Tableau2[[#This Row],[mois num]]),Tableau2[année],(Tableau2[[#This Row],[année]]))</f>
        <v>1318</v>
      </c>
      <c r="U21" s="5">
        <f ca="1"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V21" s="5">
        <f ca="1"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W21" s="5">
        <f ca="1">SUM(Tableau2[[#This Row],[recaptrimkmsm]],Tableau2[[#This Row],[recaptrimkmsm-1]],Tableau2[[#This Row],[recaptrimkmsm-2]])</f>
        <v>1318</v>
      </c>
      <c r="X21" s="4">
        <f ca="1">(SUMIFS(Tableau2[QteConso],Tableau2[Matricule],Tableau2[[#This Row],[Matricule]],Tableau2[année],Tableau2[[#This Row],[année]])/(SUMIFS(Tableau2[Kms / Heures],Tableau2[Matricule],Tableau2[[#This Row],[Matricule]],Tableau2[année],Tableau2[[#This Row],[année]])))*100</f>
        <v>29.059939301972687</v>
      </c>
      <c r="Y21" s="5">
        <f ca="1">MONTH(Tableau2[[#This Row],[Date]])</f>
        <v>1</v>
      </c>
      <c r="Z21" s="4">
        <f ca="1">(SUMIFS(Tableau2[QteConso],Tableau2[Immat1],Tableau2[[#This Row],[Immat1]],Tableau2[année],Tableau2[[#This Row],[année]])/(SUMIFS(Tableau2[Kms / Heures],Tableau2[Immat1],Tableau2[[#This Row],[Immat1]],Tableau2[année],Tableau2[[#This Row],[année]])))*100</f>
        <v>29.059939301972687</v>
      </c>
      <c r="AA21" s="5" t="str">
        <f ca="1">TEXT(30*MONTH(Tableau2[[#This Row],[Date]]),"mmmm")</f>
        <v>janvier</v>
      </c>
      <c r="AB21" s="5">
        <f ca="1">YEAR(Tableau2[[#This Row],[Date]])</f>
        <v>2013</v>
      </c>
      <c r="AC21" s="2" t="s">
        <v>33</v>
      </c>
      <c r="AD21" s="5" t="s">
        <v>62</v>
      </c>
      <c r="AE21" s="5" t="s">
        <v>58</v>
      </c>
      <c r="AF21" s="5" t="s">
        <v>36</v>
      </c>
      <c r="AG21" s="2">
        <v>38597</v>
      </c>
      <c r="AH21" s="5" t="s">
        <v>61</v>
      </c>
      <c r="AI21" s="5" t="s">
        <v>37</v>
      </c>
      <c r="AJ21" s="5">
        <f ca="1">SUMIFS(Tableau2[QteConso],Tableau2[Immat1],Tableau2[[#This Row],[Immat1]],Tableau2[mois num],(Tableau2[[#This Row],[mois num]]),Tableau2[année],(Tableau2[[#This Row],[année]]))</f>
        <v>383.01</v>
      </c>
      <c r="AK21" s="5">
        <f ca="1">SUMIFS(Tableau2[Kms / Heures],Tableau2[Immat1],Tableau2[[#This Row],[Immat1]],Tableau2[mois num],(Tableau2[[#This Row],[mois num]]),Tableau2[année],(Tableau2[[#This Row],[année]]))</f>
        <v>1318</v>
      </c>
    </row>
    <row r="22" spans="1:37" x14ac:dyDescent="0.25">
      <c r="A22" s="2">
        <v>41277</v>
      </c>
      <c r="B22" s="2" t="s">
        <v>47</v>
      </c>
      <c r="C22" s="2" t="s">
        <v>48</v>
      </c>
      <c r="D22" s="1">
        <v>3366</v>
      </c>
      <c r="E22" s="1" t="s">
        <v>42</v>
      </c>
      <c r="F22" s="1"/>
      <c r="G22" s="1"/>
      <c r="H22" s="1" t="s">
        <v>38</v>
      </c>
      <c r="I22" s="3">
        <v>148</v>
      </c>
      <c r="J22" s="3">
        <v>609</v>
      </c>
      <c r="K22" s="1">
        <v>24.3</v>
      </c>
      <c r="L22" s="1" t="s">
        <v>50</v>
      </c>
      <c r="M22" s="1" t="s">
        <v>53</v>
      </c>
      <c r="N22" s="1" t="s">
        <v>55</v>
      </c>
      <c r="O22" s="1" t="s">
        <v>38</v>
      </c>
      <c r="P22" s="5">
        <f ca="1">SUMIFS(Tableau2[QteConso],Tableau2[Matricule],Tableau2[[#This Row],[Matricule]],Tableau2[mois num],(Tableau2[[#This Row],[mois num]]),Tableau2[année],(Tableau2[[#This Row],[année]]))</f>
        <v>383.01</v>
      </c>
      <c r="Q22" s="5">
        <f ca="1">SUMIFS(Tableau2[QteConso],Tableau2[Matricule],Tableau2[[#This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R22" s="5">
        <f ca="1">SUMIFS((Tableau2[QteConso]),Tableau2[Matricule],Tableau2[[#This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S22" s="5">
        <f ca="1">SUM(Tableau2[[#This Row],[recaptrimL]],Tableau2[[#This Row],[recaptrimLitm-1]],Tableau2[[#This Row],[recaptrimLitm-2]])</f>
        <v>383.01</v>
      </c>
      <c r="T22" s="1">
        <f ca="1">SUMIFS(Tableau2[Kms / Heures],Tableau2[Matricule],Tableau2[[#This Row],[Matricule]],Tableau2[mois num],(Tableau2[[#This Row],[mois num]]),Tableau2[année],(Tableau2[[#This Row],[année]]))</f>
        <v>1318</v>
      </c>
      <c r="U22" s="5">
        <f ca="1">SUMIFS(Tableau2[Kms / Heures],Tableau2[Matricule],Tableau2[[#This Row],[Matricule]],Tableau2[mois num],IF(Tableau2[[#This Row],[mois num]]-1=(0),12,Tableau2[[#This Row],[mois num]]-1),Tableau2[année],IF(Tableau2[[#This Row],[mois num]]-1=(0),Tableau2[[#This Row],[année]]-1,Tableau2[[#This Row],[année]]))</f>
        <v>0</v>
      </c>
      <c r="V22" s="5">
        <f ca="1">SUMIFS((Tableau2[Kms / Heures]),Tableau2[Matricule],Tableau2[[#This Row],[Matricule]],Tableau2[mois num],IF(Tableau2[[#This Row],[mois num]]-2=(0),12,IF(Tableau2[[#This Row],[mois num]]-2=(-1),11,Tableau2[[#This Row],[mois num]]-2)),Tableau2[année],IF(Tableau2[[#This Row],[mois num]]-2=(0),Tableau2[[#This Row],[année]]-1,IF(Tableau2[[#This Row],[mois num]]-2=(-1),Tableau2[[#This Row],[année]]-1,Tableau2[[#This Row],[année]])))</f>
        <v>0</v>
      </c>
      <c r="W22" s="5">
        <f ca="1">SUM(Tableau2[[#This Row],[recaptrimkmsm]],Tableau2[[#This Row],[recaptrimkmsm-1]],Tableau2[[#This Row],[recaptrimkmsm-2]])</f>
        <v>1318</v>
      </c>
      <c r="X22" s="4">
        <f ca="1">(SUMIFS(Tableau2[QteConso],Tableau2[Matricule],Tableau2[[#This Row],[Matricule]],Tableau2[année],Tableau2[[#This Row],[année]])/(SUMIFS(Tableau2[Kms / Heures],Tableau2[Matricule],Tableau2[[#This Row],[Matricule]],Tableau2[année],Tableau2[[#This Row],[année]])))*100</f>
        <v>29.059939301972687</v>
      </c>
      <c r="Y22" s="5">
        <f ca="1">MONTH(Tableau2[[#This Row],[Date]])</f>
        <v>1</v>
      </c>
      <c r="Z22" s="4">
        <f ca="1">(SUMIFS(Tableau2[QteConso],Tableau2[Immat1],Tableau2[[#This Row],[Immat1]],Tableau2[année],Tableau2[[#This Row],[année]])/(SUMIFS(Tableau2[Kms / Heures],Tableau2[Immat1],Tableau2[[#This Row],[Immat1]],Tableau2[année],Tableau2[[#This Row],[année]])))*100</f>
        <v>29.059939301972687</v>
      </c>
      <c r="AA22" s="5" t="str">
        <f ca="1">TEXT(30*MONTH(Tableau2[[#This Row],[Date]]),"mmmm")</f>
        <v>janvier</v>
      </c>
      <c r="AB22" s="5">
        <f ca="1">YEAR(Tableau2[[#This Row],[Date]])</f>
        <v>2013</v>
      </c>
      <c r="AC22" s="2" t="s">
        <v>33</v>
      </c>
      <c r="AD22" s="5" t="s">
        <v>62</v>
      </c>
      <c r="AE22" s="5" t="s">
        <v>58</v>
      </c>
      <c r="AF22" s="5" t="s">
        <v>36</v>
      </c>
      <c r="AG22" s="2">
        <v>38597</v>
      </c>
      <c r="AH22" s="5" t="s">
        <v>61</v>
      </c>
      <c r="AI22" s="5" t="s">
        <v>37</v>
      </c>
      <c r="AJ22" s="5">
        <f ca="1">SUMIFS(Tableau2[QteConso],Tableau2[Immat1],Tableau2[[#This Row],[Immat1]],Tableau2[mois num],(Tableau2[[#This Row],[mois num]]),Tableau2[année],(Tableau2[[#This Row],[année]]))</f>
        <v>383.01</v>
      </c>
      <c r="AK22" s="5">
        <f ca="1">SUMIFS(Tableau2[Kms / Heures],Tableau2[Immat1],Tableau2[[#This Row],[Immat1]],Tableau2[mois num],(Tableau2[[#This Row],[mois num]]),Tableau2[année],(Tableau2[[#This Row],[année]]))</f>
        <v>1318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36"/>
  <sheetViews>
    <sheetView workbookViewId="0">
      <selection activeCell="C26" sqref="C26"/>
    </sheetView>
  </sheetViews>
  <sheetFormatPr baseColWidth="10" defaultRowHeight="15" x14ac:dyDescent="0.25"/>
  <cols>
    <col min="1" max="1" width="15" customWidth="1"/>
    <col min="2" max="5" width="23.140625" customWidth="1"/>
    <col min="6" max="10" width="23.140625" bestFit="1" customWidth="1"/>
  </cols>
  <sheetData>
    <row r="2" spans="1:12" x14ac:dyDescent="0.25">
      <c r="A2" s="6" t="s">
        <v>25</v>
      </c>
      <c r="B2" s="1" t="s">
        <v>63</v>
      </c>
    </row>
    <row r="3" spans="1:12" x14ac:dyDescent="0.25">
      <c r="A3" s="6" t="s">
        <v>27</v>
      </c>
      <c r="B3" s="1" t="s">
        <v>63</v>
      </c>
    </row>
    <row r="4" spans="1:12" x14ac:dyDescent="0.25">
      <c r="A4" s="6" t="s">
        <v>11</v>
      </c>
      <c r="B4" s="1" t="s">
        <v>63</v>
      </c>
    </row>
    <row r="6" spans="1:12" x14ac:dyDescent="0.25">
      <c r="B6" s="6" t="s">
        <v>13</v>
      </c>
      <c r="C6" s="6" t="s">
        <v>12</v>
      </c>
      <c r="D6" s="6" t="s">
        <v>67</v>
      </c>
    </row>
    <row r="7" spans="1:12" x14ac:dyDescent="0.25">
      <c r="B7" s="1" t="s">
        <v>54</v>
      </c>
      <c r="E7" s="1" t="s">
        <v>55</v>
      </c>
    </row>
    <row r="8" spans="1:12" x14ac:dyDescent="0.25">
      <c r="B8" s="1" t="s">
        <v>51</v>
      </c>
      <c r="E8" s="1" t="s">
        <v>52</v>
      </c>
      <c r="H8" s="1" t="s">
        <v>53</v>
      </c>
    </row>
    <row r="9" spans="1:12" x14ac:dyDescent="0.25">
      <c r="A9" s="6" t="s">
        <v>4</v>
      </c>
      <c r="B9" s="1" t="s">
        <v>66</v>
      </c>
      <c r="C9" s="1" t="s">
        <v>69</v>
      </c>
      <c r="D9" s="1" t="s">
        <v>68</v>
      </c>
      <c r="E9" s="1" t="s">
        <v>66</v>
      </c>
      <c r="F9" s="1" t="s">
        <v>69</v>
      </c>
      <c r="G9" s="1" t="s">
        <v>68</v>
      </c>
      <c r="H9" s="1" t="s">
        <v>66</v>
      </c>
      <c r="I9" s="1" t="s">
        <v>69</v>
      </c>
      <c r="J9" s="1" t="s">
        <v>68</v>
      </c>
      <c r="K9" s="4"/>
      <c r="L9" s="4"/>
    </row>
    <row r="10" spans="1:12" x14ac:dyDescent="0.25">
      <c r="A10" s="1" t="s">
        <v>40</v>
      </c>
      <c r="B10" s="4">
        <v>30.294974003466198</v>
      </c>
      <c r="C10" s="4">
        <v>30.294974003466209</v>
      </c>
      <c r="D10" s="4">
        <v>30.294974003466209</v>
      </c>
      <c r="E10" s="4"/>
      <c r="F10" s="4" t="e">
        <v>#DIV/0!</v>
      </c>
      <c r="G10" s="4" t="e">
        <v>#DIV/0!</v>
      </c>
      <c r="H10" s="4"/>
      <c r="I10" s="4" t="e">
        <v>#DIV/0!</v>
      </c>
      <c r="J10" s="4" t="e">
        <v>#DIV/0!</v>
      </c>
      <c r="K10" s="4"/>
      <c r="L10" s="4"/>
    </row>
    <row r="11" spans="1:12" x14ac:dyDescent="0.25">
      <c r="A11" s="1" t="s">
        <v>41</v>
      </c>
      <c r="B11" s="4">
        <v>31.931232091690543</v>
      </c>
      <c r="C11" s="4">
        <v>31.931232091690543</v>
      </c>
      <c r="D11" s="4">
        <v>31.931232091690543</v>
      </c>
      <c r="E11" s="4"/>
      <c r="F11" s="4" t="e">
        <v>#DIV/0!</v>
      </c>
      <c r="G11" s="4" t="e">
        <v>#DIV/0!</v>
      </c>
      <c r="H11" s="4"/>
      <c r="I11" s="4" t="e">
        <v>#DIV/0!</v>
      </c>
      <c r="J11" s="4" t="e">
        <v>#DIV/0!</v>
      </c>
      <c r="K11" s="4"/>
      <c r="L11" s="4"/>
    </row>
    <row r="12" spans="1:12" x14ac:dyDescent="0.25">
      <c r="A12" s="1" t="s">
        <v>42</v>
      </c>
      <c r="B12" s="4"/>
      <c r="C12" s="4" t="e">
        <v>#DIV/0!</v>
      </c>
      <c r="D12" s="4" t="e">
        <v>#DIV/0!</v>
      </c>
      <c r="E12" s="4">
        <v>33.90513983371126</v>
      </c>
      <c r="F12" s="4">
        <v>33.90513983371126</v>
      </c>
      <c r="G12" s="4">
        <v>33.90513983371126</v>
      </c>
      <c r="H12" s="4">
        <v>29.059939301972687</v>
      </c>
      <c r="I12" s="4">
        <v>29.059939301972687</v>
      </c>
      <c r="J12" s="4">
        <v>29.059939301972687</v>
      </c>
      <c r="K12" s="4"/>
      <c r="L12" s="4"/>
    </row>
    <row r="13" spans="1:12" x14ac:dyDescent="0.25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x14ac:dyDescent="0.25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x14ac:dyDescent="0.2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x14ac:dyDescent="0.2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2:12" x14ac:dyDescent="0.2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2:12" x14ac:dyDescent="0.25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2:12" x14ac:dyDescent="0.2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2:12" x14ac:dyDescent="0.2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2:12" x14ac:dyDescent="0.2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2:12" x14ac:dyDescent="0.2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2:12" x14ac:dyDescent="0.25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2:12" x14ac:dyDescent="0.25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2:12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2:12" x14ac:dyDescent="0.25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2:12" x14ac:dyDescent="0.25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2:12" x14ac:dyDescent="0.25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2:12" x14ac:dyDescent="0.25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2:12" x14ac:dyDescent="0.25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2:12" x14ac:dyDescent="0.25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2:12" x14ac:dyDescent="0.25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12" x14ac:dyDescent="0.25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2:12" x14ac:dyDescent="0.25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2:12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2:12" x14ac:dyDescent="0.25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19"/>
  <sheetViews>
    <sheetView tabSelected="1" workbookViewId="0">
      <selection activeCell="I17" sqref="I17"/>
    </sheetView>
  </sheetViews>
  <sheetFormatPr baseColWidth="10" defaultRowHeight="15" x14ac:dyDescent="0.25"/>
  <cols>
    <col min="1" max="1" width="21.7109375" customWidth="1"/>
    <col min="2" max="2" width="23.85546875" bestFit="1" customWidth="1"/>
    <col min="3" max="3" width="5.5703125" customWidth="1"/>
    <col min="4" max="4" width="11.5703125" customWidth="1"/>
    <col min="5" max="6" width="5.5703125" customWidth="1"/>
    <col min="7" max="7" width="11.5703125" customWidth="1"/>
    <col min="8" max="8" width="17.28515625" bestFit="1" customWidth="1"/>
    <col min="9" max="9" width="21.7109375" bestFit="1" customWidth="1"/>
    <col min="10" max="10" width="17.28515625" bestFit="1" customWidth="1"/>
    <col min="11" max="11" width="21.7109375" bestFit="1" customWidth="1"/>
    <col min="12" max="12" width="17.28515625" bestFit="1" customWidth="1"/>
    <col min="13" max="13" width="21.7109375" bestFit="1" customWidth="1"/>
  </cols>
  <sheetData>
    <row r="1" spans="1:16" x14ac:dyDescent="0.25">
      <c r="A1" s="6" t="s">
        <v>25</v>
      </c>
      <c r="B1" s="1" t="s">
        <v>63</v>
      </c>
    </row>
    <row r="2" spans="1:16" x14ac:dyDescent="0.25">
      <c r="A2" s="6" t="s">
        <v>29</v>
      </c>
      <c r="B2" s="1" t="s">
        <v>63</v>
      </c>
    </row>
    <row r="3" spans="1:16" x14ac:dyDescent="0.25">
      <c r="A3" s="6" t="s">
        <v>73</v>
      </c>
      <c r="B3" s="1" t="s">
        <v>63</v>
      </c>
    </row>
    <row r="5" spans="1:16" x14ac:dyDescent="0.25">
      <c r="A5" s="6" t="s">
        <v>72</v>
      </c>
      <c r="B5" s="6" t="s">
        <v>64</v>
      </c>
    </row>
    <row r="6" spans="1:16" x14ac:dyDescent="0.25">
      <c r="B6" s="1" t="s">
        <v>51</v>
      </c>
      <c r="D6" s="1" t="s">
        <v>52</v>
      </c>
      <c r="G6" s="1" t="s">
        <v>53</v>
      </c>
    </row>
    <row r="7" spans="1:16" x14ac:dyDescent="0.25">
      <c r="A7" s="6" t="s">
        <v>65</v>
      </c>
      <c r="B7" s="1" t="s">
        <v>35</v>
      </c>
      <c r="C7" s="1" t="s">
        <v>74</v>
      </c>
      <c r="D7" s="1" t="s">
        <v>35</v>
      </c>
      <c r="E7" s="1" t="s">
        <v>37</v>
      </c>
      <c r="F7" s="1" t="s">
        <v>74</v>
      </c>
      <c r="G7" s="1" t="s">
        <v>37</v>
      </c>
      <c r="N7" s="4"/>
      <c r="O7" s="4"/>
      <c r="P7" s="4"/>
    </row>
    <row r="8" spans="1:16" x14ac:dyDescent="0.25">
      <c r="A8" s="7" t="s">
        <v>60</v>
      </c>
      <c r="B8" s="4">
        <v>30.613731509907893</v>
      </c>
      <c r="C8" s="4">
        <v>30.613731509907893</v>
      </c>
      <c r="D8" s="4"/>
      <c r="E8" s="4"/>
      <c r="F8" s="4"/>
      <c r="G8" s="4"/>
      <c r="N8" s="4"/>
      <c r="O8" s="4"/>
      <c r="P8" s="4"/>
    </row>
    <row r="9" spans="1:16" x14ac:dyDescent="0.25">
      <c r="A9" s="7" t="s">
        <v>61</v>
      </c>
      <c r="B9" s="4"/>
      <c r="C9" s="4"/>
      <c r="D9" s="4">
        <v>33.905139833711267</v>
      </c>
      <c r="E9" s="4">
        <v>33.905139833711267</v>
      </c>
      <c r="F9" s="4">
        <v>33.905139833711267</v>
      </c>
      <c r="G9" s="4">
        <v>29.059939301972687</v>
      </c>
      <c r="N9" s="4"/>
      <c r="O9" s="4"/>
      <c r="P9" s="4"/>
    </row>
    <row r="10" spans="1:16" x14ac:dyDescent="0.25">
      <c r="B10" t="s">
        <v>75</v>
      </c>
      <c r="N10" s="4"/>
      <c r="O10" s="4"/>
      <c r="P10" s="4"/>
    </row>
    <row r="11" spans="1:16" x14ac:dyDescent="0.25">
      <c r="C11" t="s">
        <v>51</v>
      </c>
    </row>
    <row r="12" spans="1:16" x14ac:dyDescent="0.25">
      <c r="B12" t="s">
        <v>65</v>
      </c>
      <c r="C12" t="s">
        <v>35</v>
      </c>
      <c r="D12" t="s">
        <v>74</v>
      </c>
    </row>
    <row r="13" spans="1:16" x14ac:dyDescent="0.25">
      <c r="B13" t="s">
        <v>60</v>
      </c>
      <c r="C13">
        <v>30.613731509907893</v>
      </c>
      <c r="D13">
        <v>30.613731509907893</v>
      </c>
    </row>
    <row r="14" spans="1:16" x14ac:dyDescent="0.25">
      <c r="C14" t="s">
        <v>52</v>
      </c>
    </row>
    <row r="15" spans="1:16" x14ac:dyDescent="0.25">
      <c r="B15" t="s">
        <v>65</v>
      </c>
      <c r="C15" t="s">
        <v>35</v>
      </c>
      <c r="D15" t="s">
        <v>37</v>
      </c>
      <c r="E15" t="s">
        <v>74</v>
      </c>
    </row>
    <row r="16" spans="1:16" x14ac:dyDescent="0.25">
      <c r="B16" t="s">
        <v>61</v>
      </c>
      <c r="C16">
        <v>33.905139833711267</v>
      </c>
      <c r="D16">
        <v>33.905139833711267</v>
      </c>
      <c r="E16">
        <v>33.905139833711267</v>
      </c>
    </row>
    <row r="17" spans="2:3" x14ac:dyDescent="0.25">
      <c r="C17" t="s">
        <v>53</v>
      </c>
    </row>
    <row r="18" spans="2:3" x14ac:dyDescent="0.25">
      <c r="B18" t="s">
        <v>65</v>
      </c>
      <c r="C18" t="s">
        <v>37</v>
      </c>
    </row>
    <row r="19" spans="2:3" x14ac:dyDescent="0.25">
      <c r="B19" t="s">
        <v>61</v>
      </c>
      <c r="C19">
        <v>29.059939301972687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Macro11">
                <anchor moveWithCells="1" sizeWithCells="1">
                  <from>
                    <xdr:col>8</xdr:col>
                    <xdr:colOff>304800</xdr:colOff>
                    <xdr:row>3</xdr:row>
                    <xdr:rowOff>19050</xdr:rowOff>
                  </from>
                  <to>
                    <xdr:col>8</xdr:col>
                    <xdr:colOff>1238250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Controle</vt:lpstr>
      <vt:lpstr>TCD perso</vt:lpstr>
      <vt:lpstr>TCD veh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Lecomte</dc:creator>
  <cp:lastModifiedBy>Clear Channel France</cp:lastModifiedBy>
  <dcterms:created xsi:type="dcterms:W3CDTF">2014-07-24T12:23:25Z</dcterms:created>
  <dcterms:modified xsi:type="dcterms:W3CDTF">2014-08-12T09:22:02Z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96 96 1152 864</vt:lpwstr>
  </property>
</Properties>
</file>