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5200" windowHeight="11985" tabRatio="968" firstSheet="3" activeTab="7"/>
  </bookViews>
  <sheets>
    <sheet name="Listes" sheetId="18" state="hidden" r:id="rId1"/>
    <sheet name="Stat" sheetId="4" state="hidden" r:id="rId2"/>
    <sheet name="Stat 2" sheetId="17" state="hidden" r:id="rId3"/>
    <sheet name="014-BM-0" sheetId="12" r:id="rId4"/>
    <sheet name="TCouverte" sheetId="40" r:id="rId5"/>
    <sheet name="385-SC-0" sheetId="44" r:id="rId6"/>
    <sheet name="561-SC-0" sheetId="24" r:id="rId7"/>
    <sheet name="581-LF-0" sheetId="31" r:id="rId8"/>
  </sheets>
  <definedNames>
    <definedName name="_xlnm._FilterDatabase" localSheetId="3" hidden="1">'014-BM-0'!$B$1:$K$199</definedName>
    <definedName name="_xlnm._FilterDatabase" localSheetId="5" hidden="1">'385-SC-0'!$B$1:$K$1</definedName>
    <definedName name="_xlnm._FilterDatabase" localSheetId="6" hidden="1">'561-SC-0'!$B$1:$K$205</definedName>
    <definedName name="_xlnm._FilterDatabase" localSheetId="7" hidden="1">'581-LF-0'!$B$1:$K$1</definedName>
    <definedName name="_xlnm._FilterDatabase" localSheetId="4" hidden="1">TCouverte!$B$1:$K$203</definedName>
    <definedName name="DecPA">Listes!$A$23:$A$25</definedName>
    <definedName name="Liste_AR" localSheetId="5">'385-SC-0'!$R$22:$R$24</definedName>
    <definedName name="Liste_AR" localSheetId="6">'561-SC-0'!$R$22:$R$23</definedName>
    <definedName name="Liste_AR" localSheetId="7">'581-LF-0'!$R$22:$R$23</definedName>
    <definedName name="Liste_AR" localSheetId="4">TCouverte!$R$22:$R$23</definedName>
    <definedName name="Liste_AR">'014-BM-0'!$R$22:$R$24</definedName>
    <definedName name="Liste_PA" localSheetId="5">'385-SC-0'!$S$2:$S$20</definedName>
    <definedName name="Liste_PA" localSheetId="6">'561-SC-0'!$S$2:$S$20</definedName>
    <definedName name="Liste_PA" localSheetId="7">'581-LF-0'!$S$2:$S$20</definedName>
    <definedName name="Liste_PA" localSheetId="4">TCouverte!$S$2:$S$20</definedName>
    <definedName name="Liste_PA">'014-BM-0'!$S$2:$S$20</definedName>
    <definedName name="Liste_resp" localSheetId="5">'385-SC-0'!$R$25:$R$27</definedName>
    <definedName name="Liste_resp" localSheetId="6">'561-SC-0'!$R$25:$R$27</definedName>
    <definedName name="Liste_resp" localSheetId="7">'581-LF-0'!$R$25:$R$27</definedName>
    <definedName name="Liste_resp" localSheetId="4">TCouverte!$R$25:$R$27</definedName>
    <definedName name="Liste_resp">'014-BM-0'!$R$25:$R$27</definedName>
    <definedName name="Liste_statut" localSheetId="5">'385-SC-0'!$S$22:$S$25</definedName>
    <definedName name="Liste_statut" localSheetId="6">'561-SC-0'!$S$22:$S$25</definedName>
    <definedName name="Liste_statut" localSheetId="7">'581-LF-0'!$S$22:$S$25</definedName>
    <definedName name="Liste_statut" localSheetId="4">TCouverte!$S$22:$S$25</definedName>
    <definedName name="Liste_statut">'014-BM-0'!$S$22:$S$25</definedName>
    <definedName name="nbPA1" localSheetId="5">'385-SC-0'!$O$2</definedName>
    <definedName name="nbPA1" localSheetId="6">'561-SC-0'!$O$2</definedName>
    <definedName name="nbPA1" localSheetId="7">'581-LF-0'!$O$2</definedName>
    <definedName name="nbPA1" localSheetId="4">TCouverte!$O$2</definedName>
    <definedName name="nbPA1">'014-BM-0'!$O$2</definedName>
    <definedName name="NbPA1mois" localSheetId="5">'385-SC-0'!$O$8</definedName>
    <definedName name="NbPA1mois" localSheetId="6">'561-SC-0'!$O$6</definedName>
    <definedName name="NbPA1mois" localSheetId="7">'581-LF-0'!$O$6</definedName>
    <definedName name="NbPA1mois" localSheetId="4">TCouverte!$O$6</definedName>
    <definedName name="NbPA1mois">'014-BM-0'!$O$8</definedName>
    <definedName name="NbPA2" localSheetId="5">'385-SC-0'!$P$2</definedName>
    <definedName name="NbPA2" localSheetId="6">'561-SC-0'!$P$2</definedName>
    <definedName name="NbPA2" localSheetId="7">'581-LF-0'!$P$2</definedName>
    <definedName name="NbPA2" localSheetId="4">TCouverte!$P$2</definedName>
    <definedName name="NbPA2">'014-BM-0'!$P$2</definedName>
    <definedName name="nbPA2mois" localSheetId="5">'385-SC-0'!$P$8</definedName>
    <definedName name="nbPA2mois" localSheetId="6">'561-SC-0'!$P$6</definedName>
    <definedName name="nbPA2mois" localSheetId="7">'581-LF-0'!$P$6</definedName>
    <definedName name="nbPA2mois" localSheetId="4">TCouverte!$P$6</definedName>
    <definedName name="nbPA2mois">'014-BM-0'!$P$8</definedName>
    <definedName name="PA">Listes!$B$1:$B$22</definedName>
    <definedName name="PAcomplet">Listes!$B$1:$C$21</definedName>
    <definedName name="Ratio_PA1" localSheetId="5">'385-SC-0'!$O$4</definedName>
    <definedName name="Ratio_PA1" localSheetId="6">'561-SC-0'!$O$3</definedName>
    <definedName name="Ratio_PA1" localSheetId="7">'581-LF-0'!$O$3</definedName>
    <definedName name="Ratio_PA1" localSheetId="4">TCouverte!$O$3</definedName>
    <definedName name="Ratio_PA1">'014-BM-0'!$O$4</definedName>
    <definedName name="Ratio_PA1_mois" localSheetId="5">'385-SC-0'!$O$15</definedName>
    <definedName name="Ratio_PA1_mois" localSheetId="6">'561-SC-0'!$O$7</definedName>
    <definedName name="Ratio_PA1_mois" localSheetId="7">'581-LF-0'!$O$7</definedName>
    <definedName name="Ratio_PA1_mois" localSheetId="4">TCouverte!$O$7</definedName>
    <definedName name="Ratio_PA1_mois">'014-BM-0'!$O$15</definedName>
    <definedName name="Ratio_PA2" localSheetId="5">'385-SC-0'!$P$4</definedName>
    <definedName name="Ratio_PA2" localSheetId="6">'561-SC-0'!$P$3</definedName>
    <definedName name="Ratio_PA2" localSheetId="7">'581-LF-0'!$P$3</definedName>
    <definedName name="Ratio_PA2" localSheetId="4">TCouverte!$P$3</definedName>
    <definedName name="Ratio_PA2">'014-BM-0'!$P$4</definedName>
    <definedName name="Ratio_PA2_mois" localSheetId="5">'385-SC-0'!$P$15</definedName>
    <definedName name="Ratio_PA2_mois" localSheetId="6">'561-SC-0'!$P$7</definedName>
    <definedName name="Ratio_PA2_mois" localSheetId="7">'581-LF-0'!$P$7</definedName>
    <definedName name="Ratio_PA2_mois" localSheetId="4">TCouverte!$P$7</definedName>
    <definedName name="Ratio_PA2_mois">'014-BM-0'!$P$15</definedName>
    <definedName name="repetoire">Listes!$D$1</definedName>
    <definedName name="Resp">Listes!$A$26:$A$29</definedName>
    <definedName name="Statut">Listes!$B$23:$B$26</definedName>
    <definedName name="typePA" localSheetId="5">'385-SC-0'!$D$2</definedName>
    <definedName name="typePA" localSheetId="6">'561-SC-0'!$D$2</definedName>
    <definedName name="typePA" localSheetId="7">'581-LF-0'!$D$2</definedName>
    <definedName name="typePA" localSheetId="4">TCouverte!$D$2</definedName>
    <definedName name="typePA">'014-BM-0'!$D$2</definedName>
    <definedName name="_xlnm.Print_Area" localSheetId="3">'014-BM-0'!$B$1:$Q$11</definedName>
    <definedName name="_xlnm.Print_Area" localSheetId="5">'385-SC-0'!$B$1:$Q$11</definedName>
    <definedName name="_xlnm.Print_Area" localSheetId="6">'561-SC-0'!$B$1:$Q$13</definedName>
    <definedName name="_xlnm.Print_Area" localSheetId="7">'581-LF-0'!$B$1:$Q$13</definedName>
    <definedName name="_xlnm.Print_Area" localSheetId="2">'Stat 2'!$A$11:$T$103</definedName>
    <definedName name="_xlnm.Print_Area" localSheetId="4">TCouverte!$B$2:$I$16</definedName>
  </definedNames>
  <calcPr calcId="145621"/>
</workbook>
</file>

<file path=xl/calcChain.xml><?xml version="1.0" encoding="utf-8"?>
<calcChain xmlns="http://schemas.openxmlformats.org/spreadsheetml/2006/main">
  <c r="O8" i="12" l="1"/>
  <c r="D3" i="44" l="1"/>
  <c r="D4" i="44"/>
  <c r="D5" i="44"/>
  <c r="D6" i="44"/>
  <c r="D7" i="44"/>
  <c r="D8" i="44"/>
  <c r="D9" i="44"/>
  <c r="D10" i="44"/>
  <c r="D11" i="44"/>
  <c r="D12" i="44"/>
  <c r="D13" i="44"/>
  <c r="D14" i="44"/>
  <c r="D15" i="44"/>
  <c r="D16" i="44"/>
  <c r="A42" i="24"/>
  <c r="A43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59" i="40" l="1"/>
  <c r="D58" i="40"/>
  <c r="D66" i="40" l="1"/>
  <c r="D65" i="40"/>
  <c r="D64" i="40"/>
  <c r="D62" i="40"/>
  <c r="D57" i="40"/>
  <c r="D56" i="40"/>
  <c r="D54" i="40"/>
  <c r="D50" i="40"/>
  <c r="D49" i="40"/>
  <c r="S18" i="17" l="1"/>
  <c r="R18" i="17"/>
  <c r="Q18" i="17"/>
  <c r="P18" i="17"/>
  <c r="O18" i="17"/>
  <c r="N18" i="17"/>
  <c r="J18" i="17"/>
  <c r="I18" i="17"/>
  <c r="H18" i="17"/>
  <c r="G18" i="17"/>
  <c r="E18" i="17"/>
  <c r="D18" i="17" l="1"/>
  <c r="F18" i="17"/>
  <c r="C18" i="17" s="1"/>
  <c r="D200" i="44" l="1"/>
  <c r="A200" i="44"/>
  <c r="D199" i="44"/>
  <c r="A199" i="44"/>
  <c r="D198" i="44"/>
  <c r="A198" i="44"/>
  <c r="D197" i="44"/>
  <c r="A197" i="44"/>
  <c r="D196" i="44"/>
  <c r="A196" i="44"/>
  <c r="D195" i="44"/>
  <c r="A195" i="44"/>
  <c r="D194" i="44"/>
  <c r="A194" i="44"/>
  <c r="D193" i="44"/>
  <c r="A193" i="44"/>
  <c r="D192" i="44"/>
  <c r="A192" i="44"/>
  <c r="D191" i="44"/>
  <c r="A191" i="44"/>
  <c r="D190" i="44"/>
  <c r="A190" i="44"/>
  <c r="D189" i="44"/>
  <c r="A189" i="44"/>
  <c r="D188" i="44"/>
  <c r="A188" i="44"/>
  <c r="D187" i="44"/>
  <c r="A187" i="44"/>
  <c r="D186" i="44"/>
  <c r="A186" i="44"/>
  <c r="D185" i="44"/>
  <c r="A185" i="44"/>
  <c r="D184" i="44"/>
  <c r="A184" i="44"/>
  <c r="D183" i="44"/>
  <c r="A183" i="44"/>
  <c r="D182" i="44"/>
  <c r="A182" i="44"/>
  <c r="D181" i="44"/>
  <c r="A181" i="44"/>
  <c r="D180" i="44"/>
  <c r="A180" i="44"/>
  <c r="D179" i="44"/>
  <c r="A179" i="44"/>
  <c r="D178" i="44"/>
  <c r="A178" i="44"/>
  <c r="D177" i="44"/>
  <c r="A177" i="44"/>
  <c r="D176" i="44"/>
  <c r="A176" i="44"/>
  <c r="D175" i="44"/>
  <c r="A175" i="44"/>
  <c r="D174" i="44"/>
  <c r="A174" i="44"/>
  <c r="D173" i="44"/>
  <c r="A173" i="44"/>
  <c r="D172" i="44"/>
  <c r="A172" i="44"/>
  <c r="D171" i="44"/>
  <c r="A171" i="44"/>
  <c r="D170" i="44"/>
  <c r="A170" i="44"/>
  <c r="D169" i="44"/>
  <c r="A169" i="44"/>
  <c r="D168" i="44"/>
  <c r="A168" i="44"/>
  <c r="D167" i="44"/>
  <c r="A167" i="44"/>
  <c r="D166" i="44"/>
  <c r="A166" i="44"/>
  <c r="D165" i="44"/>
  <c r="A165" i="44"/>
  <c r="D164" i="44"/>
  <c r="A164" i="44"/>
  <c r="D163" i="44"/>
  <c r="A163" i="44"/>
  <c r="D162" i="44"/>
  <c r="A162" i="44"/>
  <c r="D161" i="44"/>
  <c r="A161" i="44"/>
  <c r="D160" i="44"/>
  <c r="A160" i="44"/>
  <c r="D159" i="44"/>
  <c r="A159" i="44"/>
  <c r="D158" i="44"/>
  <c r="A158" i="44"/>
  <c r="D157" i="44"/>
  <c r="A157" i="44"/>
  <c r="D156" i="44"/>
  <c r="A156" i="44"/>
  <c r="D155" i="44"/>
  <c r="A155" i="44"/>
  <c r="D154" i="44"/>
  <c r="A154" i="44"/>
  <c r="D153" i="44"/>
  <c r="A153" i="44"/>
  <c r="D152" i="44"/>
  <c r="A152" i="44"/>
  <c r="D151" i="44"/>
  <c r="A151" i="44"/>
  <c r="D150" i="44"/>
  <c r="A150" i="44"/>
  <c r="D149" i="44"/>
  <c r="A149" i="44"/>
  <c r="D148" i="44"/>
  <c r="A148" i="44"/>
  <c r="D147" i="44"/>
  <c r="A147" i="44"/>
  <c r="D146" i="44"/>
  <c r="A146" i="44"/>
  <c r="D145" i="44"/>
  <c r="A145" i="44"/>
  <c r="D144" i="44"/>
  <c r="A144" i="44"/>
  <c r="D143" i="44"/>
  <c r="A143" i="44"/>
  <c r="D142" i="44"/>
  <c r="A142" i="44"/>
  <c r="D141" i="44"/>
  <c r="A141" i="44"/>
  <c r="D140" i="44"/>
  <c r="A140" i="44"/>
  <c r="D139" i="44"/>
  <c r="A139" i="44"/>
  <c r="D138" i="44"/>
  <c r="A138" i="44"/>
  <c r="D137" i="44"/>
  <c r="A137" i="44"/>
  <c r="D136" i="44"/>
  <c r="A136" i="44"/>
  <c r="D135" i="44"/>
  <c r="A135" i="44"/>
  <c r="D134" i="44"/>
  <c r="A134" i="44"/>
  <c r="D133" i="44"/>
  <c r="A133" i="44"/>
  <c r="D132" i="44"/>
  <c r="A132" i="44"/>
  <c r="D131" i="44"/>
  <c r="A131" i="44"/>
  <c r="D130" i="44"/>
  <c r="A130" i="44"/>
  <c r="D129" i="44"/>
  <c r="A129" i="44"/>
  <c r="D128" i="44"/>
  <c r="A128" i="44"/>
  <c r="D127" i="44"/>
  <c r="A127" i="44"/>
  <c r="D126" i="44"/>
  <c r="A126" i="44"/>
  <c r="D125" i="44"/>
  <c r="A125" i="44"/>
  <c r="D124" i="44"/>
  <c r="A124" i="44"/>
  <c r="D123" i="44"/>
  <c r="A123" i="44"/>
  <c r="D122" i="44"/>
  <c r="A122" i="44"/>
  <c r="D121" i="44"/>
  <c r="A121" i="44"/>
  <c r="D120" i="44"/>
  <c r="A120" i="44"/>
  <c r="D119" i="44"/>
  <c r="A119" i="44"/>
  <c r="D118" i="44"/>
  <c r="A118" i="44"/>
  <c r="D117" i="44"/>
  <c r="A117" i="44"/>
  <c r="D116" i="44"/>
  <c r="A116" i="44"/>
  <c r="D115" i="44"/>
  <c r="A115" i="44"/>
  <c r="D114" i="44"/>
  <c r="A114" i="44"/>
  <c r="D113" i="44"/>
  <c r="A113" i="44"/>
  <c r="D112" i="44"/>
  <c r="A112" i="44"/>
  <c r="D111" i="44"/>
  <c r="A111" i="44"/>
  <c r="D110" i="44"/>
  <c r="A110" i="44"/>
  <c r="D109" i="44"/>
  <c r="A109" i="44"/>
  <c r="D108" i="44"/>
  <c r="A108" i="44"/>
  <c r="D107" i="44"/>
  <c r="A107" i="44"/>
  <c r="D106" i="44"/>
  <c r="A106" i="44"/>
  <c r="D105" i="44"/>
  <c r="A105" i="44"/>
  <c r="D104" i="44"/>
  <c r="A104" i="44"/>
  <c r="D103" i="44"/>
  <c r="A103" i="44"/>
  <c r="D102" i="44"/>
  <c r="A102" i="44"/>
  <c r="D101" i="44"/>
  <c r="A101" i="44"/>
  <c r="D100" i="44"/>
  <c r="A100" i="44"/>
  <c r="D99" i="44"/>
  <c r="A99" i="44"/>
  <c r="D98" i="44"/>
  <c r="A98" i="44"/>
  <c r="D97" i="44"/>
  <c r="A97" i="44"/>
  <c r="D96" i="44"/>
  <c r="A96" i="44"/>
  <c r="D95" i="44"/>
  <c r="A95" i="44"/>
  <c r="D94" i="44"/>
  <c r="A94" i="44"/>
  <c r="D93" i="44"/>
  <c r="A93" i="44"/>
  <c r="D92" i="44"/>
  <c r="A92" i="44"/>
  <c r="D91" i="44"/>
  <c r="A91" i="44"/>
  <c r="D90" i="44"/>
  <c r="A90" i="44"/>
  <c r="D89" i="44"/>
  <c r="A89" i="44"/>
  <c r="D88" i="44"/>
  <c r="A88" i="44"/>
  <c r="D87" i="44"/>
  <c r="A87" i="44"/>
  <c r="D86" i="44"/>
  <c r="A86" i="44"/>
  <c r="D85" i="44"/>
  <c r="A85" i="44"/>
  <c r="D84" i="44"/>
  <c r="A84" i="44"/>
  <c r="D83" i="44"/>
  <c r="A83" i="44"/>
  <c r="D82" i="44"/>
  <c r="A82" i="44"/>
  <c r="D81" i="44"/>
  <c r="A81" i="44"/>
  <c r="D80" i="44"/>
  <c r="A80" i="44"/>
  <c r="D79" i="44"/>
  <c r="A79" i="44"/>
  <c r="D78" i="44"/>
  <c r="A78" i="44"/>
  <c r="D77" i="44"/>
  <c r="A77" i="44"/>
  <c r="D76" i="44"/>
  <c r="A76" i="44"/>
  <c r="D75" i="44"/>
  <c r="A75" i="44"/>
  <c r="D74" i="44"/>
  <c r="A74" i="44"/>
  <c r="D73" i="44"/>
  <c r="A73" i="44"/>
  <c r="D72" i="44"/>
  <c r="A72" i="44"/>
  <c r="D71" i="44"/>
  <c r="A71" i="44"/>
  <c r="D70" i="44"/>
  <c r="A70" i="44"/>
  <c r="D69" i="44"/>
  <c r="A69" i="44"/>
  <c r="D68" i="44"/>
  <c r="A68" i="44"/>
  <c r="D67" i="44"/>
  <c r="A67" i="44"/>
  <c r="D66" i="44"/>
  <c r="A66" i="44"/>
  <c r="D65" i="44"/>
  <c r="A65" i="44"/>
  <c r="D64" i="44"/>
  <c r="A64" i="44"/>
  <c r="D63" i="44"/>
  <c r="A63" i="44"/>
  <c r="D62" i="44"/>
  <c r="A62" i="44"/>
  <c r="D61" i="44"/>
  <c r="A61" i="44"/>
  <c r="D60" i="44"/>
  <c r="A60" i="44"/>
  <c r="D59" i="44"/>
  <c r="A59" i="44"/>
  <c r="D58" i="44"/>
  <c r="A58" i="44"/>
  <c r="D57" i="44"/>
  <c r="A57" i="44"/>
  <c r="D56" i="44"/>
  <c r="A56" i="44"/>
  <c r="D55" i="44"/>
  <c r="A55" i="44"/>
  <c r="D54" i="44"/>
  <c r="A54" i="44"/>
  <c r="D53" i="44"/>
  <c r="A53" i="44"/>
  <c r="D52" i="44"/>
  <c r="A52" i="44"/>
  <c r="D51" i="44"/>
  <c r="A51" i="44"/>
  <c r="D50" i="44"/>
  <c r="A50" i="44"/>
  <c r="D49" i="44"/>
  <c r="A49" i="44"/>
  <c r="D48" i="44"/>
  <c r="A48" i="44"/>
  <c r="D47" i="44"/>
  <c r="A47" i="44"/>
  <c r="D46" i="44"/>
  <c r="A46" i="44"/>
  <c r="D45" i="44"/>
  <c r="A45" i="44"/>
  <c r="D44" i="44"/>
  <c r="A44" i="44"/>
  <c r="D43" i="44"/>
  <c r="A43" i="44"/>
  <c r="D42" i="44"/>
  <c r="A42" i="44"/>
  <c r="D41" i="44"/>
  <c r="A41" i="44"/>
  <c r="D40" i="44"/>
  <c r="A40" i="44"/>
  <c r="D39" i="44"/>
  <c r="A39" i="44"/>
  <c r="D38" i="44"/>
  <c r="A38" i="44"/>
  <c r="D37" i="44"/>
  <c r="A37" i="44"/>
  <c r="D36" i="44"/>
  <c r="A36" i="44"/>
  <c r="D35" i="44"/>
  <c r="A35" i="44"/>
  <c r="D34" i="44"/>
  <c r="A34" i="44"/>
  <c r="D33" i="44"/>
  <c r="A33" i="44"/>
  <c r="D32" i="44"/>
  <c r="A32" i="44"/>
  <c r="D31" i="44"/>
  <c r="A31" i="44"/>
  <c r="D30" i="44"/>
  <c r="A30" i="44"/>
  <c r="D29" i="44"/>
  <c r="A29" i="44"/>
  <c r="D28" i="44"/>
  <c r="A28" i="44"/>
  <c r="D27" i="44"/>
  <c r="A27" i="44"/>
  <c r="D26" i="44"/>
  <c r="A26" i="44"/>
  <c r="D25" i="44"/>
  <c r="A25" i="44"/>
  <c r="D24" i="44"/>
  <c r="A24" i="44"/>
  <c r="D23" i="44"/>
  <c r="A23" i="44"/>
  <c r="D22" i="44"/>
  <c r="A22" i="44"/>
  <c r="D21" i="44"/>
  <c r="A21" i="44"/>
  <c r="A20" i="44"/>
  <c r="A19" i="44"/>
  <c r="R18" i="44"/>
  <c r="Q18" i="44"/>
  <c r="P18" i="44"/>
  <c r="O18" i="44"/>
  <c r="A18" i="44"/>
  <c r="D17" i="44"/>
  <c r="A17" i="44"/>
  <c r="A16" i="44"/>
  <c r="A15" i="44"/>
  <c r="A14" i="44"/>
  <c r="A13" i="44"/>
  <c r="A12" i="44"/>
  <c r="A11" i="44"/>
  <c r="A10" i="44"/>
  <c r="A9" i="44"/>
  <c r="P8" i="44"/>
  <c r="O8" i="44"/>
  <c r="A8" i="44"/>
  <c r="A7" i="44"/>
  <c r="A6" i="44"/>
  <c r="A5" i="44"/>
  <c r="A4" i="44"/>
  <c r="A3" i="44"/>
  <c r="D2" i="44"/>
  <c r="A2" i="44"/>
  <c r="O11" i="44" l="1"/>
  <c r="O3" i="44"/>
  <c r="O12" i="44"/>
  <c r="R2" i="44"/>
  <c r="P3" i="44"/>
  <c r="R4" i="44"/>
  <c r="P10" i="44"/>
  <c r="R11" i="44"/>
  <c r="P12" i="44"/>
  <c r="O2" i="44"/>
  <c r="O4" i="44"/>
  <c r="P2" i="44"/>
  <c r="R3" i="44"/>
  <c r="P4" i="44"/>
  <c r="R10" i="44"/>
  <c r="P11" i="44"/>
  <c r="R12" i="44"/>
  <c r="O10" i="44"/>
  <c r="P6" i="44" l="1"/>
  <c r="Q12" i="44"/>
  <c r="P14" i="44"/>
  <c r="Q11" i="44"/>
  <c r="P7" i="44"/>
  <c r="P5" i="44"/>
  <c r="R14" i="44"/>
  <c r="Q3" i="44"/>
  <c r="O15" i="44"/>
  <c r="O13" i="44"/>
  <c r="Q10" i="44"/>
  <c r="O7" i="44"/>
  <c r="O5" i="44"/>
  <c r="Q2" i="44"/>
  <c r="R7" i="44"/>
  <c r="R5" i="44"/>
  <c r="R6" i="44"/>
  <c r="O14" i="44"/>
  <c r="R15" i="44"/>
  <c r="R13" i="44"/>
  <c r="Q4" i="44"/>
  <c r="P15" i="44"/>
  <c r="P13" i="44"/>
  <c r="O6" i="44"/>
  <c r="Q6" i="44" l="1"/>
  <c r="Q15" i="44"/>
  <c r="Q13" i="44"/>
  <c r="Q14" i="44"/>
  <c r="Q7" i="44"/>
  <c r="Q5" i="44"/>
  <c r="D10" i="12"/>
  <c r="D9" i="12" l="1"/>
  <c r="D30" i="40"/>
  <c r="A30" i="40"/>
  <c r="D31" i="40"/>
  <c r="A31" i="40"/>
  <c r="A201" i="40" l="1"/>
  <c r="A200" i="40"/>
  <c r="A199" i="40"/>
  <c r="A198" i="40"/>
  <c r="A197" i="40"/>
  <c r="D198" i="40"/>
  <c r="A196" i="40"/>
  <c r="D197" i="40"/>
  <c r="A195" i="40"/>
  <c r="D196" i="40"/>
  <c r="A194" i="40"/>
  <c r="D195" i="40"/>
  <c r="A193" i="40"/>
  <c r="D194" i="40"/>
  <c r="A192" i="40"/>
  <c r="D193" i="40"/>
  <c r="A191" i="40"/>
  <c r="D192" i="40"/>
  <c r="A190" i="40"/>
  <c r="D191" i="40"/>
  <c r="A189" i="40"/>
  <c r="D190" i="40"/>
  <c r="A188" i="40"/>
  <c r="D189" i="40"/>
  <c r="A187" i="40"/>
  <c r="D188" i="40"/>
  <c r="A186" i="40"/>
  <c r="D187" i="40"/>
  <c r="A185" i="40"/>
  <c r="D186" i="40"/>
  <c r="A184" i="40"/>
  <c r="D185" i="40"/>
  <c r="A183" i="40"/>
  <c r="D184" i="40"/>
  <c r="A182" i="40"/>
  <c r="D183" i="40"/>
  <c r="A181" i="40"/>
  <c r="D182" i="40"/>
  <c r="A180" i="40"/>
  <c r="D181" i="40"/>
  <c r="A179" i="40"/>
  <c r="D180" i="40"/>
  <c r="A178" i="40"/>
  <c r="D179" i="40"/>
  <c r="A177" i="40"/>
  <c r="D178" i="40"/>
  <c r="A176" i="40"/>
  <c r="D177" i="40"/>
  <c r="A175" i="40"/>
  <c r="D176" i="40"/>
  <c r="A174" i="40"/>
  <c r="D175" i="40"/>
  <c r="A173" i="40"/>
  <c r="D174" i="40"/>
  <c r="A172" i="40"/>
  <c r="D173" i="40"/>
  <c r="A171" i="40"/>
  <c r="D172" i="40"/>
  <c r="A170" i="40"/>
  <c r="D171" i="40"/>
  <c r="A169" i="40"/>
  <c r="D170" i="40"/>
  <c r="A168" i="40"/>
  <c r="D169" i="40"/>
  <c r="A167" i="40"/>
  <c r="D168" i="40"/>
  <c r="A166" i="40"/>
  <c r="D167" i="40"/>
  <c r="A165" i="40"/>
  <c r="D166" i="40"/>
  <c r="A164" i="40"/>
  <c r="D165" i="40"/>
  <c r="A163" i="40"/>
  <c r="D164" i="40"/>
  <c r="A162" i="40"/>
  <c r="D163" i="40"/>
  <c r="A161" i="40"/>
  <c r="D162" i="40"/>
  <c r="A160" i="40"/>
  <c r="D161" i="40"/>
  <c r="A159" i="40"/>
  <c r="D160" i="40"/>
  <c r="A158" i="40"/>
  <c r="D159" i="40"/>
  <c r="A157" i="40"/>
  <c r="D158" i="40"/>
  <c r="A156" i="40"/>
  <c r="D157" i="40"/>
  <c r="A155" i="40"/>
  <c r="D156" i="40"/>
  <c r="A154" i="40"/>
  <c r="D155" i="40"/>
  <c r="A153" i="40"/>
  <c r="D154" i="40"/>
  <c r="A152" i="40"/>
  <c r="D153" i="40"/>
  <c r="A151" i="40"/>
  <c r="D152" i="40"/>
  <c r="A150" i="40"/>
  <c r="D151" i="40"/>
  <c r="A149" i="40"/>
  <c r="D150" i="40"/>
  <c r="A148" i="40"/>
  <c r="D149" i="40"/>
  <c r="A147" i="40"/>
  <c r="D148" i="40"/>
  <c r="A146" i="40"/>
  <c r="D147" i="40"/>
  <c r="A145" i="40"/>
  <c r="D146" i="40"/>
  <c r="A144" i="40"/>
  <c r="D145" i="40"/>
  <c r="A143" i="40"/>
  <c r="D144" i="40"/>
  <c r="A142" i="40"/>
  <c r="D143" i="40"/>
  <c r="A141" i="40"/>
  <c r="D142" i="40"/>
  <c r="A140" i="40"/>
  <c r="D141" i="40"/>
  <c r="A139" i="40"/>
  <c r="D140" i="40"/>
  <c r="A138" i="40"/>
  <c r="D139" i="40"/>
  <c r="A137" i="40"/>
  <c r="D138" i="40"/>
  <c r="A136" i="40"/>
  <c r="D137" i="40"/>
  <c r="A135" i="40"/>
  <c r="D136" i="40"/>
  <c r="A134" i="40"/>
  <c r="D135" i="40"/>
  <c r="A133" i="40"/>
  <c r="D134" i="40"/>
  <c r="A132" i="40"/>
  <c r="D133" i="40"/>
  <c r="A131" i="40"/>
  <c r="D132" i="40"/>
  <c r="A130" i="40"/>
  <c r="D131" i="40"/>
  <c r="A129" i="40"/>
  <c r="D130" i="40"/>
  <c r="A128" i="40"/>
  <c r="D129" i="40"/>
  <c r="A127" i="40"/>
  <c r="D128" i="40"/>
  <c r="A126" i="40"/>
  <c r="D127" i="40"/>
  <c r="A125" i="40"/>
  <c r="D126" i="40"/>
  <c r="A124" i="40"/>
  <c r="D125" i="40"/>
  <c r="A123" i="40"/>
  <c r="D124" i="40"/>
  <c r="A122" i="40"/>
  <c r="D123" i="40"/>
  <c r="A121" i="40"/>
  <c r="D122" i="40"/>
  <c r="A120" i="40"/>
  <c r="D121" i="40"/>
  <c r="A119" i="40"/>
  <c r="D120" i="40"/>
  <c r="A118" i="40"/>
  <c r="D119" i="40"/>
  <c r="A117" i="40"/>
  <c r="D118" i="40"/>
  <c r="A116" i="40"/>
  <c r="D117" i="40"/>
  <c r="A115" i="40"/>
  <c r="D116" i="40"/>
  <c r="A114" i="40"/>
  <c r="D115" i="40"/>
  <c r="A113" i="40"/>
  <c r="D114" i="40"/>
  <c r="A112" i="40"/>
  <c r="D113" i="40"/>
  <c r="A111" i="40"/>
  <c r="D112" i="40"/>
  <c r="A110" i="40"/>
  <c r="D111" i="40"/>
  <c r="A109" i="40"/>
  <c r="D110" i="40"/>
  <c r="A108" i="40"/>
  <c r="D109" i="40"/>
  <c r="A107" i="40"/>
  <c r="D108" i="40"/>
  <c r="A106" i="40"/>
  <c r="D107" i="40"/>
  <c r="A105" i="40"/>
  <c r="D106" i="40"/>
  <c r="A104" i="40"/>
  <c r="D105" i="40"/>
  <c r="A103" i="40"/>
  <c r="D104" i="40"/>
  <c r="A102" i="40"/>
  <c r="D103" i="40"/>
  <c r="A101" i="40"/>
  <c r="D102" i="40"/>
  <c r="A100" i="40"/>
  <c r="D101" i="40"/>
  <c r="A99" i="40"/>
  <c r="D100" i="40"/>
  <c r="A98" i="40"/>
  <c r="D99" i="40"/>
  <c r="A97" i="40"/>
  <c r="D98" i="40"/>
  <c r="A96" i="40"/>
  <c r="D97" i="40"/>
  <c r="A95" i="40"/>
  <c r="D96" i="40"/>
  <c r="A94" i="40"/>
  <c r="D95" i="40"/>
  <c r="A93" i="40"/>
  <c r="D94" i="40"/>
  <c r="A92" i="40"/>
  <c r="D93" i="40"/>
  <c r="A91" i="40"/>
  <c r="D92" i="40"/>
  <c r="A90" i="40"/>
  <c r="D91" i="40"/>
  <c r="A89" i="40"/>
  <c r="D90" i="40"/>
  <c r="A88" i="40"/>
  <c r="D89" i="40"/>
  <c r="A87" i="40"/>
  <c r="D88" i="40"/>
  <c r="A86" i="40"/>
  <c r="D87" i="40"/>
  <c r="A85" i="40"/>
  <c r="D86" i="40"/>
  <c r="A84" i="40"/>
  <c r="D85" i="40"/>
  <c r="A83" i="40"/>
  <c r="D84" i="40"/>
  <c r="A82" i="40"/>
  <c r="D83" i="40"/>
  <c r="A81" i="40"/>
  <c r="D82" i="40"/>
  <c r="A80" i="40"/>
  <c r="D81" i="40"/>
  <c r="A79" i="40"/>
  <c r="D80" i="40"/>
  <c r="A78" i="40"/>
  <c r="D79" i="40"/>
  <c r="A77" i="40"/>
  <c r="D78" i="40"/>
  <c r="A76" i="40"/>
  <c r="D77" i="40"/>
  <c r="A75" i="40"/>
  <c r="D76" i="40"/>
  <c r="A74" i="40"/>
  <c r="D75" i="40"/>
  <c r="A73" i="40"/>
  <c r="D74" i="40"/>
  <c r="A72" i="40"/>
  <c r="D73" i="40"/>
  <c r="A71" i="40"/>
  <c r="D72" i="40"/>
  <c r="A70" i="40"/>
  <c r="D71" i="40"/>
  <c r="A69" i="40"/>
  <c r="D70" i="40"/>
  <c r="A68" i="40"/>
  <c r="D69" i="40"/>
  <c r="A67" i="40"/>
  <c r="D68" i="40"/>
  <c r="A66" i="40"/>
  <c r="D67" i="40"/>
  <c r="A65" i="40"/>
  <c r="A64" i="40"/>
  <c r="A63" i="40"/>
  <c r="A62" i="40"/>
  <c r="D63" i="40"/>
  <c r="A61" i="40"/>
  <c r="A60" i="40"/>
  <c r="D61" i="40"/>
  <c r="A59" i="40"/>
  <c r="D60" i="40"/>
  <c r="A58" i="40"/>
  <c r="A57" i="40"/>
  <c r="A56" i="40"/>
  <c r="A55" i="40"/>
  <c r="A54" i="40"/>
  <c r="D53" i="40"/>
  <c r="A53" i="40"/>
  <c r="D52" i="40"/>
  <c r="A52" i="40"/>
  <c r="D51" i="40"/>
  <c r="A51" i="40"/>
  <c r="A50" i="40"/>
  <c r="A49" i="40"/>
  <c r="A48" i="40"/>
  <c r="A47" i="40"/>
  <c r="A46" i="40"/>
  <c r="D45" i="40"/>
  <c r="A45" i="40"/>
  <c r="D44" i="40"/>
  <c r="A44" i="40"/>
  <c r="D43" i="40"/>
  <c r="A43" i="40"/>
  <c r="D42" i="40"/>
  <c r="A42" i="40"/>
  <c r="D41" i="40"/>
  <c r="A41" i="40"/>
  <c r="D40" i="40"/>
  <c r="A40" i="40"/>
  <c r="D39" i="40"/>
  <c r="A39" i="40"/>
  <c r="D38" i="40"/>
  <c r="A38" i="40"/>
  <c r="D37" i="40"/>
  <c r="A37" i="40"/>
  <c r="D36" i="40"/>
  <c r="A36" i="40"/>
  <c r="D35" i="40"/>
  <c r="A35" i="40"/>
  <c r="D34" i="40"/>
  <c r="A34" i="40"/>
  <c r="D33" i="40"/>
  <c r="A33" i="40"/>
  <c r="D32" i="40"/>
  <c r="A32" i="40"/>
  <c r="D29" i="40"/>
  <c r="A29" i="40"/>
  <c r="D28" i="40"/>
  <c r="A28" i="40"/>
  <c r="D27" i="40"/>
  <c r="A27" i="40"/>
  <c r="D26" i="40"/>
  <c r="A26" i="40"/>
  <c r="D25" i="40"/>
  <c r="A25" i="40"/>
  <c r="D24" i="40"/>
  <c r="A24" i="40"/>
  <c r="D23" i="40"/>
  <c r="A23" i="40"/>
  <c r="D22" i="40"/>
  <c r="A22" i="40"/>
  <c r="D21" i="40"/>
  <c r="A21" i="40"/>
  <c r="D20" i="40"/>
  <c r="A20" i="40"/>
  <c r="D19" i="40"/>
  <c r="A19" i="40"/>
  <c r="R18" i="40"/>
  <c r="Q18" i="40"/>
  <c r="P18" i="40"/>
  <c r="O18" i="40"/>
  <c r="D18" i="40"/>
  <c r="A18" i="40"/>
  <c r="D17" i="40"/>
  <c r="A17" i="40"/>
  <c r="D16" i="40"/>
  <c r="A16" i="40"/>
  <c r="D15" i="40"/>
  <c r="A15" i="40"/>
  <c r="D14" i="40"/>
  <c r="A14" i="40"/>
  <c r="D13" i="40"/>
  <c r="A13" i="40"/>
  <c r="D12" i="40"/>
  <c r="A12" i="40"/>
  <c r="D11" i="40"/>
  <c r="A11" i="40"/>
  <c r="D10" i="40"/>
  <c r="A10" i="40"/>
  <c r="D9" i="40"/>
  <c r="A9" i="40"/>
  <c r="P8" i="40"/>
  <c r="O8" i="40"/>
  <c r="D8" i="40"/>
  <c r="A8" i="40"/>
  <c r="D7" i="40"/>
  <c r="A7" i="40"/>
  <c r="D6" i="40"/>
  <c r="A6" i="40"/>
  <c r="D5" i="40"/>
  <c r="A5" i="40"/>
  <c r="D4" i="40"/>
  <c r="A4" i="40"/>
  <c r="D3" i="40"/>
  <c r="A3" i="40"/>
  <c r="D2" i="40"/>
  <c r="A2" i="40"/>
  <c r="P2" i="40" l="1"/>
  <c r="O4" i="40"/>
  <c r="O2" i="40"/>
  <c r="R4" i="40"/>
  <c r="O3" i="40"/>
  <c r="R10" i="40"/>
  <c r="P4" i="40"/>
  <c r="P11" i="40"/>
  <c r="R12" i="40"/>
  <c r="O10" i="40"/>
  <c r="O12" i="40"/>
  <c r="R2" i="40"/>
  <c r="P3" i="40"/>
  <c r="P6" i="40" s="1"/>
  <c r="P10" i="40"/>
  <c r="R11" i="40"/>
  <c r="P12" i="40"/>
  <c r="O11" i="40"/>
  <c r="R3" i="40"/>
  <c r="Q2" i="40" l="1"/>
  <c r="Q4" i="40"/>
  <c r="O7" i="40"/>
  <c r="O5" i="40"/>
  <c r="O6" i="40"/>
  <c r="P5" i="40"/>
  <c r="R14" i="40"/>
  <c r="R6" i="40"/>
  <c r="P7" i="40"/>
  <c r="P14" i="40"/>
  <c r="O14" i="40"/>
  <c r="Q11" i="40"/>
  <c r="R5" i="40"/>
  <c r="R7" i="40"/>
  <c r="Q3" i="40"/>
  <c r="R13" i="40"/>
  <c r="O15" i="40"/>
  <c r="O13" i="40"/>
  <c r="Q10" i="40"/>
  <c r="P15" i="40"/>
  <c r="P13" i="40"/>
  <c r="Q12" i="40"/>
  <c r="R15" i="40"/>
  <c r="Q6" i="40" l="1"/>
  <c r="Q13" i="40"/>
  <c r="Q15" i="40"/>
  <c r="Q14" i="40"/>
  <c r="Q5" i="40"/>
  <c r="Q7" i="40"/>
  <c r="R18" i="24"/>
  <c r="R18" i="31"/>
  <c r="R18" i="12"/>
  <c r="Q17" i="17" l="1"/>
  <c r="S17" i="17"/>
  <c r="R17" i="17"/>
  <c r="P17" i="17"/>
  <c r="O17" i="17"/>
  <c r="N17" i="17"/>
  <c r="J17" i="17"/>
  <c r="I17" i="17"/>
  <c r="H17" i="17"/>
  <c r="G17" i="17"/>
  <c r="F17" i="17"/>
  <c r="E17" i="17"/>
  <c r="C17" i="17" l="1"/>
  <c r="D17" i="17"/>
  <c r="F24" i="4"/>
  <c r="D14" i="24" l="1"/>
  <c r="D15" i="24"/>
  <c r="D16" i="24"/>
  <c r="Q18" i="31" l="1"/>
  <c r="P18" i="31"/>
  <c r="O18" i="31"/>
  <c r="P8" i="31"/>
  <c r="O8" i="31"/>
  <c r="D25" i="31"/>
  <c r="D26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D39" i="31"/>
  <c r="D40" i="31"/>
  <c r="Q18" i="24"/>
  <c r="P18" i="24"/>
  <c r="O18" i="24"/>
  <c r="P8" i="24"/>
  <c r="O8" i="24"/>
  <c r="S16" i="17" l="1"/>
  <c r="R16" i="17"/>
  <c r="Q16" i="17"/>
  <c r="P16" i="17"/>
  <c r="O16" i="17"/>
  <c r="N16" i="17"/>
  <c r="J16" i="17"/>
  <c r="I16" i="17"/>
  <c r="H16" i="17"/>
  <c r="H15" i="17"/>
  <c r="E16" i="17"/>
  <c r="D16" i="17" l="1"/>
  <c r="D13" i="24"/>
  <c r="D17" i="12" l="1"/>
  <c r="D18" i="12"/>
  <c r="G16" i="17" l="1"/>
  <c r="F16" i="17"/>
  <c r="C16" i="17" l="1"/>
  <c r="Q18" i="12" l="1"/>
  <c r="P18" i="12"/>
  <c r="O18" i="12"/>
  <c r="P8" i="12"/>
  <c r="K5" i="4" l="1"/>
  <c r="A201" i="31" l="1"/>
  <c r="A200" i="31"/>
  <c r="A199" i="31"/>
  <c r="A198" i="31"/>
  <c r="A197" i="31"/>
  <c r="D196" i="31"/>
  <c r="A196" i="31"/>
  <c r="D195" i="31"/>
  <c r="A195" i="31"/>
  <c r="D194" i="31"/>
  <c r="A194" i="31"/>
  <c r="D193" i="31"/>
  <c r="A193" i="31"/>
  <c r="D192" i="31"/>
  <c r="A192" i="31"/>
  <c r="D191" i="31"/>
  <c r="A191" i="31"/>
  <c r="D190" i="31"/>
  <c r="A190" i="31"/>
  <c r="D189" i="31"/>
  <c r="A189" i="31"/>
  <c r="D188" i="31"/>
  <c r="A188" i="31"/>
  <c r="D187" i="31"/>
  <c r="A187" i="31"/>
  <c r="D186" i="31"/>
  <c r="A186" i="31"/>
  <c r="D185" i="31"/>
  <c r="A185" i="31"/>
  <c r="D184" i="31"/>
  <c r="A184" i="31"/>
  <c r="D183" i="31"/>
  <c r="A183" i="31"/>
  <c r="D182" i="31"/>
  <c r="A182" i="31"/>
  <c r="D181" i="31"/>
  <c r="A181" i="31"/>
  <c r="D180" i="31"/>
  <c r="A180" i="31"/>
  <c r="D179" i="31"/>
  <c r="A179" i="31"/>
  <c r="D178" i="31"/>
  <c r="A178" i="31"/>
  <c r="D177" i="31"/>
  <c r="A177" i="31"/>
  <c r="D176" i="31"/>
  <c r="A176" i="31"/>
  <c r="D175" i="31"/>
  <c r="A175" i="31"/>
  <c r="D174" i="31"/>
  <c r="A174" i="31"/>
  <c r="D173" i="31"/>
  <c r="A173" i="31"/>
  <c r="D172" i="31"/>
  <c r="A172" i="31"/>
  <c r="D171" i="31"/>
  <c r="A171" i="31"/>
  <c r="D170" i="31"/>
  <c r="A170" i="31"/>
  <c r="D169" i="31"/>
  <c r="A169" i="31"/>
  <c r="D168" i="31"/>
  <c r="A168" i="31"/>
  <c r="D167" i="31"/>
  <c r="A167" i="31"/>
  <c r="D166" i="31"/>
  <c r="A166" i="31"/>
  <c r="D165" i="31"/>
  <c r="A165" i="31"/>
  <c r="D164" i="31"/>
  <c r="A164" i="31"/>
  <c r="D163" i="31"/>
  <c r="A163" i="31"/>
  <c r="D162" i="31"/>
  <c r="A162" i="31"/>
  <c r="D161" i="31"/>
  <c r="A161" i="31"/>
  <c r="D160" i="31"/>
  <c r="A160" i="31"/>
  <c r="D159" i="31"/>
  <c r="A159" i="31"/>
  <c r="D158" i="31"/>
  <c r="A158" i="31"/>
  <c r="D157" i="31"/>
  <c r="A157" i="31"/>
  <c r="D156" i="31"/>
  <c r="A156" i="31"/>
  <c r="D155" i="31"/>
  <c r="A155" i="31"/>
  <c r="D154" i="31"/>
  <c r="A154" i="31"/>
  <c r="D153" i="31"/>
  <c r="A153" i="31"/>
  <c r="D152" i="31"/>
  <c r="A152" i="31"/>
  <c r="D151" i="31"/>
  <c r="A151" i="31"/>
  <c r="D150" i="31"/>
  <c r="A150" i="31"/>
  <c r="D149" i="31"/>
  <c r="A149" i="31"/>
  <c r="D148" i="31"/>
  <c r="A148" i="31"/>
  <c r="D147" i="31"/>
  <c r="A147" i="31"/>
  <c r="D146" i="31"/>
  <c r="A146" i="31"/>
  <c r="D145" i="31"/>
  <c r="A145" i="31"/>
  <c r="D144" i="31"/>
  <c r="A144" i="31"/>
  <c r="D143" i="31"/>
  <c r="A143" i="31"/>
  <c r="D142" i="31"/>
  <c r="A142" i="31"/>
  <c r="D141" i="31"/>
  <c r="A141" i="31"/>
  <c r="D140" i="31"/>
  <c r="A140" i="31"/>
  <c r="D139" i="31"/>
  <c r="A139" i="31"/>
  <c r="D138" i="31"/>
  <c r="A138" i="31"/>
  <c r="D137" i="31"/>
  <c r="A137" i="31"/>
  <c r="D136" i="31"/>
  <c r="A136" i="31"/>
  <c r="D135" i="31"/>
  <c r="A135" i="31"/>
  <c r="D134" i="31"/>
  <c r="A134" i="31"/>
  <c r="D133" i="31"/>
  <c r="A133" i="31"/>
  <c r="D132" i="31"/>
  <c r="A132" i="31"/>
  <c r="D131" i="31"/>
  <c r="A131" i="31"/>
  <c r="D130" i="31"/>
  <c r="A130" i="31"/>
  <c r="D129" i="31"/>
  <c r="A129" i="31"/>
  <c r="D128" i="31"/>
  <c r="A128" i="31"/>
  <c r="D127" i="31"/>
  <c r="A127" i="31"/>
  <c r="D126" i="31"/>
  <c r="A126" i="31"/>
  <c r="D125" i="31"/>
  <c r="A125" i="31"/>
  <c r="D124" i="31"/>
  <c r="A124" i="31"/>
  <c r="D123" i="31"/>
  <c r="A123" i="31"/>
  <c r="D122" i="31"/>
  <c r="A122" i="31"/>
  <c r="D121" i="31"/>
  <c r="A121" i="31"/>
  <c r="D120" i="31"/>
  <c r="A120" i="31"/>
  <c r="D119" i="31"/>
  <c r="A119" i="31"/>
  <c r="D118" i="31"/>
  <c r="A118" i="31"/>
  <c r="D117" i="31"/>
  <c r="A117" i="31"/>
  <c r="D116" i="31"/>
  <c r="A116" i="31"/>
  <c r="D115" i="31"/>
  <c r="A115" i="31"/>
  <c r="D114" i="31"/>
  <c r="A114" i="31"/>
  <c r="D113" i="31"/>
  <c r="A113" i="31"/>
  <c r="D112" i="31"/>
  <c r="A112" i="31"/>
  <c r="D111" i="31"/>
  <c r="A111" i="31"/>
  <c r="D110" i="31"/>
  <c r="A110" i="31"/>
  <c r="D109" i="31"/>
  <c r="A109" i="31"/>
  <c r="D108" i="31"/>
  <c r="A108" i="31"/>
  <c r="D107" i="31"/>
  <c r="A107" i="31"/>
  <c r="D106" i="31"/>
  <c r="A106" i="31"/>
  <c r="D105" i="31"/>
  <c r="A105" i="31"/>
  <c r="D104" i="31"/>
  <c r="A104" i="31"/>
  <c r="D103" i="31"/>
  <c r="A103" i="31"/>
  <c r="D102" i="31"/>
  <c r="A102" i="31"/>
  <c r="D101" i="31"/>
  <c r="A101" i="31"/>
  <c r="D100" i="31"/>
  <c r="A100" i="31"/>
  <c r="D99" i="31"/>
  <c r="A99" i="31"/>
  <c r="D98" i="31"/>
  <c r="A98" i="31"/>
  <c r="D97" i="31"/>
  <c r="A97" i="31"/>
  <c r="D96" i="31"/>
  <c r="A96" i="31"/>
  <c r="D95" i="31"/>
  <c r="A95" i="31"/>
  <c r="D94" i="31"/>
  <c r="A94" i="31"/>
  <c r="D93" i="31"/>
  <c r="A93" i="31"/>
  <c r="D92" i="31"/>
  <c r="A92" i="31"/>
  <c r="D91" i="31"/>
  <c r="A91" i="31"/>
  <c r="D90" i="31"/>
  <c r="A90" i="31"/>
  <c r="D89" i="31"/>
  <c r="A89" i="31"/>
  <c r="D88" i="31"/>
  <c r="A88" i="31"/>
  <c r="D87" i="31"/>
  <c r="A87" i="31"/>
  <c r="D86" i="31"/>
  <c r="A86" i="31"/>
  <c r="D85" i="31"/>
  <c r="A85" i="31"/>
  <c r="D84" i="31"/>
  <c r="A84" i="31"/>
  <c r="D83" i="31"/>
  <c r="A83" i="31"/>
  <c r="D82" i="31"/>
  <c r="A82" i="31"/>
  <c r="D81" i="31"/>
  <c r="A81" i="31"/>
  <c r="D80" i="31"/>
  <c r="A80" i="31"/>
  <c r="D79" i="31"/>
  <c r="A79" i="31"/>
  <c r="D78" i="31"/>
  <c r="A78" i="31"/>
  <c r="D77" i="31"/>
  <c r="A77" i="31"/>
  <c r="D76" i="31"/>
  <c r="A76" i="31"/>
  <c r="D75" i="31"/>
  <c r="A75" i="31"/>
  <c r="D74" i="31"/>
  <c r="A74" i="31"/>
  <c r="D73" i="31"/>
  <c r="A73" i="31"/>
  <c r="D72" i="31"/>
  <c r="A72" i="31"/>
  <c r="D71" i="31"/>
  <c r="A71" i="31"/>
  <c r="D70" i="31"/>
  <c r="A70" i="31"/>
  <c r="D69" i="31"/>
  <c r="A69" i="31"/>
  <c r="D68" i="31"/>
  <c r="A68" i="31"/>
  <c r="D67" i="31"/>
  <c r="A67" i="31"/>
  <c r="D66" i="31"/>
  <c r="A66" i="31"/>
  <c r="D65" i="31"/>
  <c r="A65" i="31"/>
  <c r="D64" i="31"/>
  <c r="A64" i="31"/>
  <c r="D63" i="31"/>
  <c r="A63" i="31"/>
  <c r="D62" i="31"/>
  <c r="A62" i="31"/>
  <c r="D61" i="31"/>
  <c r="A61" i="31"/>
  <c r="D60" i="31"/>
  <c r="A60" i="31"/>
  <c r="D59" i="31"/>
  <c r="A59" i="31"/>
  <c r="D58" i="31"/>
  <c r="A58" i="31"/>
  <c r="D57" i="31"/>
  <c r="A57" i="31"/>
  <c r="D56" i="31"/>
  <c r="A56" i="31"/>
  <c r="D55" i="31"/>
  <c r="A55" i="31"/>
  <c r="D54" i="31"/>
  <c r="A54" i="31"/>
  <c r="D53" i="31"/>
  <c r="A53" i="31"/>
  <c r="D52" i="31"/>
  <c r="A52" i="31"/>
  <c r="D51" i="31"/>
  <c r="A51" i="31"/>
  <c r="D50" i="31"/>
  <c r="A50" i="31"/>
  <c r="D49" i="31"/>
  <c r="A49" i="31"/>
  <c r="D48" i="31"/>
  <c r="A48" i="31"/>
  <c r="D47" i="31"/>
  <c r="A47" i="31"/>
  <c r="D46" i="31"/>
  <c r="A46" i="31"/>
  <c r="D45" i="31"/>
  <c r="A45" i="31"/>
  <c r="D44" i="31"/>
  <c r="A44" i="31"/>
  <c r="D43" i="31"/>
  <c r="A43" i="31"/>
  <c r="D42" i="31"/>
  <c r="A42" i="31"/>
  <c r="D41" i="31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A10" i="31"/>
  <c r="A9" i="31"/>
  <c r="A8" i="31"/>
  <c r="A7" i="31"/>
  <c r="A6" i="31"/>
  <c r="A5" i="31"/>
  <c r="A4" i="31"/>
  <c r="A3" i="31"/>
  <c r="A2" i="31"/>
  <c r="D14" i="12"/>
  <c r="D15" i="12"/>
  <c r="D16" i="12"/>
  <c r="D19" i="12"/>
  <c r="D20" i="12"/>
  <c r="D21" i="12"/>
  <c r="D22" i="12"/>
  <c r="D23" i="12"/>
  <c r="A15" i="12"/>
  <c r="A16" i="12"/>
  <c r="A17" i="12"/>
  <c r="O2" i="31" l="1"/>
  <c r="P2" i="31"/>
  <c r="O11" i="31"/>
  <c r="R10" i="31"/>
  <c r="P11" i="31"/>
  <c r="O4" i="31"/>
  <c r="R4" i="31"/>
  <c r="O3" i="31"/>
  <c r="P3" i="31"/>
  <c r="R2" i="31"/>
  <c r="O10" i="31"/>
  <c r="R11" i="31"/>
  <c r="P12" i="31"/>
  <c r="P4" i="31"/>
  <c r="R3" i="31"/>
  <c r="R12" i="31"/>
  <c r="O12" i="31"/>
  <c r="P10" i="31"/>
  <c r="P6" i="31" l="1"/>
  <c r="Q12" i="31"/>
  <c r="R14" i="31"/>
  <c r="O6" i="31"/>
  <c r="Q3" i="31"/>
  <c r="R13" i="31"/>
  <c r="R15" i="31"/>
  <c r="O14" i="31"/>
  <c r="Q11" i="31"/>
  <c r="Q10" i="31"/>
  <c r="P15" i="31"/>
  <c r="P13" i="31"/>
  <c r="Q4" i="31"/>
  <c r="P7" i="31"/>
  <c r="P5" i="31"/>
  <c r="O13" i="31"/>
  <c r="O15" i="31"/>
  <c r="R7" i="31"/>
  <c r="R5" i="31"/>
  <c r="R6" i="31"/>
  <c r="P14" i="31"/>
  <c r="O7" i="31"/>
  <c r="Q2" i="31"/>
  <c r="O5" i="31"/>
  <c r="Q14" i="31" l="1"/>
  <c r="Q7" i="31"/>
  <c r="Q5" i="31"/>
  <c r="Q15" i="31"/>
  <c r="Q13" i="31"/>
  <c r="Q6" i="31"/>
  <c r="R14" i="17" l="1"/>
  <c r="S14" i="17"/>
  <c r="R15" i="17"/>
  <c r="S15" i="17"/>
  <c r="K38" i="17" l="1"/>
  <c r="H14" i="17"/>
  <c r="G14" i="17"/>
  <c r="F14" i="17"/>
  <c r="E15" i="17"/>
  <c r="E14" i="17"/>
  <c r="E13" i="17"/>
  <c r="D14" i="17" l="1"/>
  <c r="J15" i="17" l="1"/>
  <c r="I15" i="17"/>
  <c r="D15" i="17"/>
  <c r="G15" i="17"/>
  <c r="F15" i="17"/>
  <c r="J14" i="17"/>
  <c r="I14" i="17"/>
  <c r="G13" i="17"/>
  <c r="F13" i="17"/>
  <c r="C14" i="17" l="1"/>
  <c r="C15" i="17"/>
  <c r="D3" i="24" l="1"/>
  <c r="D4" i="24"/>
  <c r="D5" i="24"/>
  <c r="D6" i="24"/>
  <c r="D7" i="24"/>
  <c r="D8" i="24"/>
  <c r="D9" i="24"/>
  <c r="D10" i="24"/>
  <c r="D12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4" i="24"/>
  <c r="D45" i="24"/>
  <c r="D46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2" i="24"/>
  <c r="D83" i="24"/>
  <c r="D84" i="24"/>
  <c r="D85" i="24"/>
  <c r="D86" i="24"/>
  <c r="D87" i="24"/>
  <c r="D88" i="24"/>
  <c r="D89" i="24"/>
  <c r="D90" i="24"/>
  <c r="D91" i="24"/>
  <c r="D92" i="24"/>
  <c r="D93" i="24"/>
  <c r="D94" i="24"/>
  <c r="D95" i="24"/>
  <c r="D96" i="24"/>
  <c r="D97" i="24"/>
  <c r="D98" i="24"/>
  <c r="D99" i="24"/>
  <c r="D100" i="24"/>
  <c r="D101" i="24"/>
  <c r="D102" i="24"/>
  <c r="D103" i="24"/>
  <c r="D104" i="24"/>
  <c r="D105" i="24"/>
  <c r="D106" i="24"/>
  <c r="D107" i="24"/>
  <c r="D108" i="24"/>
  <c r="D109" i="24"/>
  <c r="D110" i="24"/>
  <c r="D111" i="24"/>
  <c r="D112" i="24"/>
  <c r="D113" i="24"/>
  <c r="D114" i="24"/>
  <c r="D115" i="24"/>
  <c r="D116" i="24"/>
  <c r="D117" i="24"/>
  <c r="D118" i="24"/>
  <c r="D119" i="24"/>
  <c r="D120" i="24"/>
  <c r="D121" i="24"/>
  <c r="D122" i="24"/>
  <c r="D123" i="24"/>
  <c r="D124" i="24"/>
  <c r="D125" i="24"/>
  <c r="D126" i="24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" i="24"/>
  <c r="D3" i="12"/>
  <c r="D4" i="12"/>
  <c r="D5" i="12"/>
  <c r="D6" i="12"/>
  <c r="D7" i="12"/>
  <c r="D8" i="12"/>
  <c r="D11" i="12"/>
  <c r="D12" i="12"/>
  <c r="D1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" i="12"/>
  <c r="R10" i="24" l="1"/>
  <c r="P4" i="24"/>
  <c r="O3" i="24"/>
  <c r="R4" i="24"/>
  <c r="O2" i="24"/>
  <c r="O4" i="24"/>
  <c r="R2" i="24"/>
  <c r="R3" i="24"/>
  <c r="P2" i="24"/>
  <c r="P3" i="24"/>
  <c r="O12" i="24"/>
  <c r="R11" i="24"/>
  <c r="P12" i="24"/>
  <c r="P11" i="24"/>
  <c r="P10" i="24"/>
  <c r="R12" i="24"/>
  <c r="O10" i="24"/>
  <c r="O11" i="24"/>
  <c r="R12" i="12"/>
  <c r="R11" i="12"/>
  <c r="R4" i="12"/>
  <c r="R10" i="12"/>
  <c r="O10" i="12"/>
  <c r="P4" i="12"/>
  <c r="P3" i="12"/>
  <c r="P2" i="12"/>
  <c r="O4" i="12"/>
  <c r="O3" i="12"/>
  <c r="O2" i="12"/>
  <c r="R3" i="12"/>
  <c r="R2" i="12"/>
  <c r="P10" i="12"/>
  <c r="O12" i="12"/>
  <c r="P11" i="12"/>
  <c r="P12" i="12"/>
  <c r="O11" i="12"/>
  <c r="R14" i="24" l="1"/>
  <c r="Q12" i="12"/>
  <c r="P14" i="24"/>
  <c r="Q12" i="24"/>
  <c r="P6" i="24"/>
  <c r="R7" i="24"/>
  <c r="R5" i="24"/>
  <c r="R6" i="24"/>
  <c r="P13" i="24"/>
  <c r="P15" i="24"/>
  <c r="O6" i="24"/>
  <c r="Q3" i="24"/>
  <c r="O14" i="24"/>
  <c r="Q11" i="24"/>
  <c r="Q4" i="24"/>
  <c r="O15" i="24"/>
  <c r="O13" i="24"/>
  <c r="Q10" i="24"/>
  <c r="P7" i="24"/>
  <c r="P5" i="24"/>
  <c r="O7" i="24"/>
  <c r="O5" i="24"/>
  <c r="Q2" i="24"/>
  <c r="R13" i="24"/>
  <c r="R15" i="24"/>
  <c r="R14" i="12"/>
  <c r="P6" i="12"/>
  <c r="R5" i="12"/>
  <c r="R7" i="12"/>
  <c r="R6" i="12"/>
  <c r="Q11" i="12"/>
  <c r="O14" i="12"/>
  <c r="P14" i="12"/>
  <c r="P5" i="12"/>
  <c r="P7" i="12"/>
  <c r="R15" i="12"/>
  <c r="R13" i="12"/>
  <c r="O5" i="12"/>
  <c r="O7" i="12"/>
  <c r="Q2" i="12"/>
  <c r="P15" i="12"/>
  <c r="P13" i="12"/>
  <c r="O6" i="12"/>
  <c r="Q3" i="12"/>
  <c r="Q4" i="12"/>
  <c r="Q10" i="12"/>
  <c r="O15" i="12"/>
  <c r="O13" i="12"/>
  <c r="A13" i="12"/>
  <c r="Q6" i="12" l="1"/>
  <c r="Q6" i="24"/>
  <c r="Q5" i="24"/>
  <c r="Q7" i="24"/>
  <c r="Q13" i="24"/>
  <c r="Q15" i="24"/>
  <c r="Q14" i="24"/>
  <c r="Q14" i="12"/>
  <c r="Q13" i="12"/>
  <c r="Q15" i="12"/>
  <c r="Q7" i="12"/>
  <c r="Q5" i="12"/>
  <c r="A205" i="24" l="1"/>
  <c r="A204" i="24"/>
  <c r="A203" i="24"/>
  <c r="A202" i="24"/>
  <c r="A201" i="24"/>
  <c r="A200" i="24"/>
  <c r="A199" i="24"/>
  <c r="A198" i="24"/>
  <c r="A197" i="24"/>
  <c r="A196" i="24"/>
  <c r="A195" i="24"/>
  <c r="A194" i="24"/>
  <c r="A193" i="24"/>
  <c r="A192" i="24"/>
  <c r="A191" i="24"/>
  <c r="A190" i="24"/>
  <c r="A189" i="24"/>
  <c r="A188" i="24"/>
  <c r="A187" i="24"/>
  <c r="A186" i="24"/>
  <c r="A185" i="24"/>
  <c r="A184" i="24"/>
  <c r="A183" i="24"/>
  <c r="A182" i="24"/>
  <c r="A181" i="24"/>
  <c r="A180" i="24"/>
  <c r="A179" i="24"/>
  <c r="A178" i="24"/>
  <c r="A177" i="24"/>
  <c r="A176" i="24"/>
  <c r="A175" i="24"/>
  <c r="A174" i="24"/>
  <c r="A173" i="24"/>
  <c r="A172" i="24"/>
  <c r="A171" i="24"/>
  <c r="A170" i="24"/>
  <c r="A169" i="24"/>
  <c r="A168" i="24"/>
  <c r="A167" i="24"/>
  <c r="A166" i="24"/>
  <c r="A165" i="24"/>
  <c r="A164" i="24"/>
  <c r="A163" i="24"/>
  <c r="A162" i="24"/>
  <c r="A161" i="24"/>
  <c r="A160" i="24"/>
  <c r="A159" i="24"/>
  <c r="A158" i="24"/>
  <c r="A157" i="24"/>
  <c r="A156" i="24"/>
  <c r="A155" i="24"/>
  <c r="A154" i="24"/>
  <c r="A153" i="24"/>
  <c r="A152" i="24"/>
  <c r="A151" i="24"/>
  <c r="A150" i="24"/>
  <c r="A149" i="24"/>
  <c r="A148" i="24"/>
  <c r="A147" i="24"/>
  <c r="A146" i="24"/>
  <c r="A145" i="24"/>
  <c r="A144" i="24"/>
  <c r="A143" i="24"/>
  <c r="A142" i="24"/>
  <c r="A141" i="24"/>
  <c r="A140" i="24"/>
  <c r="A139" i="24"/>
  <c r="A138" i="24"/>
  <c r="A137" i="24"/>
  <c r="A136" i="24"/>
  <c r="A135" i="24"/>
  <c r="A134" i="24"/>
  <c r="A133" i="24"/>
  <c r="A132" i="24"/>
  <c r="A131" i="24"/>
  <c r="A130" i="24"/>
  <c r="A129" i="24"/>
  <c r="A128" i="24"/>
  <c r="A127" i="24"/>
  <c r="A126" i="24"/>
  <c r="A125" i="24"/>
  <c r="A124" i="24"/>
  <c r="A123" i="24"/>
  <c r="A122" i="24"/>
  <c r="A121" i="24"/>
  <c r="A120" i="24"/>
  <c r="A119" i="24"/>
  <c r="A118" i="24"/>
  <c r="A117" i="24"/>
  <c r="A116" i="24"/>
  <c r="A115" i="24"/>
  <c r="A114" i="24"/>
  <c r="A113" i="24"/>
  <c r="A112" i="24"/>
  <c r="A111" i="24"/>
  <c r="A110" i="24"/>
  <c r="A109" i="24"/>
  <c r="A108" i="24"/>
  <c r="A107" i="24"/>
  <c r="A106" i="24"/>
  <c r="A105" i="24"/>
  <c r="A104" i="24"/>
  <c r="A103" i="24"/>
  <c r="A102" i="24"/>
  <c r="A101" i="24"/>
  <c r="A100" i="24"/>
  <c r="A99" i="24"/>
  <c r="A98" i="24"/>
  <c r="A97" i="24"/>
  <c r="A96" i="24"/>
  <c r="A95" i="24"/>
  <c r="A94" i="24"/>
  <c r="A93" i="24"/>
  <c r="A92" i="24"/>
  <c r="A91" i="24"/>
  <c r="A90" i="24"/>
  <c r="A89" i="24"/>
  <c r="A88" i="24"/>
  <c r="A87" i="24"/>
  <c r="A86" i="24"/>
  <c r="A85" i="24"/>
  <c r="A84" i="24"/>
  <c r="A83" i="24"/>
  <c r="A82" i="24"/>
  <c r="A81" i="24"/>
  <c r="A80" i="24"/>
  <c r="A79" i="24"/>
  <c r="A78" i="24"/>
  <c r="A77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3" i="24"/>
  <c r="A12" i="24"/>
  <c r="A11" i="24"/>
  <c r="A10" i="24"/>
  <c r="A9" i="24"/>
  <c r="A8" i="24"/>
  <c r="A7" i="24"/>
  <c r="A6" i="24"/>
  <c r="A5" i="24"/>
  <c r="A4" i="24"/>
  <c r="A3" i="24"/>
  <c r="A2" i="24"/>
  <c r="Q15" i="17" l="1"/>
  <c r="P15" i="17"/>
  <c r="O15" i="17"/>
  <c r="N15" i="17"/>
  <c r="A3" i="12" l="1"/>
  <c r="A4" i="12"/>
  <c r="A5" i="12"/>
  <c r="A6" i="12"/>
  <c r="A7" i="12"/>
  <c r="A8" i="12"/>
  <c r="A9" i="12"/>
  <c r="A10" i="12"/>
  <c r="A11" i="12"/>
  <c r="A12" i="12"/>
  <c r="A14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" i="12"/>
  <c r="D24" i="4" l="1"/>
  <c r="E24" i="4"/>
  <c r="C24" i="4"/>
  <c r="G24" i="4" l="1"/>
  <c r="O13" i="17" l="1"/>
  <c r="N13" i="17"/>
  <c r="C4" i="17"/>
  <c r="D4" i="17"/>
  <c r="E4" i="17"/>
  <c r="B5" i="17"/>
  <c r="B6" i="17"/>
  <c r="B7" i="17"/>
  <c r="B8" i="17"/>
  <c r="B9" i="17"/>
  <c r="B10" i="17"/>
  <c r="I13" i="17" l="1"/>
  <c r="D13" i="17" s="1"/>
  <c r="D38" i="17" s="1"/>
  <c r="J13" i="17" l="1"/>
  <c r="H13" i="17"/>
  <c r="C13" i="17" l="1"/>
  <c r="D16" i="4" l="1"/>
  <c r="C16" i="4"/>
  <c r="J38" i="17"/>
  <c r="I38" i="17"/>
  <c r="E38" i="17"/>
  <c r="H38" i="17"/>
  <c r="F38" i="17"/>
  <c r="G38" i="17"/>
  <c r="N14" i="17"/>
  <c r="D17" i="4"/>
  <c r="C18" i="4"/>
  <c r="C17" i="4"/>
  <c r="D18" i="4" l="1"/>
  <c r="D20" i="4" s="1"/>
  <c r="P14" i="17" s="1"/>
  <c r="C21" i="4"/>
  <c r="E16" i="4"/>
  <c r="C20" i="4"/>
  <c r="C19" i="4"/>
  <c r="O14" i="17" s="1"/>
  <c r="E17" i="4"/>
  <c r="C38" i="17"/>
  <c r="D21" i="4" l="1"/>
  <c r="Q14" i="17" s="1"/>
  <c r="E18" i="4"/>
  <c r="E19" i="4" s="1"/>
  <c r="D19" i="4"/>
  <c r="E20" i="4" l="1"/>
  <c r="E21" i="4"/>
  <c r="F9" i="4"/>
  <c r="D9" i="4"/>
  <c r="D6" i="17" s="1"/>
  <c r="F8" i="4"/>
  <c r="C10" i="4"/>
  <c r="D10" i="4"/>
  <c r="D7" i="17" s="1"/>
  <c r="E10" i="4" l="1"/>
  <c r="C9" i="4"/>
  <c r="C8" i="4"/>
  <c r="D8" i="4"/>
  <c r="D5" i="17" s="1"/>
  <c r="C7" i="17"/>
  <c r="C13" i="4" l="1"/>
  <c r="C10" i="17" s="1"/>
  <c r="N38" i="17" s="1"/>
  <c r="C12" i="4"/>
  <c r="C9" i="17" s="1"/>
  <c r="P38" i="17" s="1"/>
  <c r="D13" i="4"/>
  <c r="D10" i="17" s="1"/>
  <c r="Q38" i="17" s="1"/>
  <c r="E7" i="17"/>
  <c r="D12" i="4"/>
  <c r="D9" i="17" s="1"/>
  <c r="S38" i="17" s="1"/>
  <c r="C6" i="17"/>
  <c r="E9" i="4"/>
  <c r="E6" i="17" s="1"/>
  <c r="C5" i="17"/>
  <c r="E8" i="4"/>
  <c r="E5" i="17" s="1"/>
  <c r="D11" i="4"/>
  <c r="D8" i="17" s="1"/>
  <c r="R38" i="17" s="1"/>
  <c r="C11" i="4"/>
  <c r="C8" i="17" s="1"/>
  <c r="O38" i="17" s="1"/>
  <c r="E12" i="4" l="1"/>
  <c r="E9" i="17" s="1"/>
  <c r="E11" i="4"/>
  <c r="E8" i="17" s="1"/>
  <c r="E13" i="4"/>
  <c r="E10" i="17" s="1"/>
</calcChain>
</file>

<file path=xl/sharedStrings.xml><?xml version="1.0" encoding="utf-8"?>
<sst xmlns="http://schemas.openxmlformats.org/spreadsheetml/2006/main" count="1479" uniqueCount="252">
  <si>
    <t>Numéro du Rapport de surveillance</t>
  </si>
  <si>
    <t>PA1</t>
  </si>
  <si>
    <t>PA2</t>
  </si>
  <si>
    <t>Responsable du PA</t>
  </si>
  <si>
    <t>A</t>
  </si>
  <si>
    <t>BGO</t>
  </si>
  <si>
    <t>NLA</t>
  </si>
  <si>
    <t>BPE</t>
  </si>
  <si>
    <t>Total</t>
  </si>
  <si>
    <t>Date</t>
  </si>
  <si>
    <t>Partie d'ouvrage</t>
  </si>
  <si>
    <t xml:space="preserve"> PA</t>
  </si>
  <si>
    <t>Radier</t>
  </si>
  <si>
    <t>RFF</t>
  </si>
  <si>
    <t>IMP</t>
  </si>
  <si>
    <t>AB</t>
  </si>
  <si>
    <t>AR</t>
  </si>
  <si>
    <t>Piédroit n°1</t>
  </si>
  <si>
    <t>Piédroit n°2</t>
  </si>
  <si>
    <t>Traverse sup.</t>
  </si>
  <si>
    <t>EE</t>
  </si>
  <si>
    <t>TOTAL</t>
  </si>
  <si>
    <t>Type PA</t>
  </si>
  <si>
    <t>Accepté A ou réfusé R</t>
  </si>
  <si>
    <t>R</t>
  </si>
  <si>
    <t>Ratio PA levés</t>
  </si>
  <si>
    <t>EPR</t>
  </si>
  <si>
    <t>PA</t>
  </si>
  <si>
    <t>Dans le mois</t>
  </si>
  <si>
    <t>Observations</t>
  </si>
  <si>
    <t>ARC</t>
  </si>
  <si>
    <t>RRF</t>
  </si>
  <si>
    <t>SG</t>
  </si>
  <si>
    <t>implantation</t>
  </si>
  <si>
    <t>réception fond de fouille</t>
  </si>
  <si>
    <t>autorisation de bétonnage</t>
  </si>
  <si>
    <t>réception remblai de fouille</t>
  </si>
  <si>
    <t>suivi géométrique</t>
  </si>
  <si>
    <t>plot d'ancrage des poteaux</t>
  </si>
  <si>
    <t>épreuves</t>
  </si>
  <si>
    <t>autorisation mise en tension</t>
  </si>
  <si>
    <t>AMT</t>
  </si>
  <si>
    <t>AMF</t>
  </si>
  <si>
    <t>CFA</t>
  </si>
  <si>
    <t>Conformité fabrication atelier</t>
  </si>
  <si>
    <t>AAP</t>
  </si>
  <si>
    <t>AE</t>
  </si>
  <si>
    <t>AMC</t>
  </si>
  <si>
    <t>ASC</t>
  </si>
  <si>
    <t>AL</t>
  </si>
  <si>
    <t>ASA</t>
  </si>
  <si>
    <t>essais d'adhérence chape</t>
  </si>
  <si>
    <t>LSP</t>
  </si>
  <si>
    <t>Non BPE</t>
  </si>
  <si>
    <t>BPEU</t>
  </si>
  <si>
    <t>BPEP</t>
  </si>
  <si>
    <t>Réserves</t>
  </si>
  <si>
    <t>Statut des doc d'exe</t>
  </si>
  <si>
    <t>Nb PA acceptés</t>
  </si>
  <si>
    <t>Nb PA refusés</t>
  </si>
  <si>
    <t>Ratio PA acceptés</t>
  </si>
  <si>
    <t>Ratio PA refusés</t>
  </si>
  <si>
    <t>Nb de PA levés</t>
  </si>
  <si>
    <t>GARD</t>
  </si>
  <si>
    <t>PA1 Acceptés</t>
  </si>
  <si>
    <t>PA1 Refusés</t>
  </si>
  <si>
    <t>PA2 Acceptés</t>
  </si>
  <si>
    <t>PA2 Refusés</t>
  </si>
  <si>
    <t>Récap</t>
  </si>
  <si>
    <t>Ratio PA1 levés</t>
  </si>
  <si>
    <t>Ratio PA1 acceptés</t>
  </si>
  <si>
    <t>Ratio PA1 refusés</t>
  </si>
  <si>
    <t>Ratio PA2 levés</t>
  </si>
  <si>
    <t>Ratio PA2 acceptés</t>
  </si>
  <si>
    <t>Ratio PA2 refusés</t>
  </si>
  <si>
    <t>NP</t>
  </si>
  <si>
    <t>Rajout d'un TS compte tenu d'un surenrobage sur la face supérieure</t>
  </si>
  <si>
    <t>Absence de note géotech. niveau G3</t>
  </si>
  <si>
    <t>Nb PA  à réaliser</t>
  </si>
  <si>
    <t>Ratio PA réalisés</t>
  </si>
  <si>
    <t xml:space="preserve">Nbre de PA réalisés par </t>
  </si>
  <si>
    <t>autorisation de remblayer</t>
  </si>
  <si>
    <t>PA réalisés/PA à faire</t>
  </si>
  <si>
    <t>Y:\CNM INGENIERIE\3 Cellule Infrastructure\MOEG03 - OA\6. SUIVI DE CHANTIER\6.3 Points d'arrêt\Gard</t>
  </si>
  <si>
    <t>Numéro point d'arrêt</t>
  </si>
  <si>
    <t>Point d'arrêt scanné</t>
  </si>
  <si>
    <t>O</t>
  </si>
  <si>
    <t>N</t>
  </si>
  <si>
    <t>Semelle mur M3</t>
  </si>
  <si>
    <t>Semelle mur M4</t>
  </si>
  <si>
    <t>Mur M1</t>
  </si>
  <si>
    <t>Mur M2</t>
  </si>
  <si>
    <t>Mur M3</t>
  </si>
  <si>
    <t>Mur M4</t>
  </si>
  <si>
    <t>Enrobage, aciers 52 à reprendre.</t>
  </si>
  <si>
    <t>Réserves levées le 27/02/2014</t>
  </si>
  <si>
    <t>Radier + murs</t>
  </si>
  <si>
    <t>P1 - pieux</t>
  </si>
  <si>
    <t>P1 - pieu n°1</t>
  </si>
  <si>
    <t>P1 - pieu n°2</t>
  </si>
  <si>
    <t>P1 - pieu n°3</t>
  </si>
  <si>
    <t>P1 - pieu n°4</t>
  </si>
  <si>
    <t>P1 - pieu n°5</t>
  </si>
  <si>
    <t>P1 - pieu n°6</t>
  </si>
  <si>
    <t>P1 - pieu n°7</t>
  </si>
  <si>
    <t>P1 - pieu n°8</t>
  </si>
  <si>
    <t>autorisation mise en fabrication atelier</t>
  </si>
  <si>
    <t>autorisation application peinture</t>
  </si>
  <si>
    <t>autorisation d'expédier</t>
  </si>
  <si>
    <t>autorisation montage chantier</t>
  </si>
  <si>
    <t>autorisation de soudage chantier</t>
  </si>
  <si>
    <t>autorisation de lançage</t>
  </si>
  <si>
    <t>autorisation de scellement appuis</t>
  </si>
  <si>
    <t>PC</t>
  </si>
  <si>
    <t>point critique</t>
  </si>
  <si>
    <t>CFP</t>
  </si>
  <si>
    <t>contrôle ferraillage pieu</t>
  </si>
  <si>
    <t>reprendre les recouvrements</t>
  </si>
  <si>
    <t>réception du pieu</t>
  </si>
  <si>
    <t>FNC demandées par MOEG3</t>
  </si>
  <si>
    <t>PA total MOEG3</t>
  </si>
  <si>
    <t>PA total à réaliser</t>
  </si>
  <si>
    <t>PA1 à réaliser</t>
  </si>
  <si>
    <t>Nb PA à réaliser</t>
  </si>
  <si>
    <t>PA2 à réaliser</t>
  </si>
  <si>
    <t>Galerie Sud</t>
  </si>
  <si>
    <t>Traverse</t>
  </si>
  <si>
    <t>Radier Sud - V1 - 31/34</t>
  </si>
  <si>
    <t>n</t>
  </si>
  <si>
    <t>remplissage tube autorisé par mail le 15/04</t>
  </si>
  <si>
    <t>Radier Sud - V1 - 34/37</t>
  </si>
  <si>
    <t>C0 - pieux</t>
  </si>
  <si>
    <t>ouvrage</t>
  </si>
  <si>
    <t>P1 - semelle</t>
  </si>
  <si>
    <t>Galerie Nord</t>
  </si>
  <si>
    <t>Radier Sud - V2 - 41/44</t>
  </si>
  <si>
    <t>C0-pieux</t>
  </si>
  <si>
    <t>Murette guide n°--- à n°---</t>
  </si>
  <si>
    <t xml:space="preserve">Sud Vint - V1 - 31/33 </t>
  </si>
  <si>
    <t xml:space="preserve">Sud Vint - V1 - 33/35 </t>
  </si>
  <si>
    <t xml:space="preserve">Sud Vext - V1 - 31/33 </t>
  </si>
  <si>
    <t>Sud Vext - V1 33/35</t>
  </si>
  <si>
    <t>Sud Vint - V2 41/44</t>
  </si>
  <si>
    <t>Radier Sud - V2 44 à 46</t>
  </si>
  <si>
    <t>Sud Vint - V2 - 44/46</t>
  </si>
  <si>
    <t>Sud Vint - V1- 35/37</t>
  </si>
  <si>
    <t>Sud Vext - V1- 35/37</t>
  </si>
  <si>
    <t>Sud Vext - V2- 41/44</t>
  </si>
  <si>
    <t>Radier Sud - V1 - 37/38</t>
  </si>
  <si>
    <t>Radier Nord - V2 - 19/21</t>
  </si>
  <si>
    <t>PNIV2 - 146</t>
  </si>
  <si>
    <t>Radier Sud - V2 - 46/49</t>
  </si>
  <si>
    <t>FAS</t>
  </si>
  <si>
    <t>C0-pieux n°1</t>
  </si>
  <si>
    <t>C0-pieux n°2</t>
  </si>
  <si>
    <t>C0-pieux n°3</t>
  </si>
  <si>
    <t>C0-pieux n°4</t>
  </si>
  <si>
    <t>C0-pieux n°5</t>
  </si>
  <si>
    <t>C0-pieux n°6</t>
  </si>
  <si>
    <t>C0-pieux n°7</t>
  </si>
  <si>
    <t>C0-pieux n°8</t>
  </si>
  <si>
    <t>C0-pieux n°9</t>
  </si>
  <si>
    <t>C0-pieux n°10</t>
  </si>
  <si>
    <t>C0-pieux n°11</t>
  </si>
  <si>
    <t>C0-pieux n°12</t>
  </si>
  <si>
    <t>C0-pieux n°13</t>
  </si>
  <si>
    <t>C0-pieux n°14</t>
  </si>
  <si>
    <t>C0-pieux n°15</t>
  </si>
  <si>
    <t>C0-pieux n°16</t>
  </si>
  <si>
    <t>C0-pieux n°17</t>
  </si>
  <si>
    <t>C0-pieux n°18</t>
  </si>
  <si>
    <t>C0-pieux n°19</t>
  </si>
  <si>
    <t>C0-pieux n°20</t>
  </si>
  <si>
    <t>C0-pieux n°21</t>
  </si>
  <si>
    <t>C0-pieux n°22</t>
  </si>
  <si>
    <t>C0 - semelle</t>
  </si>
  <si>
    <t>terminer le ferraillage des cages</t>
  </si>
  <si>
    <t>P1 - pile</t>
  </si>
  <si>
    <t>P1 - bossage</t>
  </si>
  <si>
    <t>Nord Vint V1 5/10</t>
  </si>
  <si>
    <t>Sud Vext V2 46/49</t>
  </si>
  <si>
    <t>Nord Vint V1 5/7</t>
  </si>
  <si>
    <t>Nord Radier V2 19/17</t>
  </si>
  <si>
    <t>Radier Nord - V1 - 3/5</t>
  </si>
  <si>
    <t>Radier Nord - V1 - 3/1</t>
  </si>
  <si>
    <t>Radier Nord - V2 - 15/13</t>
  </si>
  <si>
    <t>Nord Vint V1 7/10</t>
  </si>
  <si>
    <t>Nord V int V1 7/10</t>
  </si>
  <si>
    <t>Nord V int V2 13/17</t>
  </si>
  <si>
    <t>Nord Vext Nord V2 13/17</t>
  </si>
  <si>
    <t>Nord Vext Nord V2 17/21</t>
  </si>
  <si>
    <t>écarteurs</t>
  </si>
  <si>
    <t>Sud Vint V2 46/49</t>
  </si>
  <si>
    <t>Sud Vext V2 44/46</t>
  </si>
  <si>
    <t>Piédroit Nîmes</t>
  </si>
  <si>
    <t>réception OA 1ière catégorie</t>
  </si>
  <si>
    <t>Longrine L1</t>
  </si>
  <si>
    <t>Longrine L2</t>
  </si>
  <si>
    <t>Vint Nord - V2 - 17/19</t>
  </si>
  <si>
    <t>Vint Nord - V1 - 5/7</t>
  </si>
  <si>
    <t>Radier Nord - V2 - 13/15</t>
  </si>
  <si>
    <t>Vext Nord - V2 - 16/18</t>
  </si>
  <si>
    <t>Vext Nord - V1 - 5/7</t>
  </si>
  <si>
    <t>Panneau PMO V2-214</t>
  </si>
  <si>
    <t>Dalle Sud - 41/44</t>
  </si>
  <si>
    <t>Panneau PMO V1-224</t>
  </si>
  <si>
    <t>Vint Nord - V2 - 14/16</t>
  </si>
  <si>
    <t>Vint Nord - V1 - 2/5</t>
  </si>
  <si>
    <t>Vext Nord - V2 - 14/17</t>
  </si>
  <si>
    <t>Vext Nord - V1 - 2/5</t>
  </si>
  <si>
    <t>Voile drapeau Vext Nord - V2</t>
  </si>
  <si>
    <t>Vext Nord - V2 - 13/14</t>
  </si>
  <si>
    <t>Vext Nord - V1 - 1/2</t>
  </si>
  <si>
    <t>Dalle Sud - 44/46</t>
  </si>
  <si>
    <t>Vint Nord - V2 - 13/14</t>
  </si>
  <si>
    <t>Vint Nord - V1 - 1/2</t>
  </si>
  <si>
    <t>C2 - pieux</t>
  </si>
  <si>
    <t>C2-pieux n°1</t>
  </si>
  <si>
    <t>C2-pieux n°2</t>
  </si>
  <si>
    <t>C2-pieux n°3</t>
  </si>
  <si>
    <t>C2-pieux n°4</t>
  </si>
  <si>
    <t>C2-pieux n°5</t>
  </si>
  <si>
    <t>C2-pieux n°6</t>
  </si>
  <si>
    <t>C2-pieux n°7</t>
  </si>
  <si>
    <t>C2-pieux n°8</t>
  </si>
  <si>
    <t>C2-pieux n°9</t>
  </si>
  <si>
    <t>C2-pieux n°10</t>
  </si>
  <si>
    <t>C2-pieux n°11</t>
  </si>
  <si>
    <t>C2-pieux n°12</t>
  </si>
  <si>
    <t>C2-pieux n°13</t>
  </si>
  <si>
    <t>C2-pieux n°14</t>
  </si>
  <si>
    <t>C2-pieux n°15</t>
  </si>
  <si>
    <t>C2-pieux n°16</t>
  </si>
  <si>
    <t>C2-pieux n°17</t>
  </si>
  <si>
    <t>C2-pieux n°18</t>
  </si>
  <si>
    <t>C2-pieux n°19</t>
  </si>
  <si>
    <t>C2-pieux n°20</t>
  </si>
  <si>
    <t>C2-pieux n°21</t>
  </si>
  <si>
    <t>C2-pieux n°22</t>
  </si>
  <si>
    <t>C2-pieux n°23</t>
  </si>
  <si>
    <t>C2-pieux n°24</t>
  </si>
  <si>
    <t>C2-réception</t>
  </si>
  <si>
    <t>Accepté A, refusé R, Non Present</t>
  </si>
  <si>
    <t>Semelle Nîmes</t>
  </si>
  <si>
    <t>Semelle Montp</t>
  </si>
  <si>
    <t>Piédroit Montp</t>
  </si>
  <si>
    <t>Semelle Mur M1</t>
  </si>
  <si>
    <t>Semelle Mur M2</t>
  </si>
  <si>
    <t>Semelle Mur M3</t>
  </si>
  <si>
    <t>Semelle Mur M4</t>
  </si>
  <si>
    <t>np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</si>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</sst>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mmm\-yy;@"/>
    <numFmt numFmtId="165" formatCode="mmmm\ yyyy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Border="1" applyAlignment="1" applyProtection="1"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" fontId="3" fillId="0" borderId="0" xfId="1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2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0" xfId="0" applyProtection="1"/>
    <xf numFmtId="1" fontId="3" fillId="0" borderId="1" xfId="1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2" xfId="0" applyBorder="1" applyProtection="1">
      <protection locked="0"/>
    </xf>
    <xf numFmtId="0" fontId="0" fillId="0" borderId="2" xfId="0" applyBorder="1"/>
    <xf numFmtId="1" fontId="3" fillId="0" borderId="4" xfId="1" applyNumberFormat="1" applyFont="1" applyBorder="1" applyAlignment="1" applyProtection="1">
      <alignment horizontal="center" vertical="center" wrapText="1"/>
    </xf>
    <xf numFmtId="10" fontId="3" fillId="0" borderId="4" xfId="1" applyNumberFormat="1" applyFont="1" applyBorder="1" applyAlignment="1" applyProtection="1">
      <alignment horizontal="center" vertical="center" wrapText="1"/>
    </xf>
    <xf numFmtId="10" fontId="3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 applyProtection="1"/>
    <xf numFmtId="1" fontId="0" fillId="0" borderId="0" xfId="0" applyNumberFormat="1" applyAlignment="1" applyProtection="1"/>
    <xf numFmtId="0" fontId="3" fillId="0" borderId="11" xfId="0" applyFont="1" applyBorder="1"/>
    <xf numFmtId="0" fontId="3" fillId="0" borderId="14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11" xfId="0" applyFont="1" applyFill="1" applyBorder="1"/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0" borderId="0" xfId="0" applyFont="1" applyAlignment="1"/>
    <xf numFmtId="10" fontId="3" fillId="0" borderId="2" xfId="1" applyNumberFormat="1" applyFont="1" applyBorder="1" applyAlignment="1">
      <alignment horizontal="center" vertical="center"/>
    </xf>
    <xf numFmtId="10" fontId="3" fillId="0" borderId="15" xfId="1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0" fontId="3" fillId="0" borderId="3" xfId="1" applyNumberFormat="1" applyFont="1" applyBorder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0" fontId="0" fillId="0" borderId="11" xfId="0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1" fontId="0" fillId="0" borderId="2" xfId="1" applyNumberFormat="1" applyFont="1" applyBorder="1" applyAlignment="1" applyProtection="1">
      <alignment horizontal="center" vertical="center" wrapText="1"/>
      <protection locked="0"/>
    </xf>
    <xf numFmtId="1" fontId="2" fillId="0" borderId="2" xfId="1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/>
    </xf>
    <xf numFmtId="1" fontId="3" fillId="0" borderId="2" xfId="1" applyNumberFormat="1" applyFont="1" applyBorder="1" applyAlignment="1" applyProtection="1">
      <alignment horizontal="center" vertical="center" wrapText="1"/>
    </xf>
    <xf numFmtId="1" fontId="3" fillId="0" borderId="2" xfId="0" applyNumberFormat="1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164" fontId="0" fillId="0" borderId="14" xfId="0" applyNumberFormat="1" applyBorder="1"/>
    <xf numFmtId="0" fontId="3" fillId="0" borderId="14" xfId="0" applyFont="1" applyBorder="1" applyAlignment="1">
      <alignment horizontal="center"/>
    </xf>
    <xf numFmtId="0" fontId="0" fillId="0" borderId="16" xfId="0" applyBorder="1"/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right" vertical="center" wrapText="1"/>
    </xf>
    <xf numFmtId="1" fontId="4" fillId="2" borderId="8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22" xfId="0" applyBorder="1" applyAlignment="1" applyProtection="1">
      <alignment horizontal="right" vertical="center" wrapText="1"/>
    </xf>
    <xf numFmtId="0" fontId="3" fillId="0" borderId="0" xfId="0" applyFont="1" applyAlignment="1" applyProtection="1">
      <alignment horizontal="center"/>
    </xf>
    <xf numFmtId="0" fontId="0" fillId="0" borderId="11" xfId="0" applyBorder="1" applyAlignment="1" applyProtection="1">
      <alignment horizontal="right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right" vertical="center" wrapText="1"/>
    </xf>
    <xf numFmtId="1" fontId="3" fillId="0" borderId="15" xfId="1" applyNumberFormat="1" applyFont="1" applyBorder="1" applyAlignment="1" applyProtection="1">
      <alignment horizontal="center" vertical="center" wrapText="1"/>
    </xf>
    <xf numFmtId="10" fontId="3" fillId="0" borderId="2" xfId="1" applyNumberFormat="1" applyFont="1" applyBorder="1" applyAlignment="1" applyProtection="1">
      <alignment horizontal="center" vertical="center" wrapText="1"/>
    </xf>
    <xf numFmtId="10" fontId="3" fillId="0" borderId="15" xfId="1" applyNumberFormat="1" applyFont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right" vertical="center" wrapText="1"/>
    </xf>
    <xf numFmtId="1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Protection="1"/>
    <xf numFmtId="0" fontId="0" fillId="0" borderId="14" xfId="0" applyBorder="1" applyAlignment="1" applyProtection="1">
      <alignment horizontal="right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right" vertical="center" wrapText="1"/>
    </xf>
    <xf numFmtId="10" fontId="3" fillId="0" borderId="3" xfId="1" applyNumberFormat="1" applyFont="1" applyBorder="1" applyAlignment="1" applyProtection="1">
      <alignment horizontal="center" vertical="center" wrapText="1"/>
    </xf>
    <xf numFmtId="1" fontId="3" fillId="0" borderId="0" xfId="1" applyNumberFormat="1" applyFont="1" applyBorder="1" applyAlignment="1" applyProtection="1">
      <alignment horizontal="center" vertical="center" wrapText="1"/>
    </xf>
    <xf numFmtId="14" fontId="0" fillId="0" borderId="2" xfId="0" applyNumberFormat="1" applyFill="1" applyBorder="1" applyAlignment="1" applyProtection="1">
      <alignment horizontal="center" vertical="center" wrapText="1"/>
      <protection locked="0"/>
    </xf>
    <xf numFmtId="1" fontId="6" fillId="0" borderId="2" xfId="1" applyNumberFormat="1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 wrapText="1"/>
    </xf>
    <xf numFmtId="1" fontId="3" fillId="0" borderId="0" xfId="0" applyNumberFormat="1" applyFont="1" applyAlignment="1">
      <alignment horizont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" fontId="3" fillId="0" borderId="24" xfId="1" applyNumberFormat="1" applyFont="1" applyBorder="1" applyAlignment="1" applyProtection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</xf>
    <xf numFmtId="0" fontId="3" fillId="0" borderId="26" xfId="0" applyFont="1" applyBorder="1" applyAlignment="1" applyProtection="1">
      <alignment horizontal="center" vertical="center" wrapText="1"/>
    </xf>
    <xf numFmtId="1" fontId="3" fillId="0" borderId="27" xfId="1" applyNumberFormat="1" applyFont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1" fontId="3" fillId="0" borderId="29" xfId="1" applyNumberFormat="1" applyFont="1" applyBorder="1" applyAlignment="1" applyProtection="1">
      <alignment horizontal="center" vertical="center" wrapText="1"/>
    </xf>
    <xf numFmtId="1" fontId="3" fillId="0" borderId="30" xfId="1" applyNumberFormat="1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5" fillId="0" borderId="2" xfId="2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5" fillId="0" borderId="0" xfId="2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5" fillId="0" borderId="2" xfId="2" applyBorder="1" applyAlignment="1" applyProtection="1">
      <alignment horizontal="center"/>
    </xf>
    <xf numFmtId="0" fontId="0" fillId="0" borderId="2" xfId="0" applyFont="1" applyBorder="1" applyAlignment="1" applyProtection="1">
      <alignment horizontal="center" vertical="center" wrapText="1"/>
    </xf>
    <xf numFmtId="14" fontId="0" fillId="0" borderId="2" xfId="0" applyNumberFormat="1" applyBorder="1" applyAlignment="1" applyProtection="1">
      <alignment horizontal="center" vertical="center" wrapText="1"/>
    </xf>
    <xf numFmtId="1" fontId="2" fillId="0" borderId="2" xfId="1" applyNumberFormat="1" applyFont="1" applyBorder="1" applyAlignment="1" applyProtection="1">
      <alignment horizontal="center" vertical="center" wrapText="1"/>
    </xf>
    <xf numFmtId="0" fontId="0" fillId="0" borderId="2" xfId="0" applyBorder="1" applyProtection="1"/>
    <xf numFmtId="0" fontId="0" fillId="0" borderId="2" xfId="0" applyFont="1" applyBorder="1" applyProtection="1"/>
    <xf numFmtId="0" fontId="0" fillId="0" borderId="2" xfId="0" applyBorder="1" applyAlignment="1" applyProtection="1"/>
    <xf numFmtId="0" fontId="0" fillId="0" borderId="0" xfId="0" applyBorder="1" applyAlignment="1" applyProtection="1">
      <alignment horizontal="center" vertical="center" wrapText="1"/>
    </xf>
    <xf numFmtId="0" fontId="5" fillId="0" borderId="0" xfId="2" applyAlignment="1" applyProtection="1">
      <alignment horizontal="center"/>
    </xf>
    <xf numFmtId="0" fontId="0" fillId="0" borderId="0" xfId="0" applyFont="1" applyProtection="1"/>
    <xf numFmtId="0" fontId="0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Protection="1"/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14" fontId="0" fillId="5" borderId="2" xfId="0" applyNumberFormat="1" applyFill="1" applyBorder="1" applyAlignment="1" applyProtection="1">
      <alignment horizontal="center" vertical="center" wrapText="1"/>
      <protection locked="0"/>
    </xf>
    <xf numFmtId="0" fontId="0" fillId="5" borderId="2" xfId="0" applyFill="1" applyBorder="1" applyProtection="1"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14" fontId="0" fillId="4" borderId="2" xfId="0" applyNumberForma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1" fontId="3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1" fontId="7" fillId="0" borderId="0" xfId="0" applyNumberFormat="1" applyFont="1" applyAlignment="1" applyProtection="1">
      <alignment horizontal="center" vertical="center"/>
    </xf>
    <xf numFmtId="1" fontId="3" fillId="3" borderId="12" xfId="1" applyNumberFormat="1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4" borderId="2" xfId="0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5" fontId="3" fillId="0" borderId="8" xfId="0" applyNumberFormat="1" applyFont="1" applyBorder="1" applyAlignment="1">
      <alignment horizontal="center" wrapText="1"/>
    </xf>
    <xf numFmtId="165" fontId="3" fillId="0" borderId="9" xfId="0" applyNumberFormat="1" applyFont="1" applyBorder="1" applyAlignment="1">
      <alignment horizontal="center" wrapText="1"/>
    </xf>
    <xf numFmtId="165" fontId="3" fillId="0" borderId="5" xfId="0" applyNumberFormat="1" applyFont="1" applyBorder="1" applyAlignment="1">
      <alignment horizontal="center" wrapText="1"/>
    </xf>
  </cellXfs>
  <cellStyles count="8">
    <cellStyle name="Lien hypertexte" xfId="2" builtinId="8"/>
    <cellStyle name="Milliers 2" xfId="5"/>
    <cellStyle name="Normal" xfId="0" builtinId="0"/>
    <cellStyle name="Normal 2" xfId="4"/>
    <cellStyle name="Normal 3" xfId="3"/>
    <cellStyle name="Normal 4" xfId="6"/>
    <cellStyle name="Pourcentage" xfId="1" builtinId="5"/>
    <cellStyle name="Pourcentage 2" xfId="7"/>
  </cellStyles>
  <dxfs count="188"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Stat!$C$7</c:f>
              <c:strCache>
                <c:ptCount val="1"/>
                <c:pt idx="0">
                  <c:v>PA1</c:v>
                </c:pt>
              </c:strCache>
            </c:strRef>
          </c:tx>
          <c:explosion val="25"/>
          <c:cat>
            <c:strRef>
              <c:f>Stat!$B$8:$B$10</c:f>
              <c:strCache>
                <c:ptCount val="3"/>
                <c:pt idx="0">
                  <c:v>Nb PA acceptés</c:v>
                </c:pt>
                <c:pt idx="1">
                  <c:v>Nb PA refusés</c:v>
                </c:pt>
                <c:pt idx="2">
                  <c:v>Nb PA  à réaliser</c:v>
                </c:pt>
              </c:strCache>
            </c:strRef>
          </c:cat>
          <c:val>
            <c:numRef>
              <c:f>Stat!$C$8:$C$10</c:f>
              <c:numCache>
                <c:formatCode>0</c:formatCode>
                <c:ptCount val="3"/>
                <c:pt idx="0">
                  <c:v>9</c:v>
                </c:pt>
                <c:pt idx="1">
                  <c:v>0</c:v>
                </c:pt>
                <c:pt idx="2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Stat!$D$7</c:f>
              <c:strCache>
                <c:ptCount val="1"/>
                <c:pt idx="0">
                  <c:v>PA2</c:v>
                </c:pt>
              </c:strCache>
            </c:strRef>
          </c:tx>
          <c:explosion val="25"/>
          <c:cat>
            <c:strRef>
              <c:f>Stat!$B$8:$B$10</c:f>
              <c:strCache>
                <c:ptCount val="3"/>
                <c:pt idx="0">
                  <c:v>Nb PA acceptés</c:v>
                </c:pt>
                <c:pt idx="1">
                  <c:v>Nb PA refusés</c:v>
                </c:pt>
                <c:pt idx="2">
                  <c:v>Nb PA  à réaliser</c:v>
                </c:pt>
              </c:strCache>
            </c:strRef>
          </c:cat>
          <c:val>
            <c:numRef>
              <c:f>Stat!$D$8:$D$10</c:f>
              <c:numCache>
                <c:formatCode>0</c:formatCode>
                <c:ptCount val="3"/>
                <c:pt idx="0">
                  <c:v>69</c:v>
                </c:pt>
                <c:pt idx="1">
                  <c:v>0</c:v>
                </c:pt>
                <c:pt idx="2">
                  <c:v>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Stat!$C$7</c:f>
              <c:strCache>
                <c:ptCount val="1"/>
                <c:pt idx="0">
                  <c:v>PA1</c:v>
                </c:pt>
              </c:strCache>
            </c:strRef>
          </c:tx>
          <c:explosion val="25"/>
          <c:cat>
            <c:strRef>
              <c:f>Stat!$B$16:$B$18</c:f>
              <c:strCache>
                <c:ptCount val="3"/>
                <c:pt idx="0">
                  <c:v>Nb PA acceptés</c:v>
                </c:pt>
                <c:pt idx="1">
                  <c:v>Nb PA refusés</c:v>
                </c:pt>
                <c:pt idx="2">
                  <c:v>Nb PA  à réaliser</c:v>
                </c:pt>
              </c:strCache>
            </c:strRef>
          </c:cat>
          <c:val>
            <c:numRef>
              <c:f>Stat!$C$16:$C$18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Stat!$D$7</c:f>
              <c:strCache>
                <c:ptCount val="1"/>
                <c:pt idx="0">
                  <c:v>PA2</c:v>
                </c:pt>
              </c:strCache>
            </c:strRef>
          </c:tx>
          <c:explosion val="25"/>
          <c:cat>
            <c:strRef>
              <c:f>Stat!$B$16:$B$18</c:f>
              <c:strCache>
                <c:ptCount val="3"/>
                <c:pt idx="0">
                  <c:v>Nb PA acceptés</c:v>
                </c:pt>
                <c:pt idx="1">
                  <c:v>Nb PA refusés</c:v>
                </c:pt>
                <c:pt idx="2">
                  <c:v>Nb PA  à réaliser</c:v>
                </c:pt>
              </c:strCache>
            </c:strRef>
          </c:cat>
          <c:val>
            <c:numRef>
              <c:f>Stat!$D$16:$D$18</c:f>
              <c:numCache>
                <c:formatCode>0</c:formatCode>
                <c:ptCount val="3"/>
                <c:pt idx="0">
                  <c:v>28</c:v>
                </c:pt>
                <c:pt idx="1">
                  <c:v>0</c:v>
                </c:pt>
                <c:pt idx="2">
                  <c:v>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Ratio PA GARD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168307362701682"/>
          <c:y val="0.126941009286443"/>
          <c:w val="0.88181857001395159"/>
          <c:h val="0.54950945994914568"/>
        </c:manualLayout>
      </c:layout>
      <c:lineChart>
        <c:grouping val="standard"/>
        <c:varyColors val="0"/>
        <c:ser>
          <c:idx val="0"/>
          <c:order val="0"/>
          <c:tx>
            <c:strRef>
              <c:f>'Stat 2'!$N$12</c:f>
              <c:strCache>
                <c:ptCount val="1"/>
                <c:pt idx="0">
                  <c:v>Ratio PA1 levés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2'!$N$13:$N$36</c:f>
              <c:numCache>
                <c:formatCode>0.00%</c:formatCod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'Stat 2'!$O$12</c:f>
              <c:strCache>
                <c:ptCount val="1"/>
                <c:pt idx="0">
                  <c:v>Ratio PA1 acceptés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2'!$O$13:$O$36</c:f>
              <c:numCache>
                <c:formatCode>0.00%</c:formatCode>
                <c:ptCount val="24"/>
                <c:pt idx="0">
                  <c:v>1</c:v>
                </c:pt>
                <c:pt idx="1">
                  <c:v>1</c:v>
                </c:pt>
                <c:pt idx="2">
                  <c:v>0.9</c:v>
                </c:pt>
                <c:pt idx="3">
                  <c:v>0.81395348837209303</c:v>
                </c:pt>
                <c:pt idx="4">
                  <c:v>0.97368421052631582</c:v>
                </c:pt>
                <c:pt idx="5">
                  <c:v>0.92307692307692313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'Stat 2'!$P$12</c:f>
              <c:strCache>
                <c:ptCount val="1"/>
                <c:pt idx="0">
                  <c:v>Ratio PA1 refusés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2'!$P$13:$P$36</c:f>
              <c:numCache>
                <c:formatCode>0.00%</c:formatCode>
                <c:ptCount val="24"/>
                <c:pt idx="1">
                  <c:v>0</c:v>
                </c:pt>
                <c:pt idx="2">
                  <c:v>0.1</c:v>
                </c:pt>
                <c:pt idx="3">
                  <c:v>0.18604651162790697</c:v>
                </c:pt>
                <c:pt idx="4">
                  <c:v>2.6315789473684209E-2</c:v>
                </c:pt>
                <c:pt idx="5">
                  <c:v>7.6923076923076927E-2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'Stat 2'!$Q$12</c:f>
              <c:strCache>
                <c:ptCount val="1"/>
                <c:pt idx="0">
                  <c:v>Ratio PA2 levés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2'!$Q$13:$Q$36</c:f>
              <c:numCache>
                <c:formatCode>0.00%</c:formatCode>
                <c:ptCount val="24"/>
                <c:pt idx="1">
                  <c:v>1</c:v>
                </c:pt>
                <c:pt idx="2">
                  <c:v>0.651685393258427</c:v>
                </c:pt>
                <c:pt idx="3">
                  <c:v>0.77570093457943923</c:v>
                </c:pt>
                <c:pt idx="4">
                  <c:v>0.74117647058823533</c:v>
                </c:pt>
                <c:pt idx="5">
                  <c:v>0.5267857142857143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'Stat 2'!$R$12</c:f>
              <c:strCache>
                <c:ptCount val="1"/>
                <c:pt idx="0">
                  <c:v>Ratio PA2 acceptés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2'!$R$13:$R$36</c:f>
              <c:numCache>
                <c:formatCode>0.00%</c:formatCode>
                <c:ptCount val="24"/>
                <c:pt idx="1">
                  <c:v>1</c:v>
                </c:pt>
                <c:pt idx="2">
                  <c:v>0.93103448275862066</c:v>
                </c:pt>
                <c:pt idx="3">
                  <c:v>0.85542168674698793</c:v>
                </c:pt>
                <c:pt idx="4">
                  <c:v>0.96825396825396826</c:v>
                </c:pt>
                <c:pt idx="5">
                  <c:v>0.9152542372881356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'Stat 2'!$S$12</c:f>
              <c:strCache>
                <c:ptCount val="1"/>
                <c:pt idx="0">
                  <c:v>Ratio PA2 refusés</c:v>
                </c:pt>
              </c:strCache>
            </c:strRef>
          </c:tx>
          <c:marker>
            <c:symbol val="none"/>
          </c:marker>
          <c:cat>
            <c:numRef>
              <c:f>'Stat 2'!$M$13:$M$36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2'!$S$13:$S$36</c:f>
              <c:numCache>
                <c:formatCode>0.00%</c:formatCode>
                <c:ptCount val="24"/>
                <c:pt idx="1">
                  <c:v>0</c:v>
                </c:pt>
                <c:pt idx="2">
                  <c:v>6.8965517241379309E-2</c:v>
                </c:pt>
                <c:pt idx="3">
                  <c:v>0.14457831325301204</c:v>
                </c:pt>
                <c:pt idx="4">
                  <c:v>3.1746031746031744E-2</c:v>
                </c:pt>
                <c:pt idx="5">
                  <c:v>8.4745762711864403E-2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51296"/>
        <c:axId val="105752832"/>
      </c:lineChart>
      <c:dateAx>
        <c:axId val="105751296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crossAx val="105752832"/>
        <c:crosses val="autoZero"/>
        <c:auto val="1"/>
        <c:lblOffset val="100"/>
        <c:baseTimeUnit val="months"/>
      </c:dateAx>
      <c:valAx>
        <c:axId val="105752832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crossAx val="10575129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BILAN PA GARD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888026954541829"/>
          <c:y val="0.12887077350625287"/>
          <c:w val="0.82280588270191868"/>
          <c:h val="0.32586617261077777"/>
        </c:manualLayout>
      </c:layout>
      <c:lineChart>
        <c:grouping val="standard"/>
        <c:varyColors val="0"/>
        <c:ser>
          <c:idx val="0"/>
          <c:order val="0"/>
          <c:tx>
            <c:strRef>
              <c:f>'Stat 2'!$C$12</c:f>
              <c:strCache>
                <c:ptCount val="1"/>
                <c:pt idx="0">
                  <c:v>PA total MOEG3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2'!$C$13:$C$36</c:f>
              <c:numCache>
                <c:formatCode>0</c:formatCode>
                <c:ptCount val="24"/>
                <c:pt idx="0">
                  <c:v>1</c:v>
                </c:pt>
                <c:pt idx="1">
                  <c:v>27</c:v>
                </c:pt>
                <c:pt idx="2">
                  <c:v>78</c:v>
                </c:pt>
                <c:pt idx="3">
                  <c:v>126</c:v>
                </c:pt>
                <c:pt idx="4">
                  <c:v>101</c:v>
                </c:pt>
                <c:pt idx="5">
                  <c:v>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'Stat 2'!$D$12</c:f>
              <c:strCache>
                <c:ptCount val="1"/>
                <c:pt idx="0">
                  <c:v>PA total à réaliser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2'!$D$13:$D$36</c:f>
              <c:numCache>
                <c:formatCode>0</c:formatCode>
                <c:ptCount val="24"/>
                <c:pt idx="0">
                  <c:v>1</c:v>
                </c:pt>
                <c:pt idx="1">
                  <c:v>27</c:v>
                </c:pt>
                <c:pt idx="2">
                  <c:v>109</c:v>
                </c:pt>
                <c:pt idx="3">
                  <c:v>150</c:v>
                </c:pt>
                <c:pt idx="4">
                  <c:v>123</c:v>
                </c:pt>
                <c:pt idx="5">
                  <c:v>151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'Stat 2'!$E$12</c:f>
              <c:strCache>
                <c:ptCount val="1"/>
                <c:pt idx="0">
                  <c:v>PA1 à réaliser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2'!$E$13:$E$36</c:f>
              <c:numCache>
                <c:formatCode>0</c:formatCode>
                <c:ptCount val="24"/>
                <c:pt idx="0">
                  <c:v>1</c:v>
                </c:pt>
                <c:pt idx="1">
                  <c:v>17</c:v>
                </c:pt>
                <c:pt idx="2">
                  <c:v>20</c:v>
                </c:pt>
                <c:pt idx="3">
                  <c:v>43</c:v>
                </c:pt>
                <c:pt idx="4">
                  <c:v>38</c:v>
                </c:pt>
                <c:pt idx="5">
                  <c:v>39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'Stat 2'!$F$12</c:f>
              <c:strCache>
                <c:ptCount val="1"/>
                <c:pt idx="0">
                  <c:v>PA1 Acceptés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2'!$F$13:$F$36</c:f>
              <c:numCache>
                <c:formatCode>0</c:formatCode>
                <c:ptCount val="24"/>
                <c:pt idx="0">
                  <c:v>1</c:v>
                </c:pt>
                <c:pt idx="1">
                  <c:v>17</c:v>
                </c:pt>
                <c:pt idx="2">
                  <c:v>18</c:v>
                </c:pt>
                <c:pt idx="3">
                  <c:v>35</c:v>
                </c:pt>
                <c:pt idx="4">
                  <c:v>37</c:v>
                </c:pt>
                <c:pt idx="5">
                  <c:v>36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'Stat 2'!$G$12</c:f>
              <c:strCache>
                <c:ptCount val="1"/>
                <c:pt idx="0">
                  <c:v>PA1 Refusés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2'!$G$13:$G$36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8</c:v>
                </c:pt>
                <c:pt idx="4">
                  <c:v>1</c:v>
                </c:pt>
                <c:pt idx="5">
                  <c:v>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'Stat 2'!$H$12</c:f>
              <c:strCache>
                <c:ptCount val="1"/>
                <c:pt idx="0">
                  <c:v>PA2 à réaliser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2'!$H$13:$H$36</c:f>
              <c:numCache>
                <c:formatCode>0</c:formatCode>
                <c:ptCount val="24"/>
                <c:pt idx="0">
                  <c:v>0</c:v>
                </c:pt>
                <c:pt idx="1">
                  <c:v>10</c:v>
                </c:pt>
                <c:pt idx="2">
                  <c:v>89</c:v>
                </c:pt>
                <c:pt idx="3">
                  <c:v>107</c:v>
                </c:pt>
                <c:pt idx="4">
                  <c:v>85</c:v>
                </c:pt>
                <c:pt idx="5">
                  <c:v>112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'Stat 2'!$I$12</c:f>
              <c:strCache>
                <c:ptCount val="1"/>
                <c:pt idx="0">
                  <c:v>PA2 Acceptés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2'!$I$13:$I$36</c:f>
              <c:numCache>
                <c:formatCode>0</c:formatCode>
                <c:ptCount val="24"/>
                <c:pt idx="0">
                  <c:v>0</c:v>
                </c:pt>
                <c:pt idx="1">
                  <c:v>10</c:v>
                </c:pt>
                <c:pt idx="2">
                  <c:v>54</c:v>
                </c:pt>
                <c:pt idx="3">
                  <c:v>71</c:v>
                </c:pt>
                <c:pt idx="4">
                  <c:v>61</c:v>
                </c:pt>
                <c:pt idx="5">
                  <c:v>54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'Stat 2'!$J$12</c:f>
              <c:strCache>
                <c:ptCount val="1"/>
                <c:pt idx="0">
                  <c:v>PA2 Refusés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2'!$J$13:$J$36</c:f>
              <c:numCache>
                <c:formatCode>0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12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'Stat 2'!$K$12</c:f>
              <c:strCache>
                <c:ptCount val="1"/>
                <c:pt idx="0">
                  <c:v>FNC demandées par MOEG3</c:v>
                </c:pt>
              </c:strCache>
            </c:strRef>
          </c:tx>
          <c:marker>
            <c:symbol val="none"/>
          </c:marker>
          <c:cat>
            <c:numRef>
              <c:f>'Stat 2'!$B$13:$B$36</c:f>
              <c:numCache>
                <c:formatCode>[$-40C]mmm\-yy;@</c:formatCode>
                <c:ptCount val="2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</c:numCache>
            </c:numRef>
          </c:cat>
          <c:val>
            <c:numRef>
              <c:f>'Stat 2'!$K$13:$K$36</c:f>
              <c:numCache>
                <c:formatCode>0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9</c:v>
                </c:pt>
                <c:pt idx="4">
                  <c:v>4</c:v>
                </c:pt>
                <c:pt idx="5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236736"/>
        <c:axId val="187238272"/>
      </c:lineChart>
      <c:dateAx>
        <c:axId val="187236736"/>
        <c:scaling>
          <c:orientation val="minMax"/>
        </c:scaling>
        <c:delete val="0"/>
        <c:axPos val="b"/>
        <c:numFmt formatCode="[$-40C]mmm\-yy;@" sourceLinked="1"/>
        <c:majorTickMark val="none"/>
        <c:minorTickMark val="none"/>
        <c:tickLblPos val="nextTo"/>
        <c:crossAx val="187238272"/>
        <c:crosses val="autoZero"/>
        <c:auto val="1"/>
        <c:lblOffset val="100"/>
        <c:baseTimeUnit val="months"/>
      </c:dateAx>
      <c:valAx>
        <c:axId val="187238272"/>
        <c:scaling>
          <c:orientation val="minMax"/>
        </c:scaling>
        <c:delete val="0"/>
        <c:axPos val="l"/>
        <c:majorGridlines/>
        <c:title>
          <c:overlay val="0"/>
        </c:title>
        <c:numFmt formatCode="0" sourceLinked="1"/>
        <c:majorTickMark val="none"/>
        <c:minorTickMark val="none"/>
        <c:tickLblPos val="nextTo"/>
        <c:crossAx val="18723673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752474</xdr:colOff>
      <xdr:row>5</xdr:row>
      <xdr:rowOff>190500</xdr:rowOff>
    </xdr:from>
    <xdr:to>
      <xdr:col>9</xdr:col>
      <xdr:colOff>19050</xdr:colOff>
      <xdr:row>13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752475</xdr:colOff>
      <xdr:row>14</xdr:row>
      <xdr:rowOff>19050</xdr:rowOff>
    </xdr:from>
    <xdr:to>
      <xdr:col>9</xdr:col>
      <xdr:colOff>28575</xdr:colOff>
      <xdr:row>21</xdr:row>
      <xdr:rowOff>133350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28575</xdr:colOff>
      <xdr:row>5</xdr:row>
      <xdr:rowOff>190500</xdr:rowOff>
    </xdr:from>
    <xdr:to>
      <xdr:col>12</xdr:col>
      <xdr:colOff>742950</xdr:colOff>
      <xdr:row>13</xdr:row>
      <xdr:rowOff>9525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14</xdr:row>
      <xdr:rowOff>9525</xdr:rowOff>
    </xdr:from>
    <xdr:to>
      <xdr:col>12</xdr:col>
      <xdr:colOff>714375</xdr:colOff>
      <xdr:row>21</xdr:row>
      <xdr:rowOff>142875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75</xdr:row>
      <xdr:rowOff>57149</xdr:rowOff>
    </xdr:from>
    <xdr:to>
      <xdr:col>19</xdr:col>
      <xdr:colOff>19049</xdr:colOff>
      <xdr:row>102</xdr:row>
      <xdr:rowOff>123825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742950</xdr:colOff>
      <xdr:row>41</xdr:row>
      <xdr:rowOff>19050</xdr:rowOff>
    </xdr:from>
    <xdr:to>
      <xdr:col>19</xdr:col>
      <xdr:colOff>28575</xdr:colOff>
      <xdr:row>74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9"/>
  <sheetViews>
    <sheetView workbookViewId="0">
      <selection activeCell="D12" sqref="D12"/>
    </sheetView>
  </sheetViews>
  <sheetFormatPr baseColWidth="10" defaultRowHeight="15" x14ac:dyDescent="0.25"/>
  <cols>
    <col min="2" max="2" width="35.7109375" customWidth="1"/>
    <col min="3" max="3" width="3.28515625" bestFit="1" customWidth="1"/>
    <col min="4" max="4" width="94.42578125" bestFit="1" customWidth="1"/>
  </cols>
  <sheetData>
    <row r="1" spans="1:4" x14ac:dyDescent="0.25">
      <c r="A1" s="14" t="s">
        <v>14</v>
      </c>
      <c r="B1" s="14" t="s">
        <v>33</v>
      </c>
      <c r="C1">
        <v>1</v>
      </c>
      <c r="D1" t="s">
        <v>83</v>
      </c>
    </row>
    <row r="2" spans="1:4" x14ac:dyDescent="0.25">
      <c r="A2" s="14" t="s">
        <v>13</v>
      </c>
      <c r="B2" s="14" t="s">
        <v>34</v>
      </c>
      <c r="C2">
        <v>1</v>
      </c>
    </row>
    <row r="3" spans="1:4" x14ac:dyDescent="0.25">
      <c r="A3" s="14" t="s">
        <v>115</v>
      </c>
      <c r="B3" s="14" t="s">
        <v>116</v>
      </c>
      <c r="C3">
        <v>2</v>
      </c>
    </row>
    <row r="4" spans="1:4" x14ac:dyDescent="0.25">
      <c r="A4" s="14" t="s">
        <v>15</v>
      </c>
      <c r="B4" s="14" t="s">
        <v>35</v>
      </c>
      <c r="C4">
        <v>2</v>
      </c>
    </row>
    <row r="5" spans="1:4" x14ac:dyDescent="0.25">
      <c r="A5" s="14" t="s">
        <v>30</v>
      </c>
      <c r="B5" s="14" t="s">
        <v>118</v>
      </c>
      <c r="C5">
        <v>1</v>
      </c>
    </row>
    <row r="6" spans="1:4" x14ac:dyDescent="0.25">
      <c r="A6" s="14" t="s">
        <v>16</v>
      </c>
      <c r="B6" s="14" t="s">
        <v>81</v>
      </c>
      <c r="C6">
        <v>2</v>
      </c>
    </row>
    <row r="7" spans="1:4" x14ac:dyDescent="0.25">
      <c r="A7" s="14" t="s">
        <v>31</v>
      </c>
      <c r="B7" s="14" t="s">
        <v>36</v>
      </c>
      <c r="C7">
        <v>1</v>
      </c>
    </row>
    <row r="8" spans="1:4" x14ac:dyDescent="0.25">
      <c r="A8" s="14" t="s">
        <v>20</v>
      </c>
      <c r="B8" s="14" t="s">
        <v>51</v>
      </c>
      <c r="C8">
        <v>1</v>
      </c>
    </row>
    <row r="9" spans="1:4" x14ac:dyDescent="0.25">
      <c r="A9" s="14" t="s">
        <v>32</v>
      </c>
      <c r="B9" s="14" t="s">
        <v>37</v>
      </c>
      <c r="C9">
        <v>1</v>
      </c>
    </row>
    <row r="10" spans="1:4" x14ac:dyDescent="0.25">
      <c r="A10" s="14" t="s">
        <v>27</v>
      </c>
      <c r="B10" s="14" t="s">
        <v>38</v>
      </c>
      <c r="C10">
        <v>1</v>
      </c>
    </row>
    <row r="11" spans="1:4" x14ac:dyDescent="0.25">
      <c r="A11" s="14" t="s">
        <v>26</v>
      </c>
      <c r="B11" s="14" t="s">
        <v>39</v>
      </c>
      <c r="C11">
        <v>2</v>
      </c>
    </row>
    <row r="12" spans="1:4" x14ac:dyDescent="0.25">
      <c r="A12" s="14" t="s">
        <v>41</v>
      </c>
      <c r="B12" s="14" t="s">
        <v>40</v>
      </c>
      <c r="C12">
        <v>2</v>
      </c>
    </row>
    <row r="13" spans="1:4" x14ac:dyDescent="0.25">
      <c r="A13" s="14" t="s">
        <v>42</v>
      </c>
      <c r="B13" s="14" t="s">
        <v>106</v>
      </c>
      <c r="C13">
        <v>1</v>
      </c>
    </row>
    <row r="14" spans="1:4" x14ac:dyDescent="0.25">
      <c r="A14" s="14" t="s">
        <v>43</v>
      </c>
      <c r="B14" s="14" t="s">
        <v>44</v>
      </c>
      <c r="C14">
        <v>1</v>
      </c>
    </row>
    <row r="15" spans="1:4" x14ac:dyDescent="0.25">
      <c r="A15" s="14" t="s">
        <v>45</v>
      </c>
      <c r="B15" s="14" t="s">
        <v>107</v>
      </c>
      <c r="C15">
        <v>1</v>
      </c>
    </row>
    <row r="16" spans="1:4" x14ac:dyDescent="0.25">
      <c r="A16" s="14" t="s">
        <v>46</v>
      </c>
      <c r="B16" s="14" t="s">
        <v>108</v>
      </c>
      <c r="C16">
        <v>1</v>
      </c>
    </row>
    <row r="17" spans="1:3" x14ac:dyDescent="0.25">
      <c r="A17" s="14" t="s">
        <v>47</v>
      </c>
      <c r="B17" s="14" t="s">
        <v>109</v>
      </c>
      <c r="C17">
        <v>1</v>
      </c>
    </row>
    <row r="18" spans="1:3" x14ac:dyDescent="0.25">
      <c r="A18" s="14" t="s">
        <v>48</v>
      </c>
      <c r="B18" s="14" t="s">
        <v>110</v>
      </c>
      <c r="C18">
        <v>1</v>
      </c>
    </row>
    <row r="19" spans="1:3" x14ac:dyDescent="0.25">
      <c r="A19" s="14" t="s">
        <v>49</v>
      </c>
      <c r="B19" s="14" t="s">
        <v>111</v>
      </c>
      <c r="C19">
        <v>1</v>
      </c>
    </row>
    <row r="20" spans="1:3" x14ac:dyDescent="0.25">
      <c r="A20" s="14" t="s">
        <v>50</v>
      </c>
      <c r="B20" s="14" t="s">
        <v>112</v>
      </c>
      <c r="C20">
        <v>1</v>
      </c>
    </row>
    <row r="21" spans="1:3" x14ac:dyDescent="0.25">
      <c r="A21" s="14"/>
      <c r="B21" s="14" t="s">
        <v>114</v>
      </c>
      <c r="C21" t="s">
        <v>113</v>
      </c>
    </row>
    <row r="22" spans="1:3" x14ac:dyDescent="0.25">
      <c r="A22" s="14"/>
      <c r="B22" s="14" t="s">
        <v>195</v>
      </c>
      <c r="C22">
        <v>1</v>
      </c>
    </row>
    <row r="23" spans="1:3" x14ac:dyDescent="0.25">
      <c r="A23" s="14" t="s">
        <v>4</v>
      </c>
      <c r="B23" s="14" t="s">
        <v>7</v>
      </c>
    </row>
    <row r="24" spans="1:3" x14ac:dyDescent="0.25">
      <c r="A24" s="14" t="s">
        <v>24</v>
      </c>
      <c r="B24" s="14" t="s">
        <v>53</v>
      </c>
    </row>
    <row r="25" spans="1:3" x14ac:dyDescent="0.25">
      <c r="A25" s="14" t="s">
        <v>75</v>
      </c>
      <c r="B25" s="14" t="s">
        <v>54</v>
      </c>
    </row>
    <row r="26" spans="1:3" x14ac:dyDescent="0.25">
      <c r="A26" s="14" t="s">
        <v>5</v>
      </c>
      <c r="B26" s="14" t="s">
        <v>55</v>
      </c>
    </row>
    <row r="27" spans="1:3" x14ac:dyDescent="0.25">
      <c r="A27" s="14" t="s">
        <v>6</v>
      </c>
      <c r="B27" s="14"/>
    </row>
    <row r="28" spans="1:3" x14ac:dyDescent="0.25">
      <c r="A28" s="14" t="s">
        <v>52</v>
      </c>
      <c r="B28" s="14"/>
    </row>
    <row r="29" spans="1:3" x14ac:dyDescent="0.25">
      <c r="A29" s="14" t="s">
        <v>152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B1:M24"/>
  <sheetViews>
    <sheetView workbookViewId="0">
      <selection activeCell="C9" sqref="C9"/>
    </sheetView>
  </sheetViews>
  <sheetFormatPr baseColWidth="10" defaultRowHeight="15" x14ac:dyDescent="0.25"/>
  <cols>
    <col min="2" max="2" width="16.7109375" bestFit="1" customWidth="1"/>
  </cols>
  <sheetData>
    <row r="1" spans="2:13" ht="15.75" thickBot="1" x14ac:dyDescent="0.3"/>
    <row r="2" spans="2:13" ht="15.75" thickBot="1" x14ac:dyDescent="0.3">
      <c r="B2" s="147" t="s">
        <v>63</v>
      </c>
      <c r="C2" s="148"/>
      <c r="D2" s="148"/>
      <c r="E2" s="149"/>
    </row>
    <row r="4" spans="2:13" ht="15.75" thickBot="1" x14ac:dyDescent="0.3"/>
    <row r="5" spans="2:13" ht="15.75" thickBot="1" x14ac:dyDescent="0.3">
      <c r="B5" s="150" t="s">
        <v>62</v>
      </c>
      <c r="C5" s="150"/>
      <c r="D5" s="150"/>
      <c r="E5" s="150"/>
      <c r="G5" s="147" t="s">
        <v>8</v>
      </c>
      <c r="H5" s="148"/>
      <c r="I5" s="151"/>
      <c r="J5" s="36"/>
      <c r="K5" s="152">
        <f>DATE(D14,C14,1)</f>
        <v>41791</v>
      </c>
      <c r="L5" s="153"/>
      <c r="M5" s="154"/>
    </row>
    <row r="6" spans="2:13" ht="15.75" thickBot="1" x14ac:dyDescent="0.3"/>
    <row r="7" spans="2:13" x14ac:dyDescent="0.25">
      <c r="B7" s="69"/>
      <c r="C7" s="70" t="s">
        <v>1</v>
      </c>
      <c r="D7" s="70" t="s">
        <v>2</v>
      </c>
      <c r="E7" s="99" t="s">
        <v>21</v>
      </c>
      <c r="F7" s="101" t="s">
        <v>113</v>
      </c>
    </row>
    <row r="8" spans="2:13" x14ac:dyDescent="0.25">
      <c r="B8" s="71" t="s">
        <v>58</v>
      </c>
      <c r="C8" s="51">
        <f>SUM('014-BM-0:581-LF-0'!O2)</f>
        <v>9</v>
      </c>
      <c r="D8" s="51">
        <f>SUM('014-BM-0:581-LF-0'!P2)</f>
        <v>69</v>
      </c>
      <c r="E8" s="100">
        <f>C8+D8</f>
        <v>78</v>
      </c>
      <c r="F8" s="102">
        <f>SUM('014-BM-0:581-LF-0'!R2)</f>
        <v>23</v>
      </c>
    </row>
    <row r="9" spans="2:13" ht="15.75" thickBot="1" x14ac:dyDescent="0.3">
      <c r="B9" s="71" t="s">
        <v>59</v>
      </c>
      <c r="C9" s="51">
        <f>SUM('014-BM-0:581-LF-0'!O3)</f>
        <v>0</v>
      </c>
      <c r="D9" s="51">
        <f>SUM('014-BM-0:581-LF-0'!P3)</f>
        <v>0</v>
      </c>
      <c r="E9" s="100">
        <f t="shared" ref="E9:E10" si="0">C9+D9</f>
        <v>0</v>
      </c>
      <c r="F9" s="103">
        <f>SUM('014-BM-0:581-LF-0'!R3)</f>
        <v>0</v>
      </c>
    </row>
    <row r="10" spans="2:13" x14ac:dyDescent="0.25">
      <c r="B10" s="71" t="s">
        <v>78</v>
      </c>
      <c r="C10" s="51">
        <f>SUM('014-BM-0:581-LF-0'!O4)</f>
        <v>9</v>
      </c>
      <c r="D10" s="51">
        <f>SUM('014-BM-0:581-LF-0'!P4)</f>
        <v>102</v>
      </c>
      <c r="E10" s="72">
        <f t="shared" si="0"/>
        <v>111</v>
      </c>
    </row>
    <row r="11" spans="2:13" x14ac:dyDescent="0.25">
      <c r="B11" s="71" t="s">
        <v>60</v>
      </c>
      <c r="C11" s="73">
        <f>IF(C10=0,"",C8/(C8+C9))</f>
        <v>1</v>
      </c>
      <c r="D11" s="73">
        <f>IF(D10=0,"",D8/(D8+D9))</f>
        <v>1</v>
      </c>
      <c r="E11" s="74">
        <f>IF(E10=0,"",E8/(E8+E9))</f>
        <v>1</v>
      </c>
    </row>
    <row r="12" spans="2:13" x14ac:dyDescent="0.25">
      <c r="B12" s="71" t="s">
        <v>61</v>
      </c>
      <c r="C12" s="73">
        <f>IF(C10=0,"",C9/(C8+C9))</f>
        <v>0</v>
      </c>
      <c r="D12" s="73">
        <f>IF(D10=0,"",D9/(D8+D9))</f>
        <v>0</v>
      </c>
      <c r="E12" s="74">
        <f>IF(E10=0,"",E9/(E8+E9))</f>
        <v>0</v>
      </c>
    </row>
    <row r="13" spans="2:13" ht="30" x14ac:dyDescent="0.25">
      <c r="B13" s="71" t="s">
        <v>82</v>
      </c>
      <c r="C13" s="73">
        <f>IF(C10=0,"",(C8+C9)/C10)</f>
        <v>1</v>
      </c>
      <c r="D13" s="73">
        <f>IF(D10=0,"",(D8+D9)/D10)</f>
        <v>0.67647058823529416</v>
      </c>
      <c r="E13" s="74">
        <f>IF(E10=0,"",(E8+E9)/E10)</f>
        <v>0.70270270270270274</v>
      </c>
    </row>
    <row r="14" spans="2:13" x14ac:dyDescent="0.25">
      <c r="B14" s="75" t="s">
        <v>28</v>
      </c>
      <c r="C14" s="76">
        <v>6</v>
      </c>
      <c r="D14" s="76">
        <v>2014</v>
      </c>
      <c r="E14" s="77"/>
    </row>
    <row r="15" spans="2:13" x14ac:dyDescent="0.25">
      <c r="B15" s="78"/>
      <c r="C15" s="9" t="s">
        <v>1</v>
      </c>
      <c r="D15" s="9" t="s">
        <v>2</v>
      </c>
      <c r="E15" s="79" t="s">
        <v>21</v>
      </c>
    </row>
    <row r="16" spans="2:13" x14ac:dyDescent="0.25">
      <c r="B16" s="71" t="s">
        <v>58</v>
      </c>
      <c r="C16" s="51">
        <f>SUM('014-BM-0:581-LF-0'!O10)</f>
        <v>0</v>
      </c>
      <c r="D16" s="51">
        <f>SUM('014-BM-0:581-LF-0'!P10)</f>
        <v>28</v>
      </c>
      <c r="E16" s="72">
        <f>C16+D16</f>
        <v>28</v>
      </c>
    </row>
    <row r="17" spans="2:7" x14ac:dyDescent="0.25">
      <c r="B17" s="71" t="s">
        <v>59</v>
      </c>
      <c r="C17" s="51">
        <f>SUM('014-BM-0:581-LF-0'!O11)</f>
        <v>0</v>
      </c>
      <c r="D17" s="51">
        <f>SUM('014-BM-0:581-LF-0'!P11)</f>
        <v>0</v>
      </c>
      <c r="E17" s="72">
        <f t="shared" ref="E17:E18" si="1">C17+D17</f>
        <v>0</v>
      </c>
    </row>
    <row r="18" spans="2:7" x14ac:dyDescent="0.25">
      <c r="B18" s="71" t="s">
        <v>78</v>
      </c>
      <c r="C18" s="51">
        <f>SUM('014-BM-0:581-LF-0'!O12)</f>
        <v>0</v>
      </c>
      <c r="D18" s="51">
        <f>SUM('014-BM-0:581-LF-0'!P12)</f>
        <v>54</v>
      </c>
      <c r="E18" s="72">
        <f t="shared" si="1"/>
        <v>54</v>
      </c>
    </row>
    <row r="19" spans="2:7" x14ac:dyDescent="0.25">
      <c r="B19" s="71" t="s">
        <v>60</v>
      </c>
      <c r="C19" s="73" t="str">
        <f>IF(C18=0,"",C16/(C16+C17))</f>
        <v/>
      </c>
      <c r="D19" s="73">
        <f>IF(D18=0,"",D16/(D16+D17))</f>
        <v>1</v>
      </c>
      <c r="E19" s="74">
        <f>IF(E18=0,"",E16/(E16+E17))</f>
        <v>1</v>
      </c>
    </row>
    <row r="20" spans="2:7" x14ac:dyDescent="0.25">
      <c r="B20" s="71" t="s">
        <v>61</v>
      </c>
      <c r="C20" s="73" t="str">
        <f>IF(C18=0,"",C17/(C16+C17))</f>
        <v/>
      </c>
      <c r="D20" s="73">
        <f t="shared" ref="D20:E20" si="2">IF(D18=0,"",D17/(D16+D17))</f>
        <v>0</v>
      </c>
      <c r="E20" s="74">
        <f t="shared" si="2"/>
        <v>0</v>
      </c>
    </row>
    <row r="21" spans="2:7" ht="30.75" thickBot="1" x14ac:dyDescent="0.3">
      <c r="B21" s="80" t="s">
        <v>82</v>
      </c>
      <c r="C21" s="81" t="str">
        <f>IF(C18=0,"",(C16+C17)/C18)</f>
        <v/>
      </c>
      <c r="D21" s="81">
        <f>IF(D18=0,"",(D16+D17)/D18)</f>
        <v>0.51851851851851849</v>
      </c>
      <c r="E21" s="81">
        <f>IF(E18=0,"",(E16+E17)/E18)</f>
        <v>0.51851851851851849</v>
      </c>
    </row>
    <row r="22" spans="2:7" x14ac:dyDescent="0.25">
      <c r="C22" s="82"/>
      <c r="D22" s="82"/>
      <c r="E22" s="82"/>
    </row>
    <row r="23" spans="2:7" x14ac:dyDescent="0.25">
      <c r="B23" s="98" t="s">
        <v>80</v>
      </c>
      <c r="C23" s="68" t="s">
        <v>52</v>
      </c>
      <c r="D23" s="68" t="s">
        <v>6</v>
      </c>
      <c r="E23" s="68" t="s">
        <v>5</v>
      </c>
      <c r="F23" s="68" t="s">
        <v>152</v>
      </c>
      <c r="G23" s="68" t="s">
        <v>8</v>
      </c>
    </row>
    <row r="24" spans="2:7" x14ac:dyDescent="0.25">
      <c r="C24" s="51">
        <f>SUM('014-BM-0:581-LF-0'!O18)</f>
        <v>70</v>
      </c>
      <c r="D24" s="51">
        <f>SUM('014-BM-0:581-LF-0'!P18)</f>
        <v>51</v>
      </c>
      <c r="E24" s="51">
        <f>SUM('014-BM-0:581-LF-0'!Q18)</f>
        <v>20</v>
      </c>
      <c r="F24" s="51">
        <f>SUM('014-BM-0:581-LF-0'!R18)</f>
        <v>3</v>
      </c>
      <c r="G24" s="90">
        <f>SUM(C24:F24)</f>
        <v>144</v>
      </c>
    </row>
  </sheetData>
  <mergeCells count="4">
    <mergeCell ref="B2:E2"/>
    <mergeCell ref="B5:E5"/>
    <mergeCell ref="G5:I5"/>
    <mergeCell ref="K5:M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</sheetPr>
  <dimension ref="B2:Y250"/>
  <sheetViews>
    <sheetView view="pageBreakPreview" topLeftCell="L10" zoomScale="80" zoomScaleNormal="100" zoomScaleSheetLayoutView="80" workbookViewId="0">
      <selection activeCell="T19" sqref="T19"/>
    </sheetView>
  </sheetViews>
  <sheetFormatPr baseColWidth="10" defaultRowHeight="15" outlineLevelRow="1" x14ac:dyDescent="0.25"/>
  <cols>
    <col min="2" max="2" width="14.5703125" bestFit="1" customWidth="1"/>
    <col min="7" max="7" width="14.5703125" bestFit="1" customWidth="1"/>
    <col min="12" max="12" width="14.7109375" customWidth="1"/>
  </cols>
  <sheetData>
    <row r="2" spans="2:25" ht="15.75" thickBot="1" x14ac:dyDescent="0.3"/>
    <row r="3" spans="2:25" ht="30.75" thickBot="1" x14ac:dyDescent="0.3">
      <c r="G3" s="30" t="s">
        <v>28</v>
      </c>
      <c r="H3" s="31">
        <v>1</v>
      </c>
      <c r="I3" s="31">
        <v>2014</v>
      </c>
      <c r="J3" s="32"/>
      <c r="L3" s="33" t="s">
        <v>28</v>
      </c>
      <c r="M3" s="34">
        <v>2</v>
      </c>
      <c r="N3" s="34">
        <v>2014</v>
      </c>
      <c r="O3" s="35"/>
      <c r="Q3" s="33" t="s">
        <v>28</v>
      </c>
      <c r="R3" s="34">
        <v>3</v>
      </c>
      <c r="S3" s="34">
        <v>2014</v>
      </c>
      <c r="T3" s="35"/>
      <c r="V3" s="75" t="s">
        <v>28</v>
      </c>
      <c r="W3" s="76">
        <v>4</v>
      </c>
      <c r="X3" s="76">
        <v>2014</v>
      </c>
      <c r="Y3" s="77"/>
    </row>
    <row r="4" spans="2:25" x14ac:dyDescent="0.25">
      <c r="B4" s="24"/>
      <c r="C4" s="26" t="str">
        <f>Stat!C7</f>
        <v>PA1</v>
      </c>
      <c r="D4" s="26" t="str">
        <f>Stat!D7</f>
        <v>PA2</v>
      </c>
      <c r="E4" s="27" t="str">
        <f>Stat!E7</f>
        <v>TOTAL</v>
      </c>
      <c r="G4" s="25"/>
      <c r="H4" s="28" t="s">
        <v>1</v>
      </c>
      <c r="I4" s="28" t="s">
        <v>2</v>
      </c>
      <c r="J4" s="29" t="s">
        <v>21</v>
      </c>
      <c r="L4" s="25"/>
      <c r="M4" s="28" t="s">
        <v>1</v>
      </c>
      <c r="N4" s="28" t="s">
        <v>2</v>
      </c>
      <c r="O4" s="29" t="s">
        <v>21</v>
      </c>
      <c r="Q4" s="25"/>
      <c r="R4" s="28" t="s">
        <v>1</v>
      </c>
      <c r="S4" s="28" t="s">
        <v>2</v>
      </c>
      <c r="T4" s="29" t="s">
        <v>21</v>
      </c>
      <c r="V4" s="78"/>
      <c r="W4" s="9" t="s">
        <v>1</v>
      </c>
      <c r="X4" s="9" t="s">
        <v>2</v>
      </c>
      <c r="Y4" s="79" t="s">
        <v>21</v>
      </c>
    </row>
    <row r="5" spans="2:25" ht="30" x14ac:dyDescent="0.25">
      <c r="B5" s="46" t="str">
        <f>Stat!B8</f>
        <v>Nb PA acceptés</v>
      </c>
      <c r="C5" s="28">
        <f>Stat!C8</f>
        <v>9</v>
      </c>
      <c r="D5" s="28">
        <f>Stat!D8</f>
        <v>69</v>
      </c>
      <c r="E5" s="29">
        <f>Stat!E8</f>
        <v>78</v>
      </c>
      <c r="G5" s="46" t="s">
        <v>58</v>
      </c>
      <c r="H5" s="28">
        <v>1</v>
      </c>
      <c r="I5" s="28">
        <v>0</v>
      </c>
      <c r="J5" s="29">
        <v>1</v>
      </c>
      <c r="L5" s="46" t="s">
        <v>58</v>
      </c>
      <c r="M5" s="51">
        <v>17</v>
      </c>
      <c r="N5" s="51">
        <v>10</v>
      </c>
      <c r="O5" s="72">
        <v>27</v>
      </c>
      <c r="Q5" s="46" t="s">
        <v>58</v>
      </c>
      <c r="R5" s="51">
        <v>18</v>
      </c>
      <c r="S5" s="51">
        <v>54</v>
      </c>
      <c r="T5" s="72">
        <v>72</v>
      </c>
      <c r="V5" s="71" t="s">
        <v>58</v>
      </c>
      <c r="W5" s="51">
        <v>35</v>
      </c>
      <c r="X5" s="51">
        <v>71</v>
      </c>
      <c r="Y5" s="72">
        <v>106</v>
      </c>
    </row>
    <row r="6" spans="2:25" ht="30" x14ac:dyDescent="0.25">
      <c r="B6" s="46" t="str">
        <f>Stat!B9</f>
        <v>Nb PA refusés</v>
      </c>
      <c r="C6" s="28">
        <f>Stat!C9</f>
        <v>0</v>
      </c>
      <c r="D6" s="28">
        <f>Stat!D9</f>
        <v>0</v>
      </c>
      <c r="E6" s="29">
        <f>Stat!E9</f>
        <v>0</v>
      </c>
      <c r="G6" s="46" t="s">
        <v>59</v>
      </c>
      <c r="H6" s="28">
        <v>0</v>
      </c>
      <c r="I6" s="28">
        <v>0</v>
      </c>
      <c r="J6" s="29">
        <v>0</v>
      </c>
      <c r="L6" s="46" t="s">
        <v>59</v>
      </c>
      <c r="M6" s="51">
        <v>0</v>
      </c>
      <c r="N6" s="51">
        <v>0</v>
      </c>
      <c r="O6" s="72">
        <v>0</v>
      </c>
      <c r="Q6" s="46" t="s">
        <v>59</v>
      </c>
      <c r="R6" s="51">
        <v>2</v>
      </c>
      <c r="S6" s="51">
        <v>4</v>
      </c>
      <c r="T6" s="72">
        <v>6</v>
      </c>
      <c r="V6" s="71" t="s">
        <v>59</v>
      </c>
      <c r="W6" s="51">
        <v>8</v>
      </c>
      <c r="X6" s="51">
        <v>12</v>
      </c>
      <c r="Y6" s="72">
        <v>20</v>
      </c>
    </row>
    <row r="7" spans="2:25" ht="30" x14ac:dyDescent="0.25">
      <c r="B7" s="46" t="str">
        <f>Stat!B10</f>
        <v>Nb PA  à réaliser</v>
      </c>
      <c r="C7" s="28">
        <f>Stat!C10</f>
        <v>9</v>
      </c>
      <c r="D7" s="28">
        <f>Stat!D10</f>
        <v>102</v>
      </c>
      <c r="E7" s="29">
        <f>Stat!E10</f>
        <v>111</v>
      </c>
      <c r="G7" s="92" t="s">
        <v>123</v>
      </c>
      <c r="H7" s="39">
        <v>1</v>
      </c>
      <c r="I7" s="39">
        <v>0</v>
      </c>
      <c r="J7" s="40">
        <v>1</v>
      </c>
      <c r="L7" s="9" t="s">
        <v>123</v>
      </c>
      <c r="M7" s="51">
        <v>17</v>
      </c>
      <c r="N7" s="51">
        <v>10</v>
      </c>
      <c r="O7" s="72">
        <v>27</v>
      </c>
      <c r="Q7" s="9" t="s">
        <v>123</v>
      </c>
      <c r="R7" s="51">
        <v>20</v>
      </c>
      <c r="S7" s="51">
        <v>89</v>
      </c>
      <c r="T7" s="72">
        <v>109</v>
      </c>
      <c r="V7" s="71" t="s">
        <v>78</v>
      </c>
      <c r="W7" s="51">
        <v>43</v>
      </c>
      <c r="X7" s="51">
        <v>107</v>
      </c>
      <c r="Y7" s="72">
        <v>150</v>
      </c>
    </row>
    <row r="8" spans="2:25" ht="30" x14ac:dyDescent="0.25">
      <c r="B8" s="46" t="str">
        <f>Stat!B11</f>
        <v>Ratio PA acceptés</v>
      </c>
      <c r="C8" s="37">
        <f>Stat!C11</f>
        <v>1</v>
      </c>
      <c r="D8" s="37">
        <f>Stat!D11</f>
        <v>1</v>
      </c>
      <c r="E8" s="38">
        <f>Stat!E11</f>
        <v>1</v>
      </c>
      <c r="G8" s="46" t="s">
        <v>60</v>
      </c>
      <c r="H8" s="37">
        <v>1</v>
      </c>
      <c r="I8" s="37" t="s">
        <v>251</v>
      </c>
      <c r="J8" s="38">
        <v>1</v>
      </c>
      <c r="L8" s="46" t="s">
        <v>60</v>
      </c>
      <c r="M8" s="73">
        <v>1</v>
      </c>
      <c r="N8" s="73">
        <v>1</v>
      </c>
      <c r="O8" s="74">
        <v>1</v>
      </c>
      <c r="Q8" s="46" t="s">
        <v>60</v>
      </c>
      <c r="R8" s="73">
        <v>0.9</v>
      </c>
      <c r="S8" s="73">
        <v>0.93103448275862066</v>
      </c>
      <c r="T8" s="74">
        <v>0.92307692307692313</v>
      </c>
      <c r="V8" s="71" t="s">
        <v>60</v>
      </c>
      <c r="W8" s="73">
        <v>0.81395348837209303</v>
      </c>
      <c r="X8" s="73">
        <v>0.85542168674698793</v>
      </c>
      <c r="Y8" s="74">
        <v>0.84126984126984128</v>
      </c>
    </row>
    <row r="9" spans="2:25" ht="30" x14ac:dyDescent="0.25">
      <c r="B9" s="46" t="str">
        <f>Stat!B12</f>
        <v>Ratio PA refusés</v>
      </c>
      <c r="C9" s="37">
        <f>Stat!C12</f>
        <v>0</v>
      </c>
      <c r="D9" s="37">
        <f>Stat!D12</f>
        <v>0</v>
      </c>
      <c r="E9" s="38">
        <f>Stat!E12</f>
        <v>0</v>
      </c>
      <c r="G9" s="46" t="s">
        <v>61</v>
      </c>
      <c r="H9" s="37">
        <v>0</v>
      </c>
      <c r="I9" s="37" t="s">
        <v>251</v>
      </c>
      <c r="J9" s="38">
        <v>0</v>
      </c>
      <c r="L9" s="46" t="s">
        <v>61</v>
      </c>
      <c r="M9" s="73">
        <v>0</v>
      </c>
      <c r="N9" s="73">
        <v>0</v>
      </c>
      <c r="O9" s="74">
        <v>0</v>
      </c>
      <c r="Q9" s="46" t="s">
        <v>61</v>
      </c>
      <c r="R9" s="73">
        <v>0.1</v>
      </c>
      <c r="S9" s="73">
        <v>6.8965517241379309E-2</v>
      </c>
      <c r="T9" s="74">
        <v>7.6923076923076927E-2</v>
      </c>
      <c r="V9" s="71" t="s">
        <v>61</v>
      </c>
      <c r="W9" s="73">
        <v>0.18604651162790697</v>
      </c>
      <c r="X9" s="73">
        <v>0.14457831325301204</v>
      </c>
      <c r="Y9" s="74">
        <v>0.15873015873015872</v>
      </c>
    </row>
    <row r="10" spans="2:25" ht="45.75" thickBot="1" x14ac:dyDescent="0.3">
      <c r="B10" s="47" t="str">
        <f>Stat!B13</f>
        <v>PA réalisés/PA à faire</v>
      </c>
      <c r="C10" s="41">
        <f>Stat!C13</f>
        <v>1</v>
      </c>
      <c r="D10" s="41">
        <f>Stat!D13</f>
        <v>0.67647058823529416</v>
      </c>
      <c r="E10" s="42">
        <f>Stat!E13</f>
        <v>0.70270270270270274</v>
      </c>
      <c r="G10" s="47" t="s">
        <v>25</v>
      </c>
      <c r="H10" s="41">
        <v>1</v>
      </c>
      <c r="I10" s="41" t="s">
        <v>251</v>
      </c>
      <c r="J10" s="42">
        <v>1</v>
      </c>
      <c r="L10" s="47" t="s">
        <v>25</v>
      </c>
      <c r="M10" s="81">
        <v>1</v>
      </c>
      <c r="N10" s="81">
        <v>1</v>
      </c>
      <c r="O10" s="81">
        <v>1</v>
      </c>
      <c r="Q10" s="47" t="s">
        <v>25</v>
      </c>
      <c r="R10" s="81">
        <v>1</v>
      </c>
      <c r="S10" s="81">
        <v>0.651685393258427</v>
      </c>
      <c r="T10" s="81">
        <v>0.7155963302752294</v>
      </c>
      <c r="V10" s="80" t="s">
        <v>82</v>
      </c>
      <c r="W10" s="81">
        <v>1</v>
      </c>
      <c r="X10" s="81">
        <v>0.77570093457943923</v>
      </c>
      <c r="Y10" s="81">
        <v>0.84</v>
      </c>
    </row>
    <row r="11" spans="2:25" ht="30.75" thickBot="1" x14ac:dyDescent="0.3">
      <c r="V11" s="75" t="s">
        <v>28</v>
      </c>
      <c r="W11" s="76">
        <v>5</v>
      </c>
      <c r="X11" s="76">
        <v>2014</v>
      </c>
      <c r="Y11" s="77"/>
    </row>
    <row r="12" spans="2:25" ht="45" x14ac:dyDescent="0.25">
      <c r="B12" s="43"/>
      <c r="C12" s="44" t="s">
        <v>120</v>
      </c>
      <c r="D12" s="44" t="s">
        <v>121</v>
      </c>
      <c r="E12" s="141" t="s">
        <v>122</v>
      </c>
      <c r="F12" s="142" t="s">
        <v>64</v>
      </c>
      <c r="G12" s="142" t="s">
        <v>65</v>
      </c>
      <c r="H12" s="141" t="s">
        <v>124</v>
      </c>
      <c r="I12" s="142" t="s">
        <v>66</v>
      </c>
      <c r="J12" s="142" t="s">
        <v>67</v>
      </c>
      <c r="K12" s="91" t="s">
        <v>119</v>
      </c>
      <c r="M12" s="43"/>
      <c r="N12" s="44" t="s">
        <v>69</v>
      </c>
      <c r="O12" s="44" t="s">
        <v>70</v>
      </c>
      <c r="P12" s="44" t="s">
        <v>71</v>
      </c>
      <c r="Q12" s="44" t="s">
        <v>72</v>
      </c>
      <c r="R12" s="44" t="s">
        <v>73</v>
      </c>
      <c r="S12" s="45" t="s">
        <v>74</v>
      </c>
      <c r="V12" s="78"/>
      <c r="W12" s="9" t="s">
        <v>1</v>
      </c>
      <c r="X12" s="9" t="s">
        <v>2</v>
      </c>
      <c r="Y12" s="79" t="s">
        <v>21</v>
      </c>
    </row>
    <row r="13" spans="2:25" ht="30" x14ac:dyDescent="0.25">
      <c r="B13" s="55">
        <v>41640</v>
      </c>
      <c r="C13" s="51">
        <f>E13+H13</f>
        <v>1</v>
      </c>
      <c r="D13" s="51">
        <f>F13+I13</f>
        <v>1</v>
      </c>
      <c r="E13" s="51">
        <f>H7</f>
        <v>1</v>
      </c>
      <c r="F13" s="51">
        <f>H5</f>
        <v>1</v>
      </c>
      <c r="G13" s="51">
        <f>H6</f>
        <v>0</v>
      </c>
      <c r="H13" s="51">
        <f>I5</f>
        <v>0</v>
      </c>
      <c r="I13" s="51">
        <f>I6</f>
        <v>0</v>
      </c>
      <c r="J13" s="51">
        <f>I7</f>
        <v>0</v>
      </c>
      <c r="K13" s="72">
        <v>0</v>
      </c>
      <c r="M13" s="55">
        <v>41640</v>
      </c>
      <c r="N13" s="73">
        <f>H10</f>
        <v>1</v>
      </c>
      <c r="O13" s="73">
        <f>H8</f>
        <v>1</v>
      </c>
      <c r="P13" s="73"/>
      <c r="Q13" s="73"/>
      <c r="R13" s="73"/>
      <c r="S13" s="74"/>
      <c r="V13" s="71" t="s">
        <v>58</v>
      </c>
      <c r="W13" s="51">
        <v>37</v>
      </c>
      <c r="X13" s="51">
        <v>61</v>
      </c>
      <c r="Y13" s="72">
        <v>98</v>
      </c>
    </row>
    <row r="14" spans="2:25" ht="30" x14ac:dyDescent="0.25">
      <c r="B14" s="55">
        <v>41671</v>
      </c>
      <c r="C14" s="51">
        <f>F14+G14+I14+J14</f>
        <v>27</v>
      </c>
      <c r="D14" s="51">
        <f>E14+H14</f>
        <v>27</v>
      </c>
      <c r="E14" s="51">
        <f>M7</f>
        <v>17</v>
      </c>
      <c r="F14" s="51">
        <f>M5</f>
        <v>17</v>
      </c>
      <c r="G14" s="51">
        <f>M6</f>
        <v>0</v>
      </c>
      <c r="H14" s="51">
        <f>N7</f>
        <v>10</v>
      </c>
      <c r="I14" s="51">
        <f>N5</f>
        <v>10</v>
      </c>
      <c r="J14" s="51">
        <f>N6</f>
        <v>0</v>
      </c>
      <c r="K14" s="72">
        <v>1</v>
      </c>
      <c r="M14" s="55">
        <v>41671</v>
      </c>
      <c r="N14" s="73">
        <f>M10</f>
        <v>1</v>
      </c>
      <c r="O14" s="73">
        <f>M8</f>
        <v>1</v>
      </c>
      <c r="P14" s="73">
        <f>N9</f>
        <v>0</v>
      </c>
      <c r="Q14" s="73">
        <f>N10</f>
        <v>1</v>
      </c>
      <c r="R14" s="73">
        <f>O8</f>
        <v>1</v>
      </c>
      <c r="S14" s="74">
        <f>O9</f>
        <v>0</v>
      </c>
      <c r="V14" s="71" t="s">
        <v>59</v>
      </c>
      <c r="W14" s="51">
        <v>1</v>
      </c>
      <c r="X14" s="51">
        <v>2</v>
      </c>
      <c r="Y14" s="72">
        <v>3</v>
      </c>
    </row>
    <row r="15" spans="2:25" ht="30" x14ac:dyDescent="0.25">
      <c r="B15" s="55">
        <v>41699</v>
      </c>
      <c r="C15" s="51">
        <f>F15+G15+I15+J15</f>
        <v>78</v>
      </c>
      <c r="D15" s="51">
        <f>E15+H15</f>
        <v>109</v>
      </c>
      <c r="E15" s="51">
        <f>R7</f>
        <v>20</v>
      </c>
      <c r="F15" s="51">
        <f>R5</f>
        <v>18</v>
      </c>
      <c r="G15" s="51">
        <f>R6</f>
        <v>2</v>
      </c>
      <c r="H15" s="51">
        <f>S7</f>
        <v>89</v>
      </c>
      <c r="I15" s="51">
        <f>S5</f>
        <v>54</v>
      </c>
      <c r="J15" s="51">
        <f>S6</f>
        <v>4</v>
      </c>
      <c r="K15" s="72">
        <v>5</v>
      </c>
      <c r="M15" s="55">
        <v>41699</v>
      </c>
      <c r="N15" s="73">
        <f>R10</f>
        <v>1</v>
      </c>
      <c r="O15" s="73">
        <f>R8</f>
        <v>0.9</v>
      </c>
      <c r="P15" s="73">
        <f>R9</f>
        <v>0.1</v>
      </c>
      <c r="Q15" s="73">
        <f>S10</f>
        <v>0.651685393258427</v>
      </c>
      <c r="R15" s="73">
        <f>S8</f>
        <v>0.93103448275862066</v>
      </c>
      <c r="S15" s="74">
        <f>S9</f>
        <v>6.8965517241379309E-2</v>
      </c>
      <c r="V15" s="71" t="s">
        <v>78</v>
      </c>
      <c r="W15" s="51">
        <v>38</v>
      </c>
      <c r="X15" s="51">
        <v>85</v>
      </c>
      <c r="Y15" s="72">
        <v>123</v>
      </c>
    </row>
    <row r="16" spans="2:25" ht="30" x14ac:dyDescent="0.25">
      <c r="B16" s="55">
        <v>41730</v>
      </c>
      <c r="C16" s="51">
        <f>F16+G16+I16+J16</f>
        <v>126</v>
      </c>
      <c r="D16" s="51">
        <f>E16+H16</f>
        <v>150</v>
      </c>
      <c r="E16" s="51">
        <f>W7</f>
        <v>43</v>
      </c>
      <c r="F16" s="51">
        <f>W5</f>
        <v>35</v>
      </c>
      <c r="G16" s="51">
        <f>W6</f>
        <v>8</v>
      </c>
      <c r="H16" s="51">
        <f>X7</f>
        <v>107</v>
      </c>
      <c r="I16" s="51">
        <f>X5</f>
        <v>71</v>
      </c>
      <c r="J16" s="51">
        <f>X6</f>
        <v>12</v>
      </c>
      <c r="K16" s="72">
        <v>9</v>
      </c>
      <c r="M16" s="55">
        <v>41730</v>
      </c>
      <c r="N16" s="73">
        <f>W10</f>
        <v>1</v>
      </c>
      <c r="O16" s="73">
        <f>W8</f>
        <v>0.81395348837209303</v>
      </c>
      <c r="P16" s="73">
        <f>W9</f>
        <v>0.18604651162790697</v>
      </c>
      <c r="Q16" s="73">
        <f>X10</f>
        <v>0.77570093457943923</v>
      </c>
      <c r="R16" s="73">
        <f>X8</f>
        <v>0.85542168674698793</v>
      </c>
      <c r="S16" s="74">
        <f>X9</f>
        <v>0.14457831325301204</v>
      </c>
      <c r="V16" s="71" t="s">
        <v>60</v>
      </c>
      <c r="W16" s="73">
        <v>0.97368421052631582</v>
      </c>
      <c r="X16" s="73">
        <v>0.96825396825396826</v>
      </c>
      <c r="Y16" s="74">
        <v>0.97029702970297027</v>
      </c>
    </row>
    <row r="17" spans="2:25" ht="30" x14ac:dyDescent="0.25">
      <c r="B17" s="55">
        <v>41760</v>
      </c>
      <c r="C17" s="51">
        <f>F17+G17+I17+J17</f>
        <v>101</v>
      </c>
      <c r="D17" s="51">
        <f>E17+H17</f>
        <v>123</v>
      </c>
      <c r="E17" s="51">
        <f>W15</f>
        <v>38</v>
      </c>
      <c r="F17" s="51">
        <f>W13</f>
        <v>37</v>
      </c>
      <c r="G17" s="51">
        <f>W14</f>
        <v>1</v>
      </c>
      <c r="H17" s="51">
        <f>X15</f>
        <v>85</v>
      </c>
      <c r="I17" s="51">
        <f>X13</f>
        <v>61</v>
      </c>
      <c r="J17" s="51">
        <f>X14</f>
        <v>2</v>
      </c>
      <c r="K17" s="72">
        <v>4</v>
      </c>
      <c r="M17" s="55">
        <v>41760</v>
      </c>
      <c r="N17" s="73">
        <f>W18</f>
        <v>1</v>
      </c>
      <c r="O17" s="73">
        <f>W16</f>
        <v>0.97368421052631582</v>
      </c>
      <c r="P17" s="73">
        <f>W17</f>
        <v>2.6315789473684209E-2</v>
      </c>
      <c r="Q17" s="73">
        <f>X18</f>
        <v>0.74117647058823533</v>
      </c>
      <c r="R17" s="73">
        <f>X16</f>
        <v>0.96825396825396826</v>
      </c>
      <c r="S17" s="74">
        <f>X17</f>
        <v>3.1746031746031744E-2</v>
      </c>
      <c r="V17" s="71" t="s">
        <v>61</v>
      </c>
      <c r="W17" s="73">
        <v>2.6315789473684209E-2</v>
      </c>
      <c r="X17" s="73">
        <v>3.1746031746031744E-2</v>
      </c>
      <c r="Y17" s="74">
        <v>2.9702970297029702E-2</v>
      </c>
    </row>
    <row r="18" spans="2:25" ht="30" customHeight="1" thickBot="1" x14ac:dyDescent="0.3">
      <c r="B18" s="55">
        <v>41791</v>
      </c>
      <c r="C18" s="51">
        <f>F18+G18+I18+J18</f>
        <v>98</v>
      </c>
      <c r="D18" s="51">
        <f>E18+H18</f>
        <v>151</v>
      </c>
      <c r="E18" s="51">
        <f>W23</f>
        <v>39</v>
      </c>
      <c r="F18" s="51">
        <f>W21</f>
        <v>36</v>
      </c>
      <c r="G18" s="51">
        <f>W22</f>
        <v>3</v>
      </c>
      <c r="H18" s="51">
        <f>X23</f>
        <v>112</v>
      </c>
      <c r="I18" s="51">
        <f>X21</f>
        <v>54</v>
      </c>
      <c r="J18" s="51">
        <f>X22</f>
        <v>5</v>
      </c>
      <c r="K18" s="72">
        <v>23</v>
      </c>
      <c r="M18" s="55">
        <v>41791</v>
      </c>
      <c r="N18" s="73">
        <f>W26</f>
        <v>1</v>
      </c>
      <c r="O18" s="73">
        <f>W24</f>
        <v>0.92307692307692313</v>
      </c>
      <c r="P18" s="73">
        <f>W25</f>
        <v>7.6923076923076927E-2</v>
      </c>
      <c r="Q18" s="73">
        <f>X26</f>
        <v>0.5267857142857143</v>
      </c>
      <c r="R18" s="73">
        <f>X24</f>
        <v>0.9152542372881356</v>
      </c>
      <c r="S18" s="74">
        <f>X25</f>
        <v>8.4745762711864403E-2</v>
      </c>
      <c r="V18" s="80" t="s">
        <v>82</v>
      </c>
      <c r="W18" s="81">
        <v>1</v>
      </c>
      <c r="X18" s="81">
        <v>0.74117647058823533</v>
      </c>
      <c r="Y18" s="81">
        <v>0.82113821138211385</v>
      </c>
    </row>
    <row r="19" spans="2:25" ht="30" x14ac:dyDescent="0.25">
      <c r="B19" s="55">
        <v>41821</v>
      </c>
      <c r="C19" s="52"/>
      <c r="D19" s="52"/>
      <c r="E19" s="50"/>
      <c r="F19" s="51"/>
      <c r="G19" s="28"/>
      <c r="H19" s="50"/>
      <c r="I19" s="50"/>
      <c r="J19" s="50"/>
      <c r="K19" s="54"/>
      <c r="M19" s="55">
        <v>41821</v>
      </c>
      <c r="N19" s="73"/>
      <c r="O19" s="73"/>
      <c r="P19" s="73"/>
      <c r="Q19" s="73"/>
      <c r="R19" s="73"/>
      <c r="S19" s="74"/>
      <c r="V19" s="75" t="s">
        <v>28</v>
      </c>
      <c r="W19" s="76">
        <v>6</v>
      </c>
      <c r="X19" s="76">
        <v>2014</v>
      </c>
      <c r="Y19" s="77"/>
    </row>
    <row r="20" spans="2:25" ht="30" customHeight="1" x14ac:dyDescent="0.25">
      <c r="B20" s="55">
        <v>41852</v>
      </c>
      <c r="C20" s="52"/>
      <c r="D20" s="52"/>
      <c r="E20" s="50"/>
      <c r="F20" s="28"/>
      <c r="G20" s="28"/>
      <c r="H20" s="50"/>
      <c r="I20" s="50"/>
      <c r="J20" s="50"/>
      <c r="K20" s="54"/>
      <c r="M20" s="55">
        <v>41852</v>
      </c>
      <c r="N20" s="73"/>
      <c r="O20" s="73"/>
      <c r="P20" s="73"/>
      <c r="Q20" s="73"/>
      <c r="R20" s="73"/>
      <c r="S20" s="74"/>
      <c r="V20" s="78"/>
      <c r="W20" s="9" t="s">
        <v>1</v>
      </c>
      <c r="X20" s="9" t="s">
        <v>2</v>
      </c>
      <c r="Y20" s="79" t="s">
        <v>21</v>
      </c>
    </row>
    <row r="21" spans="2:25" ht="30" x14ac:dyDescent="0.25">
      <c r="B21" s="55">
        <v>41883</v>
      </c>
      <c r="C21" s="52"/>
      <c r="D21" s="52"/>
      <c r="E21" s="50"/>
      <c r="F21" s="28"/>
      <c r="G21" s="28"/>
      <c r="H21" s="50"/>
      <c r="I21" s="50"/>
      <c r="J21" s="50"/>
      <c r="K21" s="54"/>
      <c r="M21" s="55">
        <v>41883</v>
      </c>
      <c r="N21" s="73"/>
      <c r="O21" s="73"/>
      <c r="P21" s="73"/>
      <c r="Q21" s="73"/>
      <c r="R21" s="73"/>
      <c r="S21" s="74"/>
      <c r="V21" s="71" t="s">
        <v>58</v>
      </c>
      <c r="W21" s="51">
        <v>36</v>
      </c>
      <c r="X21" s="51">
        <v>54</v>
      </c>
      <c r="Y21" s="72">
        <v>90</v>
      </c>
    </row>
    <row r="22" spans="2:25" ht="30" outlineLevel="1" x14ac:dyDescent="0.25">
      <c r="B22" s="55">
        <v>41913</v>
      </c>
      <c r="C22" s="52"/>
      <c r="D22" s="52"/>
      <c r="E22" s="50"/>
      <c r="F22" s="28"/>
      <c r="G22" s="28"/>
      <c r="H22" s="50"/>
      <c r="I22" s="50"/>
      <c r="J22" s="50"/>
      <c r="K22" s="54"/>
      <c r="M22" s="55">
        <v>41913</v>
      </c>
      <c r="N22" s="73"/>
      <c r="O22" s="73"/>
      <c r="P22" s="73"/>
      <c r="Q22" s="73"/>
      <c r="R22" s="73"/>
      <c r="S22" s="74"/>
      <c r="V22" s="71" t="s">
        <v>59</v>
      </c>
      <c r="W22" s="51">
        <v>3</v>
      </c>
      <c r="X22" s="51">
        <v>5</v>
      </c>
      <c r="Y22" s="72">
        <v>8</v>
      </c>
    </row>
    <row r="23" spans="2:25" ht="30" outlineLevel="1" x14ac:dyDescent="0.25">
      <c r="B23" s="55">
        <v>41944</v>
      </c>
      <c r="C23" s="52"/>
      <c r="D23" s="52"/>
      <c r="E23" s="50"/>
      <c r="F23" s="28"/>
      <c r="G23" s="28"/>
      <c r="H23" s="50"/>
      <c r="I23" s="50"/>
      <c r="J23" s="50"/>
      <c r="K23" s="54"/>
      <c r="M23" s="55">
        <v>41944</v>
      </c>
      <c r="N23" s="73"/>
      <c r="O23" s="73"/>
      <c r="P23" s="73"/>
      <c r="Q23" s="73"/>
      <c r="R23" s="73"/>
      <c r="S23" s="74"/>
      <c r="V23" s="71" t="s">
        <v>78</v>
      </c>
      <c r="W23" s="51">
        <v>39</v>
      </c>
      <c r="X23" s="51">
        <v>112</v>
      </c>
      <c r="Y23" s="72">
        <v>151</v>
      </c>
    </row>
    <row r="24" spans="2:25" ht="30" outlineLevel="1" x14ac:dyDescent="0.25">
      <c r="B24" s="55">
        <v>41974</v>
      </c>
      <c r="C24" s="52"/>
      <c r="D24" s="52"/>
      <c r="E24" s="50"/>
      <c r="F24" s="28"/>
      <c r="G24" s="28"/>
      <c r="H24" s="50"/>
      <c r="I24" s="50"/>
      <c r="J24" s="50"/>
      <c r="K24" s="54"/>
      <c r="M24" s="55">
        <v>41974</v>
      </c>
      <c r="N24" s="73"/>
      <c r="O24" s="73"/>
      <c r="P24" s="73"/>
      <c r="Q24" s="73"/>
      <c r="R24" s="73"/>
      <c r="S24" s="74"/>
      <c r="V24" s="71" t="s">
        <v>60</v>
      </c>
      <c r="W24" s="73">
        <v>0.92307692307692313</v>
      </c>
      <c r="X24" s="73">
        <v>0.9152542372881356</v>
      </c>
      <c r="Y24" s="74">
        <v>0.91836734693877553</v>
      </c>
    </row>
    <row r="25" spans="2:25" ht="30" outlineLevel="1" x14ac:dyDescent="0.25">
      <c r="B25" s="55">
        <v>42005</v>
      </c>
      <c r="C25" s="52"/>
      <c r="D25" s="52"/>
      <c r="E25" s="50"/>
      <c r="F25" s="28"/>
      <c r="G25" s="28"/>
      <c r="H25" s="50"/>
      <c r="I25" s="50"/>
      <c r="J25" s="50"/>
      <c r="K25" s="54"/>
      <c r="M25" s="55">
        <v>42005</v>
      </c>
      <c r="N25" s="73"/>
      <c r="O25" s="73"/>
      <c r="P25" s="73"/>
      <c r="Q25" s="73"/>
      <c r="R25" s="73"/>
      <c r="S25" s="74"/>
      <c r="V25" s="71" t="s">
        <v>61</v>
      </c>
      <c r="W25" s="73">
        <v>7.6923076923076927E-2</v>
      </c>
      <c r="X25" s="73">
        <v>8.4745762711864403E-2</v>
      </c>
      <c r="Y25" s="74">
        <v>8.1632653061224483E-2</v>
      </c>
    </row>
    <row r="26" spans="2:25" ht="30" customHeight="1" outlineLevel="1" thickBot="1" x14ac:dyDescent="0.3">
      <c r="B26" s="55">
        <v>42036</v>
      </c>
      <c r="C26" s="52"/>
      <c r="D26" s="52"/>
      <c r="E26" s="50"/>
      <c r="F26" s="28"/>
      <c r="G26" s="28"/>
      <c r="H26" s="50"/>
      <c r="I26" s="50"/>
      <c r="J26" s="50"/>
      <c r="K26" s="54"/>
      <c r="M26" s="55">
        <v>42036</v>
      </c>
      <c r="N26" s="73"/>
      <c r="O26" s="73"/>
      <c r="P26" s="73"/>
      <c r="Q26" s="73"/>
      <c r="R26" s="73"/>
      <c r="S26" s="74"/>
      <c r="V26" s="80" t="s">
        <v>82</v>
      </c>
      <c r="W26" s="81">
        <v>1</v>
      </c>
      <c r="X26" s="81">
        <v>0.5267857142857143</v>
      </c>
      <c r="Y26" s="81">
        <v>0.64900662251655628</v>
      </c>
    </row>
    <row r="27" spans="2:25" ht="30" outlineLevel="1" x14ac:dyDescent="0.25">
      <c r="B27" s="55">
        <v>42064</v>
      </c>
      <c r="C27" s="52"/>
      <c r="D27" s="52"/>
      <c r="E27" s="50"/>
      <c r="F27" s="28"/>
      <c r="G27" s="28"/>
      <c r="H27" s="50"/>
      <c r="I27" s="50"/>
      <c r="J27" s="50"/>
      <c r="K27" s="54"/>
      <c r="M27" s="55">
        <v>42064</v>
      </c>
      <c r="N27" s="73"/>
      <c r="O27" s="73"/>
      <c r="P27" s="73"/>
      <c r="Q27" s="73"/>
      <c r="R27" s="73"/>
      <c r="S27" s="74"/>
      <c r="V27" s="75" t="s">
        <v>28</v>
      </c>
      <c r="W27" s="76"/>
      <c r="X27" s="76"/>
      <c r="Y27" s="77"/>
    </row>
    <row r="28" spans="2:25" ht="30" customHeight="1" outlineLevel="1" x14ac:dyDescent="0.25">
      <c r="B28" s="55">
        <v>42095</v>
      </c>
      <c r="C28" s="52"/>
      <c r="D28" s="52"/>
      <c r="E28" s="50"/>
      <c r="F28" s="28"/>
      <c r="G28" s="28"/>
      <c r="H28" s="50"/>
      <c r="I28" s="50"/>
      <c r="J28" s="50"/>
      <c r="K28" s="54"/>
      <c r="M28" s="55">
        <v>42095</v>
      </c>
      <c r="N28" s="18"/>
      <c r="O28" s="18"/>
      <c r="P28" s="18"/>
      <c r="Q28" s="18"/>
      <c r="R28" s="18"/>
      <c r="S28" s="54"/>
      <c r="V28" s="78"/>
      <c r="W28" s="9"/>
      <c r="X28" s="9"/>
      <c r="Y28" s="79"/>
    </row>
    <row r="29" spans="2:25" ht="30" outlineLevel="1" x14ac:dyDescent="0.25">
      <c r="B29" s="55">
        <v>42125</v>
      </c>
      <c r="C29" s="52"/>
      <c r="D29" s="52"/>
      <c r="E29" s="50"/>
      <c r="F29" s="28"/>
      <c r="G29" s="28"/>
      <c r="H29" s="50"/>
      <c r="I29" s="50"/>
      <c r="J29" s="50"/>
      <c r="K29" s="54"/>
      <c r="M29" s="55">
        <v>42125</v>
      </c>
      <c r="N29" s="18"/>
      <c r="O29" s="18"/>
      <c r="P29" s="18"/>
      <c r="Q29" s="18"/>
      <c r="R29" s="18"/>
      <c r="S29" s="54"/>
      <c r="V29" s="71" t="s">
        <v>58</v>
      </c>
      <c r="W29" s="51"/>
      <c r="X29" s="51"/>
      <c r="Y29" s="72"/>
    </row>
    <row r="30" spans="2:25" ht="30" outlineLevel="1" x14ac:dyDescent="0.25">
      <c r="B30" s="55">
        <v>42156</v>
      </c>
      <c r="C30" s="52"/>
      <c r="D30" s="52"/>
      <c r="E30" s="50"/>
      <c r="F30" s="28"/>
      <c r="G30" s="28"/>
      <c r="H30" s="50"/>
      <c r="I30" s="50"/>
      <c r="J30" s="50"/>
      <c r="K30" s="54"/>
      <c r="M30" s="55">
        <v>42156</v>
      </c>
      <c r="N30" s="18"/>
      <c r="O30" s="18"/>
      <c r="P30" s="18"/>
      <c r="Q30" s="18"/>
      <c r="R30" s="18"/>
      <c r="S30" s="54"/>
      <c r="V30" s="71" t="s">
        <v>59</v>
      </c>
      <c r="W30" s="51"/>
      <c r="X30" s="51"/>
      <c r="Y30" s="72"/>
    </row>
    <row r="31" spans="2:25" ht="30" outlineLevel="1" x14ac:dyDescent="0.25">
      <c r="B31" s="55">
        <v>42186</v>
      </c>
      <c r="C31" s="52"/>
      <c r="D31" s="52"/>
      <c r="E31" s="50"/>
      <c r="F31" s="28"/>
      <c r="G31" s="28"/>
      <c r="H31" s="50"/>
      <c r="I31" s="50"/>
      <c r="J31" s="50"/>
      <c r="K31" s="54"/>
      <c r="M31" s="55">
        <v>42186</v>
      </c>
      <c r="N31" s="18"/>
      <c r="O31" s="18"/>
      <c r="P31" s="18"/>
      <c r="Q31" s="18"/>
      <c r="R31" s="18"/>
      <c r="S31" s="54"/>
      <c r="V31" s="71" t="s">
        <v>78</v>
      </c>
      <c r="W31" s="51"/>
      <c r="X31" s="51"/>
      <c r="Y31" s="72"/>
    </row>
    <row r="32" spans="2:25" ht="30" outlineLevel="1" x14ac:dyDescent="0.25">
      <c r="B32" s="55">
        <v>42217</v>
      </c>
      <c r="C32" s="52"/>
      <c r="D32" s="52"/>
      <c r="E32" s="50"/>
      <c r="F32" s="28"/>
      <c r="G32" s="28"/>
      <c r="H32" s="50"/>
      <c r="I32" s="50"/>
      <c r="J32" s="50"/>
      <c r="K32" s="54"/>
      <c r="M32" s="55">
        <v>42217</v>
      </c>
      <c r="N32" s="18"/>
      <c r="O32" s="18"/>
      <c r="P32" s="18"/>
      <c r="Q32" s="18"/>
      <c r="R32" s="18"/>
      <c r="S32" s="54"/>
      <c r="V32" s="71" t="s">
        <v>60</v>
      </c>
      <c r="W32" s="73"/>
      <c r="X32" s="73"/>
      <c r="Y32" s="74"/>
    </row>
    <row r="33" spans="2:25" ht="30" outlineLevel="1" x14ac:dyDescent="0.25">
      <c r="B33" s="55">
        <v>42248</v>
      </c>
      <c r="C33" s="52"/>
      <c r="D33" s="52"/>
      <c r="E33" s="50"/>
      <c r="F33" s="28"/>
      <c r="G33" s="28"/>
      <c r="H33" s="50"/>
      <c r="I33" s="50"/>
      <c r="J33" s="50"/>
      <c r="K33" s="54"/>
      <c r="M33" s="55">
        <v>42248</v>
      </c>
      <c r="N33" s="18"/>
      <c r="O33" s="18"/>
      <c r="P33" s="18"/>
      <c r="Q33" s="18"/>
      <c r="R33" s="18"/>
      <c r="S33" s="54"/>
      <c r="V33" s="71" t="s">
        <v>61</v>
      </c>
      <c r="W33" s="73"/>
      <c r="X33" s="73"/>
      <c r="Y33" s="74"/>
    </row>
    <row r="34" spans="2:25" ht="45.75" outlineLevel="1" thickBot="1" x14ac:dyDescent="0.3">
      <c r="B34" s="55">
        <v>42278</v>
      </c>
      <c r="C34" s="52"/>
      <c r="D34" s="52"/>
      <c r="E34" s="50"/>
      <c r="F34" s="28"/>
      <c r="G34" s="28"/>
      <c r="H34" s="50"/>
      <c r="I34" s="50"/>
      <c r="J34" s="50"/>
      <c r="K34" s="54"/>
      <c r="M34" s="55">
        <v>42278</v>
      </c>
      <c r="N34" s="18"/>
      <c r="O34" s="18"/>
      <c r="P34" s="18"/>
      <c r="Q34" s="18"/>
      <c r="R34" s="18"/>
      <c r="S34" s="54"/>
      <c r="V34" s="80" t="s">
        <v>82</v>
      </c>
      <c r="W34" s="81"/>
      <c r="X34" s="81"/>
      <c r="Y34" s="81"/>
    </row>
    <row r="35" spans="2:25" ht="30" outlineLevel="1" x14ac:dyDescent="0.25">
      <c r="B35" s="55">
        <v>42309</v>
      </c>
      <c r="C35" s="52"/>
      <c r="D35" s="52"/>
      <c r="E35" s="50"/>
      <c r="F35" s="28"/>
      <c r="G35" s="28"/>
      <c r="H35" s="50"/>
      <c r="I35" s="50"/>
      <c r="J35" s="50"/>
      <c r="K35" s="54"/>
      <c r="M35" s="55">
        <v>42309</v>
      </c>
      <c r="N35" s="18"/>
      <c r="O35" s="18"/>
      <c r="P35" s="18"/>
      <c r="Q35" s="18"/>
      <c r="R35" s="18"/>
      <c r="S35" s="54"/>
      <c r="V35" s="75" t="s">
        <v>28</v>
      </c>
      <c r="W35" s="76"/>
      <c r="X35" s="76"/>
      <c r="Y35" s="77"/>
    </row>
    <row r="36" spans="2:25" ht="30" customHeight="1" x14ac:dyDescent="0.25">
      <c r="B36" s="55">
        <v>42339</v>
      </c>
      <c r="C36" s="52"/>
      <c r="D36" s="52"/>
      <c r="E36" s="50"/>
      <c r="F36" s="28"/>
      <c r="G36" s="28"/>
      <c r="H36" s="50"/>
      <c r="I36" s="50"/>
      <c r="J36" s="50"/>
      <c r="K36" s="54"/>
      <c r="M36" s="55">
        <v>42339</v>
      </c>
      <c r="N36" s="18"/>
      <c r="O36" s="18"/>
      <c r="P36" s="18"/>
      <c r="Q36" s="18"/>
      <c r="R36" s="18"/>
      <c r="S36" s="54"/>
      <c r="V36" s="78"/>
      <c r="W36" s="9"/>
      <c r="X36" s="9"/>
      <c r="Y36" s="79"/>
    </row>
    <row r="37" spans="2:25" ht="30" x14ac:dyDescent="0.25">
      <c r="B37" s="53"/>
      <c r="C37" s="18"/>
      <c r="D37" s="18"/>
      <c r="E37" s="18"/>
      <c r="F37" s="18"/>
      <c r="G37" s="18"/>
      <c r="H37" s="18"/>
      <c r="I37" s="18"/>
      <c r="J37" s="18"/>
      <c r="K37" s="54"/>
      <c r="M37" s="53"/>
      <c r="N37" s="18"/>
      <c r="O37" s="18"/>
      <c r="P37" s="18"/>
      <c r="Q37" s="18"/>
      <c r="R37" s="18"/>
      <c r="S37" s="54"/>
      <c r="V37" s="71" t="s">
        <v>58</v>
      </c>
      <c r="W37" s="51"/>
      <c r="X37" s="51"/>
      <c r="Y37" s="72"/>
    </row>
    <row r="38" spans="2:25" ht="30" x14ac:dyDescent="0.25">
      <c r="B38" s="56" t="s">
        <v>68</v>
      </c>
      <c r="C38" s="51">
        <f>SUM(C13:C37)</f>
        <v>431</v>
      </c>
      <c r="D38" s="51">
        <f t="shared" ref="D38:K38" si="0">SUM(D13:D37)</f>
        <v>561</v>
      </c>
      <c r="E38" s="51">
        <f t="shared" si="0"/>
        <v>158</v>
      </c>
      <c r="F38" s="51">
        <f t="shared" si="0"/>
        <v>144</v>
      </c>
      <c r="G38" s="51">
        <f t="shared" si="0"/>
        <v>14</v>
      </c>
      <c r="H38" s="51">
        <f t="shared" si="0"/>
        <v>403</v>
      </c>
      <c r="I38" s="51">
        <f t="shared" si="0"/>
        <v>250</v>
      </c>
      <c r="J38" s="51">
        <f t="shared" si="0"/>
        <v>23</v>
      </c>
      <c r="K38" s="72">
        <f t="shared" si="0"/>
        <v>42</v>
      </c>
      <c r="M38" s="53"/>
      <c r="N38" s="73">
        <f>C10</f>
        <v>1</v>
      </c>
      <c r="O38" s="73">
        <f>C8</f>
        <v>1</v>
      </c>
      <c r="P38" s="73">
        <f>C9</f>
        <v>0</v>
      </c>
      <c r="Q38" s="73">
        <f>D10</f>
        <v>0.67647058823529416</v>
      </c>
      <c r="R38" s="73">
        <f>D8</f>
        <v>1</v>
      </c>
      <c r="S38" s="74">
        <f>D9</f>
        <v>0</v>
      </c>
      <c r="V38" s="71" t="s">
        <v>59</v>
      </c>
      <c r="W38" s="51"/>
      <c r="X38" s="51"/>
      <c r="Y38" s="72"/>
    </row>
    <row r="39" spans="2:25" ht="45.75" thickBot="1" x14ac:dyDescent="0.3">
      <c r="B39" s="60"/>
      <c r="C39" s="93" t="s">
        <v>120</v>
      </c>
      <c r="D39" s="93" t="s">
        <v>121</v>
      </c>
      <c r="E39" s="94" t="s">
        <v>122</v>
      </c>
      <c r="F39" s="95" t="s">
        <v>64</v>
      </c>
      <c r="G39" s="93" t="s">
        <v>65</v>
      </c>
      <c r="H39" s="94" t="s">
        <v>124</v>
      </c>
      <c r="I39" s="95" t="s">
        <v>66</v>
      </c>
      <c r="J39" s="93" t="s">
        <v>67</v>
      </c>
      <c r="K39" s="96" t="s">
        <v>119</v>
      </c>
      <c r="M39" s="57"/>
      <c r="N39" s="58" t="s">
        <v>69</v>
      </c>
      <c r="O39" s="58" t="s">
        <v>70</v>
      </c>
      <c r="P39" s="58" t="s">
        <v>71</v>
      </c>
      <c r="Q39" s="58" t="s">
        <v>72</v>
      </c>
      <c r="R39" s="58" t="s">
        <v>73</v>
      </c>
      <c r="S39" s="59" t="s">
        <v>74</v>
      </c>
      <c r="V39" s="71" t="s">
        <v>78</v>
      </c>
      <c r="W39" s="51"/>
      <c r="X39" s="51"/>
      <c r="Y39" s="72"/>
    </row>
    <row r="40" spans="2:25" ht="30" x14ac:dyDescent="0.25">
      <c r="V40" s="71" t="s">
        <v>60</v>
      </c>
      <c r="W40" s="73"/>
      <c r="X40" s="73"/>
      <c r="Y40" s="74"/>
    </row>
    <row r="41" spans="2:25" ht="30" x14ac:dyDescent="0.25">
      <c r="V41" s="71" t="s">
        <v>61</v>
      </c>
      <c r="W41" s="73"/>
      <c r="X41" s="73"/>
      <c r="Y41" s="74"/>
    </row>
    <row r="42" spans="2:25" ht="45.75" thickBot="1" x14ac:dyDescent="0.3">
      <c r="V42" s="80" t="s">
        <v>82</v>
      </c>
      <c r="W42" s="81"/>
      <c r="X42" s="81"/>
      <c r="Y42" s="81"/>
    </row>
    <row r="43" spans="2:25" ht="30" x14ac:dyDescent="0.25">
      <c r="V43" s="75" t="s">
        <v>28</v>
      </c>
      <c r="W43" s="76">
        <v>6</v>
      </c>
      <c r="X43" s="76">
        <v>2014</v>
      </c>
      <c r="Y43" s="77"/>
    </row>
    <row r="44" spans="2:25" x14ac:dyDescent="0.25">
      <c r="V44" s="78"/>
      <c r="W44" s="9" t="s">
        <v>1</v>
      </c>
      <c r="X44" s="9" t="s">
        <v>2</v>
      </c>
      <c r="Y44" s="79" t="s">
        <v>21</v>
      </c>
    </row>
    <row r="45" spans="2:25" ht="30" x14ac:dyDescent="0.25">
      <c r="V45" s="71" t="s">
        <v>58</v>
      </c>
      <c r="W45" s="51"/>
      <c r="X45" s="51"/>
      <c r="Y45" s="72"/>
    </row>
    <row r="46" spans="2:25" ht="30" x14ac:dyDescent="0.25">
      <c r="V46" s="71" t="s">
        <v>59</v>
      </c>
      <c r="W46" s="51"/>
      <c r="X46" s="51"/>
      <c r="Y46" s="72"/>
    </row>
    <row r="47" spans="2:25" ht="30" x14ac:dyDescent="0.25">
      <c r="V47" s="71" t="s">
        <v>78</v>
      </c>
      <c r="W47" s="51"/>
      <c r="X47" s="51"/>
      <c r="Y47" s="72"/>
    </row>
    <row r="48" spans="2:25" ht="30" x14ac:dyDescent="0.25">
      <c r="V48" s="71" t="s">
        <v>60</v>
      </c>
      <c r="W48" s="73"/>
      <c r="X48" s="73"/>
      <c r="Y48" s="74"/>
    </row>
    <row r="49" spans="22:25" ht="30" x14ac:dyDescent="0.25">
      <c r="V49" s="71" t="s">
        <v>61</v>
      </c>
      <c r="W49" s="73"/>
      <c r="X49" s="73"/>
      <c r="Y49" s="74"/>
    </row>
    <row r="50" spans="22:25" ht="45.75" thickBot="1" x14ac:dyDescent="0.3">
      <c r="V50" s="80" t="s">
        <v>82</v>
      </c>
      <c r="W50" s="81"/>
      <c r="X50" s="81"/>
      <c r="Y50" s="81"/>
    </row>
    <row r="51" spans="22:25" ht="30" x14ac:dyDescent="0.25">
      <c r="V51" s="75" t="s">
        <v>28</v>
      </c>
      <c r="W51" s="76">
        <v>6</v>
      </c>
      <c r="X51" s="76">
        <v>2014</v>
      </c>
      <c r="Y51" s="77"/>
    </row>
    <row r="52" spans="22:25" x14ac:dyDescent="0.25">
      <c r="V52" s="78"/>
      <c r="W52" s="9" t="s">
        <v>1</v>
      </c>
      <c r="X52" s="9" t="s">
        <v>2</v>
      </c>
      <c r="Y52" s="79" t="s">
        <v>21</v>
      </c>
    </row>
    <row r="53" spans="22:25" ht="30" x14ac:dyDescent="0.25">
      <c r="V53" s="71" t="s">
        <v>58</v>
      </c>
      <c r="W53" s="51"/>
      <c r="X53" s="51"/>
      <c r="Y53" s="72"/>
    </row>
    <row r="54" spans="22:25" ht="30" x14ac:dyDescent="0.25">
      <c r="V54" s="71" t="s">
        <v>59</v>
      </c>
      <c r="W54" s="51"/>
      <c r="X54" s="51"/>
      <c r="Y54" s="72"/>
    </row>
    <row r="55" spans="22:25" ht="30" x14ac:dyDescent="0.25">
      <c r="V55" s="71" t="s">
        <v>78</v>
      </c>
      <c r="W55" s="51"/>
      <c r="X55" s="51"/>
      <c r="Y55" s="72"/>
    </row>
    <row r="56" spans="22:25" ht="30" x14ac:dyDescent="0.25">
      <c r="V56" s="71" t="s">
        <v>60</v>
      </c>
      <c r="W56" s="73"/>
      <c r="X56" s="73"/>
      <c r="Y56" s="74"/>
    </row>
    <row r="57" spans="22:25" ht="30" x14ac:dyDescent="0.25">
      <c r="V57" s="71" t="s">
        <v>61</v>
      </c>
      <c r="W57" s="73"/>
      <c r="X57" s="73"/>
      <c r="Y57" s="74"/>
    </row>
    <row r="58" spans="22:25" ht="45.75" thickBot="1" x14ac:dyDescent="0.3">
      <c r="V58" s="80" t="s">
        <v>82</v>
      </c>
      <c r="W58" s="81"/>
      <c r="X58" s="81"/>
      <c r="Y58" s="81"/>
    </row>
    <row r="59" spans="22:25" ht="30" x14ac:dyDescent="0.25">
      <c r="V59" s="75" t="s">
        <v>28</v>
      </c>
      <c r="W59" s="76">
        <v>6</v>
      </c>
      <c r="X59" s="76">
        <v>2014</v>
      </c>
      <c r="Y59" s="77"/>
    </row>
    <row r="60" spans="22:25" x14ac:dyDescent="0.25">
      <c r="V60" s="78"/>
      <c r="W60" s="9" t="s">
        <v>1</v>
      </c>
      <c r="X60" s="9" t="s">
        <v>2</v>
      </c>
      <c r="Y60" s="79" t="s">
        <v>21</v>
      </c>
    </row>
    <row r="61" spans="22:25" ht="30" x14ac:dyDescent="0.25">
      <c r="V61" s="71" t="s">
        <v>58</v>
      </c>
      <c r="W61" s="51"/>
      <c r="X61" s="51"/>
      <c r="Y61" s="72"/>
    </row>
    <row r="62" spans="22:25" ht="30" x14ac:dyDescent="0.25">
      <c r="V62" s="71" t="s">
        <v>59</v>
      </c>
      <c r="W62" s="51"/>
      <c r="X62" s="51"/>
      <c r="Y62" s="72"/>
    </row>
    <row r="63" spans="22:25" ht="30" x14ac:dyDescent="0.25">
      <c r="V63" s="71" t="s">
        <v>78</v>
      </c>
      <c r="W63" s="51"/>
      <c r="X63" s="51"/>
      <c r="Y63" s="72"/>
    </row>
    <row r="64" spans="22:25" ht="30" x14ac:dyDescent="0.25">
      <c r="V64" s="71" t="s">
        <v>60</v>
      </c>
      <c r="W64" s="73"/>
      <c r="X64" s="73"/>
      <c r="Y64" s="74"/>
    </row>
    <row r="65" spans="22:25" ht="30" x14ac:dyDescent="0.25">
      <c r="V65" s="71" t="s">
        <v>61</v>
      </c>
      <c r="W65" s="73"/>
      <c r="X65" s="73"/>
      <c r="Y65" s="74"/>
    </row>
    <row r="66" spans="22:25" ht="45.75" thickBot="1" x14ac:dyDescent="0.3">
      <c r="V66" s="80" t="s">
        <v>82</v>
      </c>
      <c r="W66" s="81"/>
      <c r="X66" s="81"/>
      <c r="Y66" s="81"/>
    </row>
    <row r="67" spans="22:25" ht="30" x14ac:dyDescent="0.25">
      <c r="V67" s="75" t="s">
        <v>28</v>
      </c>
      <c r="W67" s="76">
        <v>6</v>
      </c>
      <c r="X67" s="76">
        <v>2014</v>
      </c>
      <c r="Y67" s="77"/>
    </row>
    <row r="68" spans="22:25" x14ac:dyDescent="0.25">
      <c r="V68" s="78"/>
      <c r="W68" s="9" t="s">
        <v>1</v>
      </c>
      <c r="X68" s="9" t="s">
        <v>2</v>
      </c>
      <c r="Y68" s="79" t="s">
        <v>21</v>
      </c>
    </row>
    <row r="69" spans="22:25" ht="30" x14ac:dyDescent="0.25">
      <c r="V69" s="71" t="s">
        <v>58</v>
      </c>
      <c r="W69" s="51"/>
      <c r="X69" s="51"/>
      <c r="Y69" s="72"/>
    </row>
    <row r="70" spans="22:25" ht="30" x14ac:dyDescent="0.25">
      <c r="V70" s="71" t="s">
        <v>59</v>
      </c>
      <c r="W70" s="51"/>
      <c r="X70" s="51"/>
      <c r="Y70" s="72"/>
    </row>
    <row r="71" spans="22:25" ht="30" x14ac:dyDescent="0.25">
      <c r="V71" s="71" t="s">
        <v>78</v>
      </c>
      <c r="W71" s="51"/>
      <c r="X71" s="51"/>
      <c r="Y71" s="72"/>
    </row>
    <row r="72" spans="22:25" ht="30" x14ac:dyDescent="0.25">
      <c r="V72" s="71" t="s">
        <v>60</v>
      </c>
      <c r="W72" s="73"/>
      <c r="X72" s="73"/>
      <c r="Y72" s="74"/>
    </row>
    <row r="73" spans="22:25" ht="30" x14ac:dyDescent="0.25">
      <c r="V73" s="71" t="s">
        <v>61</v>
      </c>
      <c r="W73" s="73"/>
      <c r="X73" s="73"/>
      <c r="Y73" s="74"/>
    </row>
    <row r="74" spans="22:25" ht="45.75" thickBot="1" x14ac:dyDescent="0.3">
      <c r="V74" s="80" t="s">
        <v>82</v>
      </c>
      <c r="W74" s="81"/>
      <c r="X74" s="81"/>
      <c r="Y74" s="81"/>
    </row>
    <row r="75" spans="22:25" ht="30" x14ac:dyDescent="0.25">
      <c r="V75" s="75" t="s">
        <v>28</v>
      </c>
      <c r="W75" s="76">
        <v>6</v>
      </c>
      <c r="X75" s="76">
        <v>2014</v>
      </c>
      <c r="Y75" s="77"/>
    </row>
    <row r="76" spans="22:25" x14ac:dyDescent="0.25">
      <c r="V76" s="78"/>
      <c r="W76" s="9" t="s">
        <v>1</v>
      </c>
      <c r="X76" s="9" t="s">
        <v>2</v>
      </c>
      <c r="Y76" s="79" t="s">
        <v>21</v>
      </c>
    </row>
    <row r="77" spans="22:25" ht="30" x14ac:dyDescent="0.25">
      <c r="V77" s="71" t="s">
        <v>58</v>
      </c>
      <c r="W77" s="51"/>
      <c r="X77" s="51"/>
      <c r="Y77" s="72"/>
    </row>
    <row r="78" spans="22:25" ht="30" x14ac:dyDescent="0.25">
      <c r="V78" s="71" t="s">
        <v>59</v>
      </c>
      <c r="W78" s="51"/>
      <c r="X78" s="51"/>
      <c r="Y78" s="72"/>
    </row>
    <row r="79" spans="22:25" ht="30" x14ac:dyDescent="0.25">
      <c r="V79" s="71" t="s">
        <v>78</v>
      </c>
      <c r="W79" s="51"/>
      <c r="X79" s="51"/>
      <c r="Y79" s="72"/>
    </row>
    <row r="80" spans="22:25" ht="30" x14ac:dyDescent="0.25">
      <c r="V80" s="71" t="s">
        <v>60</v>
      </c>
      <c r="W80" s="73"/>
      <c r="X80" s="73"/>
      <c r="Y80" s="74"/>
    </row>
    <row r="81" spans="22:25" ht="30" x14ac:dyDescent="0.25">
      <c r="V81" s="71" t="s">
        <v>61</v>
      </c>
      <c r="W81" s="73"/>
      <c r="X81" s="73"/>
      <c r="Y81" s="74"/>
    </row>
    <row r="82" spans="22:25" ht="45.75" thickBot="1" x14ac:dyDescent="0.3">
      <c r="V82" s="80" t="s">
        <v>82</v>
      </c>
      <c r="W82" s="81"/>
      <c r="X82" s="81"/>
      <c r="Y82" s="81"/>
    </row>
    <row r="83" spans="22:25" ht="30" x14ac:dyDescent="0.25">
      <c r="V83" s="75" t="s">
        <v>28</v>
      </c>
      <c r="W83" s="76">
        <v>6</v>
      </c>
      <c r="X83" s="76">
        <v>2014</v>
      </c>
      <c r="Y83" s="77"/>
    </row>
    <row r="84" spans="22:25" x14ac:dyDescent="0.25">
      <c r="V84" s="78"/>
      <c r="W84" s="9" t="s">
        <v>1</v>
      </c>
      <c r="X84" s="9" t="s">
        <v>2</v>
      </c>
      <c r="Y84" s="79" t="s">
        <v>21</v>
      </c>
    </row>
    <row r="85" spans="22:25" ht="30" x14ac:dyDescent="0.25">
      <c r="V85" s="71" t="s">
        <v>58</v>
      </c>
      <c r="W85" s="51"/>
      <c r="X85" s="51"/>
      <c r="Y85" s="72"/>
    </row>
    <row r="86" spans="22:25" ht="30" x14ac:dyDescent="0.25">
      <c r="V86" s="71" t="s">
        <v>59</v>
      </c>
      <c r="W86" s="51"/>
      <c r="X86" s="51"/>
      <c r="Y86" s="72"/>
    </row>
    <row r="87" spans="22:25" ht="30" x14ac:dyDescent="0.25">
      <c r="V87" s="71" t="s">
        <v>78</v>
      </c>
      <c r="W87" s="51"/>
      <c r="X87" s="51"/>
      <c r="Y87" s="72"/>
    </row>
    <row r="88" spans="22:25" ht="30" x14ac:dyDescent="0.25">
      <c r="V88" s="71" t="s">
        <v>60</v>
      </c>
      <c r="W88" s="73"/>
      <c r="X88" s="73"/>
      <c r="Y88" s="74"/>
    </row>
    <row r="89" spans="22:25" ht="30" x14ac:dyDescent="0.25">
      <c r="V89" s="71" t="s">
        <v>61</v>
      </c>
      <c r="W89" s="73"/>
      <c r="X89" s="73"/>
      <c r="Y89" s="74"/>
    </row>
    <row r="90" spans="22:25" ht="45.75" thickBot="1" x14ac:dyDescent="0.3">
      <c r="V90" s="80" t="s">
        <v>82</v>
      </c>
      <c r="W90" s="81"/>
      <c r="X90" s="81"/>
      <c r="Y90" s="81"/>
    </row>
    <row r="91" spans="22:25" ht="30" x14ac:dyDescent="0.25">
      <c r="V91" s="75" t="s">
        <v>28</v>
      </c>
      <c r="W91" s="76">
        <v>6</v>
      </c>
      <c r="X91" s="76">
        <v>2014</v>
      </c>
      <c r="Y91" s="77"/>
    </row>
    <row r="92" spans="22:25" x14ac:dyDescent="0.25">
      <c r="V92" s="78"/>
      <c r="W92" s="9" t="s">
        <v>1</v>
      </c>
      <c r="X92" s="9" t="s">
        <v>2</v>
      </c>
      <c r="Y92" s="79" t="s">
        <v>21</v>
      </c>
    </row>
    <row r="93" spans="22:25" ht="30" x14ac:dyDescent="0.25">
      <c r="V93" s="71" t="s">
        <v>58</v>
      </c>
      <c r="W93" s="51"/>
      <c r="X93" s="51"/>
      <c r="Y93" s="72"/>
    </row>
    <row r="94" spans="22:25" ht="30" x14ac:dyDescent="0.25">
      <c r="V94" s="71" t="s">
        <v>59</v>
      </c>
      <c r="W94" s="51"/>
      <c r="X94" s="51"/>
      <c r="Y94" s="72"/>
    </row>
    <row r="95" spans="22:25" ht="30" x14ac:dyDescent="0.25">
      <c r="V95" s="71" t="s">
        <v>78</v>
      </c>
      <c r="W95" s="51"/>
      <c r="X95" s="51"/>
      <c r="Y95" s="72"/>
    </row>
    <row r="96" spans="22:25" ht="30" x14ac:dyDescent="0.25">
      <c r="V96" s="71" t="s">
        <v>60</v>
      </c>
      <c r="W96" s="73"/>
      <c r="X96" s="73"/>
      <c r="Y96" s="74"/>
    </row>
    <row r="97" spans="22:25" ht="30" x14ac:dyDescent="0.25">
      <c r="V97" s="71" t="s">
        <v>61</v>
      </c>
      <c r="W97" s="73"/>
      <c r="X97" s="73"/>
      <c r="Y97" s="74"/>
    </row>
    <row r="98" spans="22:25" ht="45.75" thickBot="1" x14ac:dyDescent="0.3">
      <c r="V98" s="80" t="s">
        <v>82</v>
      </c>
      <c r="W98" s="81"/>
      <c r="X98" s="81"/>
      <c r="Y98" s="81"/>
    </row>
    <row r="99" spans="22:25" ht="30" x14ac:dyDescent="0.25">
      <c r="V99" s="75" t="s">
        <v>28</v>
      </c>
      <c r="W99" s="76">
        <v>6</v>
      </c>
      <c r="X99" s="76">
        <v>2014</v>
      </c>
      <c r="Y99" s="77"/>
    </row>
    <row r="100" spans="22:25" x14ac:dyDescent="0.25">
      <c r="V100" s="78"/>
      <c r="W100" s="9" t="s">
        <v>1</v>
      </c>
      <c r="X100" s="9" t="s">
        <v>2</v>
      </c>
      <c r="Y100" s="79" t="s">
        <v>21</v>
      </c>
    </row>
    <row r="101" spans="22:25" ht="30" x14ac:dyDescent="0.25">
      <c r="V101" s="71" t="s">
        <v>58</v>
      </c>
      <c r="W101" s="51"/>
      <c r="X101" s="51"/>
      <c r="Y101" s="72"/>
    </row>
    <row r="102" spans="22:25" ht="30" x14ac:dyDescent="0.25">
      <c r="V102" s="71" t="s">
        <v>59</v>
      </c>
      <c r="W102" s="51"/>
      <c r="X102" s="51"/>
      <c r="Y102" s="72"/>
    </row>
    <row r="103" spans="22:25" ht="30" x14ac:dyDescent="0.25">
      <c r="V103" s="71" t="s">
        <v>78</v>
      </c>
      <c r="W103" s="51"/>
      <c r="X103" s="51"/>
      <c r="Y103" s="72"/>
    </row>
    <row r="104" spans="22:25" ht="30" x14ac:dyDescent="0.25">
      <c r="V104" s="71" t="s">
        <v>60</v>
      </c>
      <c r="W104" s="73"/>
      <c r="X104" s="73"/>
      <c r="Y104" s="74"/>
    </row>
    <row r="105" spans="22:25" ht="30" x14ac:dyDescent="0.25">
      <c r="V105" s="71" t="s">
        <v>61</v>
      </c>
      <c r="W105" s="73"/>
      <c r="X105" s="73"/>
      <c r="Y105" s="74"/>
    </row>
    <row r="106" spans="22:25" ht="45.75" thickBot="1" x14ac:dyDescent="0.3">
      <c r="V106" s="80" t="s">
        <v>82</v>
      </c>
      <c r="W106" s="81"/>
      <c r="X106" s="81"/>
      <c r="Y106" s="81"/>
    </row>
    <row r="107" spans="22:25" ht="30" x14ac:dyDescent="0.25">
      <c r="V107" s="75" t="s">
        <v>28</v>
      </c>
      <c r="W107" s="76">
        <v>6</v>
      </c>
      <c r="X107" s="76">
        <v>2014</v>
      </c>
      <c r="Y107" s="77"/>
    </row>
    <row r="108" spans="22:25" x14ac:dyDescent="0.25">
      <c r="V108" s="78"/>
      <c r="W108" s="9" t="s">
        <v>1</v>
      </c>
      <c r="X108" s="9" t="s">
        <v>2</v>
      </c>
      <c r="Y108" s="79" t="s">
        <v>21</v>
      </c>
    </row>
    <row r="109" spans="22:25" ht="30" x14ac:dyDescent="0.25">
      <c r="V109" s="71" t="s">
        <v>58</v>
      </c>
      <c r="W109" s="51"/>
      <c r="X109" s="51"/>
      <c r="Y109" s="72"/>
    </row>
    <row r="110" spans="22:25" ht="30" x14ac:dyDescent="0.25">
      <c r="V110" s="71" t="s">
        <v>59</v>
      </c>
      <c r="W110" s="51"/>
      <c r="X110" s="51"/>
      <c r="Y110" s="72"/>
    </row>
    <row r="111" spans="22:25" ht="30" x14ac:dyDescent="0.25">
      <c r="V111" s="71" t="s">
        <v>78</v>
      </c>
      <c r="W111" s="51"/>
      <c r="X111" s="51"/>
      <c r="Y111" s="72"/>
    </row>
    <row r="112" spans="22:25" ht="30" x14ac:dyDescent="0.25">
      <c r="V112" s="71" t="s">
        <v>60</v>
      </c>
      <c r="W112" s="73"/>
      <c r="X112" s="73"/>
      <c r="Y112" s="74"/>
    </row>
    <row r="113" spans="22:25" ht="30" x14ac:dyDescent="0.25">
      <c r="V113" s="71" t="s">
        <v>61</v>
      </c>
      <c r="W113" s="73"/>
      <c r="X113" s="73"/>
      <c r="Y113" s="74"/>
    </row>
    <row r="114" spans="22:25" ht="45.75" thickBot="1" x14ac:dyDescent="0.3">
      <c r="V114" s="80" t="s">
        <v>82</v>
      </c>
      <c r="W114" s="81"/>
      <c r="X114" s="81"/>
      <c r="Y114" s="81"/>
    </row>
    <row r="115" spans="22:25" ht="30" x14ac:dyDescent="0.25">
      <c r="V115" s="75" t="s">
        <v>28</v>
      </c>
      <c r="W115" s="76">
        <v>6</v>
      </c>
      <c r="X115" s="76">
        <v>2014</v>
      </c>
      <c r="Y115" s="77"/>
    </row>
    <row r="116" spans="22:25" x14ac:dyDescent="0.25">
      <c r="V116" s="78"/>
      <c r="W116" s="9" t="s">
        <v>1</v>
      </c>
      <c r="X116" s="9" t="s">
        <v>2</v>
      </c>
      <c r="Y116" s="79" t="s">
        <v>21</v>
      </c>
    </row>
    <row r="117" spans="22:25" ht="30" x14ac:dyDescent="0.25">
      <c r="V117" s="71" t="s">
        <v>58</v>
      </c>
      <c r="W117" s="51"/>
      <c r="X117" s="51"/>
      <c r="Y117" s="72"/>
    </row>
    <row r="118" spans="22:25" ht="30" x14ac:dyDescent="0.25">
      <c r="V118" s="71" t="s">
        <v>59</v>
      </c>
      <c r="W118" s="51"/>
      <c r="X118" s="51"/>
      <c r="Y118" s="72"/>
    </row>
    <row r="119" spans="22:25" ht="30" x14ac:dyDescent="0.25">
      <c r="V119" s="71" t="s">
        <v>78</v>
      </c>
      <c r="W119" s="51"/>
      <c r="X119" s="51"/>
      <c r="Y119" s="72"/>
    </row>
    <row r="120" spans="22:25" ht="30" x14ac:dyDescent="0.25">
      <c r="V120" s="71" t="s">
        <v>60</v>
      </c>
      <c r="W120" s="73"/>
      <c r="X120" s="73"/>
      <c r="Y120" s="74"/>
    </row>
    <row r="121" spans="22:25" ht="30" x14ac:dyDescent="0.25">
      <c r="V121" s="71" t="s">
        <v>61</v>
      </c>
      <c r="W121" s="73"/>
      <c r="X121" s="73"/>
      <c r="Y121" s="74"/>
    </row>
    <row r="122" spans="22:25" ht="45.75" thickBot="1" x14ac:dyDescent="0.3">
      <c r="V122" s="80" t="s">
        <v>82</v>
      </c>
      <c r="W122" s="81"/>
      <c r="X122" s="81"/>
      <c r="Y122" s="81"/>
    </row>
    <row r="123" spans="22:25" ht="30" x14ac:dyDescent="0.25">
      <c r="V123" s="75" t="s">
        <v>28</v>
      </c>
      <c r="W123" s="76">
        <v>6</v>
      </c>
      <c r="X123" s="76">
        <v>2014</v>
      </c>
      <c r="Y123" s="77"/>
    </row>
    <row r="124" spans="22:25" x14ac:dyDescent="0.25">
      <c r="V124" s="78"/>
      <c r="W124" s="9" t="s">
        <v>1</v>
      </c>
      <c r="X124" s="9" t="s">
        <v>2</v>
      </c>
      <c r="Y124" s="79" t="s">
        <v>21</v>
      </c>
    </row>
    <row r="125" spans="22:25" ht="30" x14ac:dyDescent="0.25">
      <c r="V125" s="71" t="s">
        <v>58</v>
      </c>
      <c r="W125" s="51"/>
      <c r="X125" s="51"/>
      <c r="Y125" s="72"/>
    </row>
    <row r="126" spans="22:25" ht="30" x14ac:dyDescent="0.25">
      <c r="V126" s="71" t="s">
        <v>59</v>
      </c>
      <c r="W126" s="51"/>
      <c r="X126" s="51"/>
      <c r="Y126" s="72"/>
    </row>
    <row r="127" spans="22:25" ht="30" x14ac:dyDescent="0.25">
      <c r="V127" s="71" t="s">
        <v>78</v>
      </c>
      <c r="W127" s="51"/>
      <c r="X127" s="51"/>
      <c r="Y127" s="72"/>
    </row>
    <row r="128" spans="22:25" ht="30" x14ac:dyDescent="0.25">
      <c r="V128" s="71" t="s">
        <v>60</v>
      </c>
      <c r="W128" s="73"/>
      <c r="X128" s="73"/>
      <c r="Y128" s="74"/>
    </row>
    <row r="129" spans="22:25" ht="30" x14ac:dyDescent="0.25">
      <c r="V129" s="71" t="s">
        <v>61</v>
      </c>
      <c r="W129" s="73"/>
      <c r="X129" s="73"/>
      <c r="Y129" s="74"/>
    </row>
    <row r="130" spans="22:25" ht="45.75" thickBot="1" x14ac:dyDescent="0.3">
      <c r="V130" s="80" t="s">
        <v>82</v>
      </c>
      <c r="W130" s="81"/>
      <c r="X130" s="81"/>
      <c r="Y130" s="81"/>
    </row>
    <row r="131" spans="22:25" ht="30" x14ac:dyDescent="0.25">
      <c r="V131" s="75" t="s">
        <v>28</v>
      </c>
      <c r="W131" s="76">
        <v>6</v>
      </c>
      <c r="X131" s="76">
        <v>2014</v>
      </c>
      <c r="Y131" s="77"/>
    </row>
    <row r="132" spans="22:25" x14ac:dyDescent="0.25">
      <c r="V132" s="78"/>
      <c r="W132" s="9" t="s">
        <v>1</v>
      </c>
      <c r="X132" s="9" t="s">
        <v>2</v>
      </c>
      <c r="Y132" s="79" t="s">
        <v>21</v>
      </c>
    </row>
    <row r="133" spans="22:25" ht="30" x14ac:dyDescent="0.25">
      <c r="V133" s="71" t="s">
        <v>58</v>
      </c>
      <c r="W133" s="51"/>
      <c r="X133" s="51"/>
      <c r="Y133" s="72"/>
    </row>
    <row r="134" spans="22:25" ht="30" x14ac:dyDescent="0.25">
      <c r="V134" s="71" t="s">
        <v>59</v>
      </c>
      <c r="W134" s="51"/>
      <c r="X134" s="51"/>
      <c r="Y134" s="72"/>
    </row>
    <row r="135" spans="22:25" ht="30" x14ac:dyDescent="0.25">
      <c r="V135" s="71" t="s">
        <v>78</v>
      </c>
      <c r="W135" s="51"/>
      <c r="X135" s="51"/>
      <c r="Y135" s="72"/>
    </row>
    <row r="136" spans="22:25" ht="30" x14ac:dyDescent="0.25">
      <c r="V136" s="71" t="s">
        <v>60</v>
      </c>
      <c r="W136" s="73"/>
      <c r="X136" s="73"/>
      <c r="Y136" s="74"/>
    </row>
    <row r="137" spans="22:25" ht="30" x14ac:dyDescent="0.25">
      <c r="V137" s="71" t="s">
        <v>61</v>
      </c>
      <c r="W137" s="73"/>
      <c r="X137" s="73"/>
      <c r="Y137" s="74"/>
    </row>
    <row r="138" spans="22:25" ht="45.75" thickBot="1" x14ac:dyDescent="0.3">
      <c r="V138" s="80" t="s">
        <v>82</v>
      </c>
      <c r="W138" s="81"/>
      <c r="X138" s="81"/>
      <c r="Y138" s="81"/>
    </row>
    <row r="139" spans="22:25" ht="30" x14ac:dyDescent="0.25">
      <c r="V139" s="75" t="s">
        <v>28</v>
      </c>
      <c r="W139" s="76">
        <v>6</v>
      </c>
      <c r="X139" s="76">
        <v>2014</v>
      </c>
      <c r="Y139" s="77"/>
    </row>
    <row r="140" spans="22:25" x14ac:dyDescent="0.25">
      <c r="V140" s="78"/>
      <c r="W140" s="9" t="s">
        <v>1</v>
      </c>
      <c r="X140" s="9" t="s">
        <v>2</v>
      </c>
      <c r="Y140" s="79" t="s">
        <v>21</v>
      </c>
    </row>
    <row r="141" spans="22:25" ht="30" x14ac:dyDescent="0.25">
      <c r="V141" s="71" t="s">
        <v>58</v>
      </c>
      <c r="W141" s="51"/>
      <c r="X141" s="51"/>
      <c r="Y141" s="72"/>
    </row>
    <row r="142" spans="22:25" ht="30" x14ac:dyDescent="0.25">
      <c r="V142" s="71" t="s">
        <v>59</v>
      </c>
      <c r="W142" s="51"/>
      <c r="X142" s="51"/>
      <c r="Y142" s="72"/>
    </row>
    <row r="143" spans="22:25" ht="30" x14ac:dyDescent="0.25">
      <c r="V143" s="71" t="s">
        <v>78</v>
      </c>
      <c r="W143" s="51"/>
      <c r="X143" s="51"/>
      <c r="Y143" s="72"/>
    </row>
    <row r="144" spans="22:25" ht="30" x14ac:dyDescent="0.25">
      <c r="V144" s="71" t="s">
        <v>60</v>
      </c>
      <c r="W144" s="73"/>
      <c r="X144" s="73"/>
      <c r="Y144" s="74"/>
    </row>
    <row r="145" spans="22:25" ht="30" x14ac:dyDescent="0.25">
      <c r="V145" s="71" t="s">
        <v>61</v>
      </c>
      <c r="W145" s="73"/>
      <c r="X145" s="73"/>
      <c r="Y145" s="74"/>
    </row>
    <row r="146" spans="22:25" ht="45.75" thickBot="1" x14ac:dyDescent="0.3">
      <c r="V146" s="80" t="s">
        <v>82</v>
      </c>
      <c r="W146" s="81"/>
      <c r="X146" s="81"/>
      <c r="Y146" s="81"/>
    </row>
    <row r="147" spans="22:25" ht="30" x14ac:dyDescent="0.25">
      <c r="V147" s="75" t="s">
        <v>28</v>
      </c>
      <c r="W147" s="76">
        <v>6</v>
      </c>
      <c r="X147" s="76">
        <v>2014</v>
      </c>
      <c r="Y147" s="77"/>
    </row>
    <row r="148" spans="22:25" x14ac:dyDescent="0.25">
      <c r="V148" s="78"/>
      <c r="W148" s="9" t="s">
        <v>1</v>
      </c>
      <c r="X148" s="9" t="s">
        <v>2</v>
      </c>
      <c r="Y148" s="79" t="s">
        <v>21</v>
      </c>
    </row>
    <row r="149" spans="22:25" ht="30" x14ac:dyDescent="0.25">
      <c r="V149" s="71" t="s">
        <v>58</v>
      </c>
      <c r="W149" s="51"/>
      <c r="X149" s="51"/>
      <c r="Y149" s="72"/>
    </row>
    <row r="150" spans="22:25" ht="30" x14ac:dyDescent="0.25">
      <c r="V150" s="71" t="s">
        <v>59</v>
      </c>
      <c r="W150" s="51"/>
      <c r="X150" s="51"/>
      <c r="Y150" s="72"/>
    </row>
    <row r="151" spans="22:25" ht="30" x14ac:dyDescent="0.25">
      <c r="V151" s="71" t="s">
        <v>78</v>
      </c>
      <c r="W151" s="51"/>
      <c r="X151" s="51"/>
      <c r="Y151" s="72"/>
    </row>
    <row r="152" spans="22:25" ht="30" x14ac:dyDescent="0.25">
      <c r="V152" s="71" t="s">
        <v>60</v>
      </c>
      <c r="W152" s="73"/>
      <c r="X152" s="73"/>
      <c r="Y152" s="74"/>
    </row>
    <row r="153" spans="22:25" ht="30" x14ac:dyDescent="0.25">
      <c r="V153" s="71" t="s">
        <v>61</v>
      </c>
      <c r="W153" s="73"/>
      <c r="X153" s="73"/>
      <c r="Y153" s="74"/>
    </row>
    <row r="154" spans="22:25" ht="45.75" thickBot="1" x14ac:dyDescent="0.3">
      <c r="V154" s="80" t="s">
        <v>82</v>
      </c>
      <c r="W154" s="81"/>
      <c r="X154" s="81"/>
      <c r="Y154" s="81"/>
    </row>
    <row r="155" spans="22:25" ht="30" x14ac:dyDescent="0.25">
      <c r="V155" s="75" t="s">
        <v>28</v>
      </c>
      <c r="W155" s="76">
        <v>6</v>
      </c>
      <c r="X155" s="76">
        <v>2014</v>
      </c>
      <c r="Y155" s="77"/>
    </row>
    <row r="156" spans="22:25" x14ac:dyDescent="0.25">
      <c r="V156" s="78"/>
      <c r="W156" s="9" t="s">
        <v>1</v>
      </c>
      <c r="X156" s="9" t="s">
        <v>2</v>
      </c>
      <c r="Y156" s="79" t="s">
        <v>21</v>
      </c>
    </row>
    <row r="157" spans="22:25" ht="30" x14ac:dyDescent="0.25">
      <c r="V157" s="71" t="s">
        <v>58</v>
      </c>
      <c r="W157" s="51"/>
      <c r="X157" s="51"/>
      <c r="Y157" s="72"/>
    </row>
    <row r="158" spans="22:25" ht="30" x14ac:dyDescent="0.25">
      <c r="V158" s="71" t="s">
        <v>59</v>
      </c>
      <c r="W158" s="51"/>
      <c r="X158" s="51"/>
      <c r="Y158" s="72"/>
    </row>
    <row r="159" spans="22:25" ht="30" x14ac:dyDescent="0.25">
      <c r="V159" s="71" t="s">
        <v>78</v>
      </c>
      <c r="W159" s="51"/>
      <c r="X159" s="51"/>
      <c r="Y159" s="72"/>
    </row>
    <row r="160" spans="22:25" ht="30" x14ac:dyDescent="0.25">
      <c r="V160" s="71" t="s">
        <v>60</v>
      </c>
      <c r="W160" s="73"/>
      <c r="X160" s="73"/>
      <c r="Y160" s="74"/>
    </row>
    <row r="161" spans="22:25" ht="30" x14ac:dyDescent="0.25">
      <c r="V161" s="71" t="s">
        <v>61</v>
      </c>
      <c r="W161" s="73"/>
      <c r="X161" s="73"/>
      <c r="Y161" s="74"/>
    </row>
    <row r="162" spans="22:25" ht="45.75" thickBot="1" x14ac:dyDescent="0.3">
      <c r="V162" s="80" t="s">
        <v>82</v>
      </c>
      <c r="W162" s="81"/>
      <c r="X162" s="81"/>
      <c r="Y162" s="81"/>
    </row>
    <row r="163" spans="22:25" ht="30" x14ac:dyDescent="0.25">
      <c r="V163" s="75" t="s">
        <v>28</v>
      </c>
      <c r="W163" s="76">
        <v>6</v>
      </c>
      <c r="X163" s="76">
        <v>2014</v>
      </c>
      <c r="Y163" s="77"/>
    </row>
    <row r="164" spans="22:25" x14ac:dyDescent="0.25">
      <c r="V164" s="78"/>
      <c r="W164" s="9" t="s">
        <v>1</v>
      </c>
      <c r="X164" s="9" t="s">
        <v>2</v>
      </c>
      <c r="Y164" s="79" t="s">
        <v>21</v>
      </c>
    </row>
    <row r="165" spans="22:25" ht="30" x14ac:dyDescent="0.25">
      <c r="V165" s="71" t="s">
        <v>58</v>
      </c>
      <c r="W165" s="51"/>
      <c r="X165" s="51"/>
      <c r="Y165" s="72"/>
    </row>
    <row r="166" spans="22:25" ht="30" x14ac:dyDescent="0.25">
      <c r="V166" s="71" t="s">
        <v>59</v>
      </c>
      <c r="W166" s="51"/>
      <c r="X166" s="51"/>
      <c r="Y166" s="72"/>
    </row>
    <row r="167" spans="22:25" ht="30" x14ac:dyDescent="0.25">
      <c r="V167" s="71" t="s">
        <v>78</v>
      </c>
      <c r="W167" s="51"/>
      <c r="X167" s="51"/>
      <c r="Y167" s="72"/>
    </row>
    <row r="168" spans="22:25" ht="30" x14ac:dyDescent="0.25">
      <c r="V168" s="71" t="s">
        <v>60</v>
      </c>
      <c r="W168" s="73"/>
      <c r="X168" s="73"/>
      <c r="Y168" s="74"/>
    </row>
    <row r="169" spans="22:25" ht="30" x14ac:dyDescent="0.25">
      <c r="V169" s="71" t="s">
        <v>61</v>
      </c>
      <c r="W169" s="73"/>
      <c r="X169" s="73"/>
      <c r="Y169" s="74"/>
    </row>
    <row r="170" spans="22:25" ht="45.75" thickBot="1" x14ac:dyDescent="0.3">
      <c r="V170" s="80" t="s">
        <v>82</v>
      </c>
      <c r="W170" s="81"/>
      <c r="X170" s="81"/>
      <c r="Y170" s="81"/>
    </row>
    <row r="171" spans="22:25" ht="30" x14ac:dyDescent="0.25">
      <c r="V171" s="75" t="s">
        <v>28</v>
      </c>
      <c r="W171" s="76">
        <v>6</v>
      </c>
      <c r="X171" s="76">
        <v>2014</v>
      </c>
      <c r="Y171" s="77"/>
    </row>
    <row r="172" spans="22:25" x14ac:dyDescent="0.25">
      <c r="V172" s="78"/>
      <c r="W172" s="9" t="s">
        <v>1</v>
      </c>
      <c r="X172" s="9" t="s">
        <v>2</v>
      </c>
      <c r="Y172" s="79" t="s">
        <v>21</v>
      </c>
    </row>
    <row r="173" spans="22:25" ht="30" x14ac:dyDescent="0.25">
      <c r="V173" s="71" t="s">
        <v>58</v>
      </c>
      <c r="W173" s="51"/>
      <c r="X173" s="51"/>
      <c r="Y173" s="72"/>
    </row>
    <row r="174" spans="22:25" ht="30" x14ac:dyDescent="0.25">
      <c r="V174" s="71" t="s">
        <v>59</v>
      </c>
      <c r="W174" s="51"/>
      <c r="X174" s="51"/>
      <c r="Y174" s="72"/>
    </row>
    <row r="175" spans="22:25" ht="30" x14ac:dyDescent="0.25">
      <c r="V175" s="71" t="s">
        <v>78</v>
      </c>
      <c r="W175" s="51"/>
      <c r="X175" s="51"/>
      <c r="Y175" s="72"/>
    </row>
    <row r="176" spans="22:25" ht="30" x14ac:dyDescent="0.25">
      <c r="V176" s="71" t="s">
        <v>60</v>
      </c>
      <c r="W176" s="73"/>
      <c r="X176" s="73"/>
      <c r="Y176" s="74"/>
    </row>
    <row r="177" spans="22:25" ht="30" x14ac:dyDescent="0.25">
      <c r="V177" s="71" t="s">
        <v>61</v>
      </c>
      <c r="W177" s="73"/>
      <c r="X177" s="73"/>
      <c r="Y177" s="74"/>
    </row>
    <row r="178" spans="22:25" ht="45.75" thickBot="1" x14ac:dyDescent="0.3">
      <c r="V178" s="80" t="s">
        <v>82</v>
      </c>
      <c r="W178" s="81"/>
      <c r="X178" s="81"/>
      <c r="Y178" s="81"/>
    </row>
    <row r="179" spans="22:25" ht="30" x14ac:dyDescent="0.25">
      <c r="V179" s="75" t="s">
        <v>28</v>
      </c>
      <c r="W179" s="76">
        <v>6</v>
      </c>
      <c r="X179" s="76">
        <v>2014</v>
      </c>
      <c r="Y179" s="77"/>
    </row>
    <row r="180" spans="22:25" x14ac:dyDescent="0.25">
      <c r="V180" s="78"/>
      <c r="W180" s="9" t="s">
        <v>1</v>
      </c>
      <c r="X180" s="9" t="s">
        <v>2</v>
      </c>
      <c r="Y180" s="79" t="s">
        <v>21</v>
      </c>
    </row>
    <row r="181" spans="22:25" ht="30" x14ac:dyDescent="0.25">
      <c r="V181" s="71" t="s">
        <v>58</v>
      </c>
      <c r="W181" s="51"/>
      <c r="X181" s="51"/>
      <c r="Y181" s="72"/>
    </row>
    <row r="182" spans="22:25" ht="30" x14ac:dyDescent="0.25">
      <c r="V182" s="71" t="s">
        <v>59</v>
      </c>
      <c r="W182" s="51"/>
      <c r="X182" s="51"/>
      <c r="Y182" s="72"/>
    </row>
    <row r="183" spans="22:25" ht="30" x14ac:dyDescent="0.25">
      <c r="V183" s="71" t="s">
        <v>78</v>
      </c>
      <c r="W183" s="51"/>
      <c r="X183" s="51"/>
      <c r="Y183" s="72"/>
    </row>
    <row r="184" spans="22:25" ht="30" x14ac:dyDescent="0.25">
      <c r="V184" s="71" t="s">
        <v>60</v>
      </c>
      <c r="W184" s="73"/>
      <c r="X184" s="73"/>
      <c r="Y184" s="74"/>
    </row>
    <row r="185" spans="22:25" ht="30" x14ac:dyDescent="0.25">
      <c r="V185" s="71" t="s">
        <v>61</v>
      </c>
      <c r="W185" s="73"/>
      <c r="X185" s="73"/>
      <c r="Y185" s="74"/>
    </row>
    <row r="186" spans="22:25" ht="45.75" thickBot="1" x14ac:dyDescent="0.3">
      <c r="V186" s="80" t="s">
        <v>82</v>
      </c>
      <c r="W186" s="81"/>
      <c r="X186" s="81"/>
      <c r="Y186" s="81"/>
    </row>
    <row r="187" spans="22:25" ht="30" x14ac:dyDescent="0.25">
      <c r="V187" s="75" t="s">
        <v>28</v>
      </c>
      <c r="W187" s="76">
        <v>6</v>
      </c>
      <c r="X187" s="76">
        <v>2014</v>
      </c>
      <c r="Y187" s="77"/>
    </row>
    <row r="188" spans="22:25" x14ac:dyDescent="0.25">
      <c r="V188" s="78"/>
      <c r="W188" s="9" t="s">
        <v>1</v>
      </c>
      <c r="X188" s="9" t="s">
        <v>2</v>
      </c>
      <c r="Y188" s="79" t="s">
        <v>21</v>
      </c>
    </row>
    <row r="189" spans="22:25" ht="30" x14ac:dyDescent="0.25">
      <c r="V189" s="71" t="s">
        <v>58</v>
      </c>
      <c r="W189" s="51"/>
      <c r="X189" s="51"/>
      <c r="Y189" s="72"/>
    </row>
    <row r="190" spans="22:25" ht="30" x14ac:dyDescent="0.25">
      <c r="V190" s="71" t="s">
        <v>59</v>
      </c>
      <c r="W190" s="51"/>
      <c r="X190" s="51"/>
      <c r="Y190" s="72"/>
    </row>
    <row r="191" spans="22:25" ht="30" x14ac:dyDescent="0.25">
      <c r="V191" s="71" t="s">
        <v>78</v>
      </c>
      <c r="W191" s="51"/>
      <c r="X191" s="51"/>
      <c r="Y191" s="72"/>
    </row>
    <row r="192" spans="22:25" ht="30" x14ac:dyDescent="0.25">
      <c r="V192" s="71" t="s">
        <v>60</v>
      </c>
      <c r="W192" s="73"/>
      <c r="X192" s="73"/>
      <c r="Y192" s="74"/>
    </row>
    <row r="193" spans="22:25" ht="30" x14ac:dyDescent="0.25">
      <c r="V193" s="71" t="s">
        <v>61</v>
      </c>
      <c r="W193" s="73"/>
      <c r="X193" s="73"/>
      <c r="Y193" s="74"/>
    </row>
    <row r="194" spans="22:25" ht="45.75" thickBot="1" x14ac:dyDescent="0.3">
      <c r="V194" s="80" t="s">
        <v>82</v>
      </c>
      <c r="W194" s="81"/>
      <c r="X194" s="81"/>
      <c r="Y194" s="81"/>
    </row>
    <row r="195" spans="22:25" ht="30" x14ac:dyDescent="0.25">
      <c r="V195" s="75" t="s">
        <v>28</v>
      </c>
      <c r="W195" s="76">
        <v>6</v>
      </c>
      <c r="X195" s="76">
        <v>2014</v>
      </c>
      <c r="Y195" s="77"/>
    </row>
    <row r="196" spans="22:25" x14ac:dyDescent="0.25">
      <c r="V196" s="78"/>
      <c r="W196" s="9" t="s">
        <v>1</v>
      </c>
      <c r="X196" s="9" t="s">
        <v>2</v>
      </c>
      <c r="Y196" s="79" t="s">
        <v>21</v>
      </c>
    </row>
    <row r="197" spans="22:25" ht="30" x14ac:dyDescent="0.25">
      <c r="V197" s="71" t="s">
        <v>58</v>
      </c>
      <c r="W197" s="51"/>
      <c r="X197" s="51"/>
      <c r="Y197" s="72"/>
    </row>
    <row r="198" spans="22:25" ht="30" x14ac:dyDescent="0.25">
      <c r="V198" s="71" t="s">
        <v>59</v>
      </c>
      <c r="W198" s="51"/>
      <c r="X198" s="51"/>
      <c r="Y198" s="72"/>
    </row>
    <row r="199" spans="22:25" ht="30" x14ac:dyDescent="0.25">
      <c r="V199" s="71" t="s">
        <v>78</v>
      </c>
      <c r="W199" s="51"/>
      <c r="X199" s="51"/>
      <c r="Y199" s="72"/>
    </row>
    <row r="200" spans="22:25" ht="30" x14ac:dyDescent="0.25">
      <c r="V200" s="71" t="s">
        <v>60</v>
      </c>
      <c r="W200" s="73"/>
      <c r="X200" s="73"/>
      <c r="Y200" s="74"/>
    </row>
    <row r="201" spans="22:25" ht="30" x14ac:dyDescent="0.25">
      <c r="V201" s="71" t="s">
        <v>61</v>
      </c>
      <c r="W201" s="73"/>
      <c r="X201" s="73"/>
      <c r="Y201" s="74"/>
    </row>
    <row r="202" spans="22:25" ht="45.75" thickBot="1" x14ac:dyDescent="0.3">
      <c r="V202" s="80" t="s">
        <v>82</v>
      </c>
      <c r="W202" s="81"/>
      <c r="X202" s="81"/>
      <c r="Y202" s="81"/>
    </row>
    <row r="203" spans="22:25" ht="30" x14ac:dyDescent="0.25">
      <c r="V203" s="75" t="s">
        <v>28</v>
      </c>
      <c r="W203" s="76">
        <v>6</v>
      </c>
      <c r="X203" s="76">
        <v>2014</v>
      </c>
      <c r="Y203" s="77"/>
    </row>
    <row r="204" spans="22:25" x14ac:dyDescent="0.25">
      <c r="V204" s="78"/>
      <c r="W204" s="9" t="s">
        <v>1</v>
      </c>
      <c r="X204" s="9" t="s">
        <v>2</v>
      </c>
      <c r="Y204" s="79" t="s">
        <v>21</v>
      </c>
    </row>
    <row r="205" spans="22:25" ht="30" x14ac:dyDescent="0.25">
      <c r="V205" s="71" t="s">
        <v>58</v>
      </c>
      <c r="W205" s="51"/>
      <c r="X205" s="51"/>
      <c r="Y205" s="72"/>
    </row>
    <row r="206" spans="22:25" ht="30" x14ac:dyDescent="0.25">
      <c r="V206" s="71" t="s">
        <v>59</v>
      </c>
      <c r="W206" s="51"/>
      <c r="X206" s="51"/>
      <c r="Y206" s="72"/>
    </row>
    <row r="207" spans="22:25" ht="30" x14ac:dyDescent="0.25">
      <c r="V207" s="71" t="s">
        <v>78</v>
      </c>
      <c r="W207" s="51"/>
      <c r="X207" s="51"/>
      <c r="Y207" s="72"/>
    </row>
    <row r="208" spans="22:25" ht="30" x14ac:dyDescent="0.25">
      <c r="V208" s="71" t="s">
        <v>60</v>
      </c>
      <c r="W208" s="73"/>
      <c r="X208" s="73"/>
      <c r="Y208" s="74"/>
    </row>
    <row r="209" spans="22:25" ht="30" x14ac:dyDescent="0.25">
      <c r="V209" s="71" t="s">
        <v>61</v>
      </c>
      <c r="W209" s="73"/>
      <c r="X209" s="73"/>
      <c r="Y209" s="74"/>
    </row>
    <row r="210" spans="22:25" ht="45.75" thickBot="1" x14ac:dyDescent="0.3">
      <c r="V210" s="80" t="s">
        <v>82</v>
      </c>
      <c r="W210" s="81"/>
      <c r="X210" s="81"/>
      <c r="Y210" s="81"/>
    </row>
    <row r="211" spans="22:25" ht="30" x14ac:dyDescent="0.25">
      <c r="V211" s="75" t="s">
        <v>28</v>
      </c>
      <c r="W211" s="76">
        <v>6</v>
      </c>
      <c r="X211" s="76">
        <v>2014</v>
      </c>
      <c r="Y211" s="77"/>
    </row>
    <row r="212" spans="22:25" x14ac:dyDescent="0.25">
      <c r="V212" s="78"/>
      <c r="W212" s="9" t="s">
        <v>1</v>
      </c>
      <c r="X212" s="9" t="s">
        <v>2</v>
      </c>
      <c r="Y212" s="79" t="s">
        <v>21</v>
      </c>
    </row>
    <row r="213" spans="22:25" ht="30" x14ac:dyDescent="0.25">
      <c r="V213" s="71" t="s">
        <v>58</v>
      </c>
      <c r="W213" s="51"/>
      <c r="X213" s="51"/>
      <c r="Y213" s="72"/>
    </row>
    <row r="214" spans="22:25" ht="30" x14ac:dyDescent="0.25">
      <c r="V214" s="71" t="s">
        <v>59</v>
      </c>
      <c r="W214" s="51"/>
      <c r="X214" s="51"/>
      <c r="Y214" s="72"/>
    </row>
    <row r="215" spans="22:25" ht="30" x14ac:dyDescent="0.25">
      <c r="V215" s="71" t="s">
        <v>78</v>
      </c>
      <c r="W215" s="51"/>
      <c r="X215" s="51"/>
      <c r="Y215" s="72"/>
    </row>
    <row r="216" spans="22:25" ht="30" x14ac:dyDescent="0.25">
      <c r="V216" s="71" t="s">
        <v>60</v>
      </c>
      <c r="W216" s="73"/>
      <c r="X216" s="73"/>
      <c r="Y216" s="74"/>
    </row>
    <row r="217" spans="22:25" ht="30" x14ac:dyDescent="0.25">
      <c r="V217" s="71" t="s">
        <v>61</v>
      </c>
      <c r="W217" s="73"/>
      <c r="X217" s="73"/>
      <c r="Y217" s="74"/>
    </row>
    <row r="218" spans="22:25" ht="45.75" thickBot="1" x14ac:dyDescent="0.3">
      <c r="V218" s="80" t="s">
        <v>82</v>
      </c>
      <c r="W218" s="81"/>
      <c r="X218" s="81"/>
      <c r="Y218" s="81"/>
    </row>
    <row r="219" spans="22:25" ht="30" x14ac:dyDescent="0.25">
      <c r="V219" s="75" t="s">
        <v>28</v>
      </c>
      <c r="W219" s="76">
        <v>6</v>
      </c>
      <c r="X219" s="76">
        <v>2014</v>
      </c>
      <c r="Y219" s="77"/>
    </row>
    <row r="220" spans="22:25" x14ac:dyDescent="0.25">
      <c r="V220" s="78"/>
      <c r="W220" s="9" t="s">
        <v>1</v>
      </c>
      <c r="X220" s="9" t="s">
        <v>2</v>
      </c>
      <c r="Y220" s="79" t="s">
        <v>21</v>
      </c>
    </row>
    <row r="221" spans="22:25" ht="30" x14ac:dyDescent="0.25">
      <c r="V221" s="71" t="s">
        <v>58</v>
      </c>
      <c r="W221" s="51"/>
      <c r="X221" s="51"/>
      <c r="Y221" s="72"/>
    </row>
    <row r="222" spans="22:25" ht="30" x14ac:dyDescent="0.25">
      <c r="V222" s="71" t="s">
        <v>59</v>
      </c>
      <c r="W222" s="51"/>
      <c r="X222" s="51"/>
      <c r="Y222" s="72"/>
    </row>
    <row r="223" spans="22:25" ht="30" x14ac:dyDescent="0.25">
      <c r="V223" s="71" t="s">
        <v>78</v>
      </c>
      <c r="W223" s="51"/>
      <c r="X223" s="51"/>
      <c r="Y223" s="72"/>
    </row>
    <row r="224" spans="22:25" ht="30" x14ac:dyDescent="0.25">
      <c r="V224" s="71" t="s">
        <v>60</v>
      </c>
      <c r="W224" s="73"/>
      <c r="X224" s="73"/>
      <c r="Y224" s="74"/>
    </row>
    <row r="225" spans="22:25" ht="30" x14ac:dyDescent="0.25">
      <c r="V225" s="71" t="s">
        <v>61</v>
      </c>
      <c r="W225" s="73"/>
      <c r="X225" s="73"/>
      <c r="Y225" s="74"/>
    </row>
    <row r="226" spans="22:25" ht="45.75" thickBot="1" x14ac:dyDescent="0.3">
      <c r="V226" s="80" t="s">
        <v>82</v>
      </c>
      <c r="W226" s="81"/>
      <c r="X226" s="81"/>
      <c r="Y226" s="81"/>
    </row>
    <row r="227" spans="22:25" ht="30" x14ac:dyDescent="0.25">
      <c r="V227" s="75" t="s">
        <v>28</v>
      </c>
      <c r="W227" s="76">
        <v>6</v>
      </c>
      <c r="X227" s="76">
        <v>2014</v>
      </c>
      <c r="Y227" s="77"/>
    </row>
    <row r="228" spans="22:25" x14ac:dyDescent="0.25">
      <c r="V228" s="78"/>
      <c r="W228" s="9" t="s">
        <v>1</v>
      </c>
      <c r="X228" s="9" t="s">
        <v>2</v>
      </c>
      <c r="Y228" s="79" t="s">
        <v>21</v>
      </c>
    </row>
    <row r="229" spans="22:25" ht="30" x14ac:dyDescent="0.25">
      <c r="V229" s="71" t="s">
        <v>58</v>
      </c>
      <c r="W229" s="51"/>
      <c r="X229" s="51"/>
      <c r="Y229" s="72"/>
    </row>
    <row r="230" spans="22:25" ht="30" x14ac:dyDescent="0.25">
      <c r="V230" s="71" t="s">
        <v>59</v>
      </c>
      <c r="W230" s="51"/>
      <c r="X230" s="51"/>
      <c r="Y230" s="72"/>
    </row>
    <row r="231" spans="22:25" ht="30" x14ac:dyDescent="0.25">
      <c r="V231" s="71" t="s">
        <v>78</v>
      </c>
      <c r="W231" s="51"/>
      <c r="X231" s="51"/>
      <c r="Y231" s="72"/>
    </row>
    <row r="232" spans="22:25" ht="30" x14ac:dyDescent="0.25">
      <c r="V232" s="71" t="s">
        <v>60</v>
      </c>
      <c r="W232" s="73"/>
      <c r="X232" s="73"/>
      <c r="Y232" s="74"/>
    </row>
    <row r="233" spans="22:25" ht="30" x14ac:dyDescent="0.25">
      <c r="V233" s="71" t="s">
        <v>61</v>
      </c>
      <c r="W233" s="73"/>
      <c r="X233" s="73"/>
      <c r="Y233" s="74"/>
    </row>
    <row r="234" spans="22:25" ht="45.75" thickBot="1" x14ac:dyDescent="0.3">
      <c r="V234" s="80" t="s">
        <v>82</v>
      </c>
      <c r="W234" s="81"/>
      <c r="X234" s="81"/>
      <c r="Y234" s="81"/>
    </row>
    <row r="235" spans="22:25" ht="30" x14ac:dyDescent="0.25">
      <c r="V235" s="75" t="s">
        <v>28</v>
      </c>
      <c r="W235" s="76">
        <v>6</v>
      </c>
      <c r="X235" s="76">
        <v>2014</v>
      </c>
      <c r="Y235" s="77"/>
    </row>
    <row r="236" spans="22:25" x14ac:dyDescent="0.25">
      <c r="V236" s="78"/>
      <c r="W236" s="9" t="s">
        <v>1</v>
      </c>
      <c r="X236" s="9" t="s">
        <v>2</v>
      </c>
      <c r="Y236" s="79" t="s">
        <v>21</v>
      </c>
    </row>
    <row r="237" spans="22:25" ht="30" x14ac:dyDescent="0.25">
      <c r="V237" s="71" t="s">
        <v>58</v>
      </c>
      <c r="W237" s="51"/>
      <c r="X237" s="51"/>
      <c r="Y237" s="72"/>
    </row>
    <row r="238" spans="22:25" ht="30" x14ac:dyDescent="0.25">
      <c r="V238" s="71" t="s">
        <v>59</v>
      </c>
      <c r="W238" s="51"/>
      <c r="X238" s="51"/>
      <c r="Y238" s="72"/>
    </row>
    <row r="239" spans="22:25" ht="30" x14ac:dyDescent="0.25">
      <c r="V239" s="71" t="s">
        <v>78</v>
      </c>
      <c r="W239" s="51"/>
      <c r="X239" s="51"/>
      <c r="Y239" s="72"/>
    </row>
    <row r="240" spans="22:25" ht="30" x14ac:dyDescent="0.25">
      <c r="V240" s="71" t="s">
        <v>60</v>
      </c>
      <c r="W240" s="73"/>
      <c r="X240" s="73"/>
      <c r="Y240" s="74"/>
    </row>
    <row r="241" spans="22:25" ht="30" x14ac:dyDescent="0.25">
      <c r="V241" s="71" t="s">
        <v>61</v>
      </c>
      <c r="W241" s="73"/>
      <c r="X241" s="73"/>
      <c r="Y241" s="74"/>
    </row>
    <row r="242" spans="22:25" ht="45.75" thickBot="1" x14ac:dyDescent="0.3">
      <c r="V242" s="80" t="s">
        <v>82</v>
      </c>
      <c r="W242" s="81"/>
      <c r="X242" s="81"/>
      <c r="Y242" s="81"/>
    </row>
    <row r="243" spans="22:25" ht="30" x14ac:dyDescent="0.25">
      <c r="V243" s="75" t="s">
        <v>28</v>
      </c>
      <c r="W243" s="76">
        <v>6</v>
      </c>
      <c r="X243" s="76">
        <v>2014</v>
      </c>
      <c r="Y243" s="77"/>
    </row>
    <row r="244" spans="22:25" x14ac:dyDescent="0.25">
      <c r="V244" s="78"/>
      <c r="W244" s="9" t="s">
        <v>1</v>
      </c>
      <c r="X244" s="9" t="s">
        <v>2</v>
      </c>
      <c r="Y244" s="79" t="s">
        <v>21</v>
      </c>
    </row>
    <row r="245" spans="22:25" ht="30" x14ac:dyDescent="0.25">
      <c r="V245" s="71" t="s">
        <v>58</v>
      </c>
      <c r="W245" s="51"/>
      <c r="X245" s="51"/>
      <c r="Y245" s="72"/>
    </row>
    <row r="246" spans="22:25" ht="30" x14ac:dyDescent="0.25">
      <c r="V246" s="71" t="s">
        <v>59</v>
      </c>
      <c r="W246" s="51"/>
      <c r="X246" s="51"/>
      <c r="Y246" s="72"/>
    </row>
    <row r="247" spans="22:25" ht="30" x14ac:dyDescent="0.25">
      <c r="V247" s="71" t="s">
        <v>78</v>
      </c>
      <c r="W247" s="51"/>
      <c r="X247" s="51"/>
      <c r="Y247" s="72"/>
    </row>
    <row r="248" spans="22:25" ht="30" x14ac:dyDescent="0.25">
      <c r="V248" s="71" t="s">
        <v>60</v>
      </c>
      <c r="W248" s="73"/>
      <c r="X248" s="73"/>
      <c r="Y248" s="74"/>
    </row>
    <row r="249" spans="22:25" ht="30" x14ac:dyDescent="0.25">
      <c r="V249" s="71" t="s">
        <v>61</v>
      </c>
      <c r="W249" s="73"/>
      <c r="X249" s="73"/>
      <c r="Y249" s="74"/>
    </row>
    <row r="250" spans="22:25" ht="45.75" thickBot="1" x14ac:dyDescent="0.3">
      <c r="V250" s="80" t="s">
        <v>82</v>
      </c>
      <c r="W250" s="81"/>
      <c r="X250" s="81"/>
      <c r="Y250" s="81"/>
    </row>
  </sheetData>
  <pageMargins left="0.7" right="0.7" top="0.75" bottom="0.75" header="0.3" footer="0.3"/>
  <pageSetup paperSize="9" scale="34" orientation="portrait" r:id="rId1"/>
  <rowBreaks count="1" manualBreakCount="1">
    <brk id="103" max="1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933"/>
  <sheetViews>
    <sheetView zoomScale="85" zoomScaleNormal="85" workbookViewId="0">
      <pane ySplit="2" topLeftCell="A3" activePane="bottomLeft" state="frozen"/>
      <selection activeCell="K27" sqref="K27"/>
      <selection pane="bottomLeft" activeCell="O4" sqref="O4"/>
    </sheetView>
  </sheetViews>
  <sheetFormatPr baseColWidth="10" defaultRowHeight="15" x14ac:dyDescent="0.25"/>
  <cols>
    <col min="1" max="1" width="11.42578125" style="107"/>
    <col min="2" max="2" width="17.28515625" style="108" customWidth="1"/>
    <col min="3" max="3" width="27.7109375" style="7" customWidth="1"/>
    <col min="4" max="4" width="10.28515625" style="7" customWidth="1"/>
    <col min="5" max="5" width="10.85546875" style="7" bestFit="1" customWidth="1"/>
    <col min="6" max="6" width="10" style="7" customWidth="1"/>
    <col min="7" max="7" width="14.28515625" style="7" customWidth="1"/>
    <col min="8" max="8" width="9.42578125" style="7" customWidth="1"/>
    <col min="9" max="9" width="11.42578125" style="7" customWidth="1"/>
    <col min="10" max="10" width="18.28515625" style="109" customWidth="1"/>
    <col min="11" max="11" width="25.7109375" style="109" customWidth="1"/>
    <col min="12" max="12" width="9.28515625" style="109" customWidth="1"/>
    <col min="13" max="13" width="4.5703125" customWidth="1"/>
    <col min="14" max="14" width="22.28515625" bestFit="1" customWidth="1"/>
    <col min="15" max="15" width="11.28515625" customWidth="1"/>
    <col min="16" max="16" width="9.28515625" customWidth="1"/>
    <col min="18" max="18" width="8.140625" bestFit="1" customWidth="1"/>
    <col min="19" max="19" width="33.7109375" customWidth="1"/>
    <col min="20" max="20" width="6.28515625" customWidth="1"/>
  </cols>
  <sheetData>
    <row r="1" spans="1:22" s="1" customFormat="1" ht="45.75" thickBot="1" x14ac:dyDescent="0.3">
      <c r="A1" s="104" t="s">
        <v>84</v>
      </c>
      <c r="B1" s="105" t="s">
        <v>10</v>
      </c>
      <c r="C1" s="104" t="s">
        <v>11</v>
      </c>
      <c r="D1" s="104" t="s">
        <v>22</v>
      </c>
      <c r="E1" s="104" t="s">
        <v>9</v>
      </c>
      <c r="F1" s="104" t="s">
        <v>23</v>
      </c>
      <c r="G1" s="104" t="s">
        <v>0</v>
      </c>
      <c r="H1" s="104" t="s">
        <v>3</v>
      </c>
      <c r="I1" s="104" t="s">
        <v>57</v>
      </c>
      <c r="J1" s="104" t="s">
        <v>56</v>
      </c>
      <c r="K1" s="104" t="s">
        <v>29</v>
      </c>
      <c r="L1" s="104" t="s">
        <v>85</v>
      </c>
      <c r="M1" s="10"/>
      <c r="N1" s="61"/>
      <c r="O1" s="12" t="s">
        <v>1</v>
      </c>
      <c r="P1" s="12" t="s">
        <v>2</v>
      </c>
      <c r="Q1" s="12" t="s">
        <v>21</v>
      </c>
      <c r="R1" s="89" t="s">
        <v>113</v>
      </c>
      <c r="S1" s="11"/>
    </row>
    <row r="2" spans="1:22" ht="27.6" customHeight="1" thickBot="1" x14ac:dyDescent="0.3">
      <c r="A2" s="106">
        <f t="shared" ref="A2:A32" ca="1" si="0">HYPERLINK(CONCATENATE(repetoire,"\",(MID(CELL("nomfichier",$A$1),FIND("]",CELL("nomfichier",$A$1),1)+1,30)),"\","PA",ROW(A2)-1,".pdf"),ROW(A2)-1)</f>
        <v>1</v>
      </c>
      <c r="B2" s="3" t="s">
        <v>12</v>
      </c>
      <c r="C2" s="4" t="s">
        <v>34</v>
      </c>
      <c r="D2" s="4">
        <f t="shared" ref="D2:D31" si="1">IF(ISBLANK($C2), "", VLOOKUP($C2,PAcomplet,2,FALSE))</f>
        <v>1</v>
      </c>
      <c r="E2" s="5">
        <v>41652</v>
      </c>
      <c r="F2" s="4" t="s">
        <v>4</v>
      </c>
      <c r="G2" s="4">
        <v>21</v>
      </c>
      <c r="H2" s="4" t="s">
        <v>6</v>
      </c>
      <c r="I2" s="4" t="s">
        <v>53</v>
      </c>
      <c r="J2" s="86" t="s">
        <v>77</v>
      </c>
      <c r="K2" s="49"/>
      <c r="L2" s="49" t="s">
        <v>87</v>
      </c>
      <c r="M2" s="6"/>
      <c r="N2" s="62" t="s">
        <v>58</v>
      </c>
      <c r="O2" s="15">
        <f>SUMPRODUCT(($D$2:$D$218=1)*($F$2:$F$218="A"))</f>
        <v>2</v>
      </c>
      <c r="P2" s="15">
        <f>SUMPRODUCT(($D$2:$D$218=2)*($F$2:$F$218="A"))</f>
        <v>10</v>
      </c>
      <c r="Q2" s="15">
        <f>O2+P2</f>
        <v>12</v>
      </c>
      <c r="R2" s="15">
        <f>SUMPRODUCT(($D$2:$D$218="PC")*($F$2:$F$218="A"))</f>
        <v>2</v>
      </c>
      <c r="S2" s="14"/>
      <c r="U2" s="7"/>
      <c r="V2" s="7"/>
    </row>
    <row r="3" spans="1:22" ht="15" customHeight="1" thickBot="1" x14ac:dyDescent="0.3">
      <c r="A3" s="106">
        <f t="shared" ca="1" si="0"/>
        <v>2</v>
      </c>
      <c r="B3" s="3" t="s">
        <v>96</v>
      </c>
      <c r="C3" s="4" t="s">
        <v>33</v>
      </c>
      <c r="D3" s="4">
        <f t="shared" si="1"/>
        <v>1</v>
      </c>
      <c r="E3" s="5">
        <v>41684</v>
      </c>
      <c r="F3" s="4" t="s">
        <v>4</v>
      </c>
      <c r="G3" s="4"/>
      <c r="H3" s="4" t="s">
        <v>6</v>
      </c>
      <c r="I3" s="4" t="s">
        <v>7</v>
      </c>
      <c r="J3" s="86"/>
      <c r="K3" s="49"/>
      <c r="L3" s="49" t="s">
        <v>86</v>
      </c>
      <c r="M3" s="6"/>
      <c r="N3" s="63" t="s">
        <v>59</v>
      </c>
      <c r="O3" s="15">
        <f>SUMPRODUCT(($D$2:$D$218=1)*($F$2:$F$218="R"))</f>
        <v>0</v>
      </c>
      <c r="P3" s="15">
        <f>SUMPRODUCT(($D$2:$D$218=2)*($F$2:$F$218="R"))</f>
        <v>0</v>
      </c>
      <c r="Q3" s="15">
        <f t="shared" ref="Q3:Q4" si="2">O3+P3</f>
        <v>0</v>
      </c>
      <c r="R3" s="15">
        <f>SUMPRODUCT(($D$2:$D$218="PC")*($F$2:$F$218="R"))</f>
        <v>0</v>
      </c>
      <c r="S3" s="14"/>
      <c r="U3" s="7"/>
      <c r="V3" s="7"/>
    </row>
    <row r="4" spans="1:22" ht="45.75" thickBot="1" x14ac:dyDescent="0.3">
      <c r="A4" s="106">
        <f t="shared" ca="1" si="0"/>
        <v>3</v>
      </c>
      <c r="B4" s="3" t="s">
        <v>12</v>
      </c>
      <c r="C4" s="4" t="s">
        <v>35</v>
      </c>
      <c r="D4" s="4">
        <f t="shared" si="1"/>
        <v>2</v>
      </c>
      <c r="E4" s="5">
        <v>41682</v>
      </c>
      <c r="F4" s="4" t="s">
        <v>4</v>
      </c>
      <c r="G4" s="4">
        <v>47</v>
      </c>
      <c r="H4" s="4" t="s">
        <v>6</v>
      </c>
      <c r="I4" s="4" t="s">
        <v>7</v>
      </c>
      <c r="J4" s="86"/>
      <c r="K4" s="49" t="s">
        <v>76</v>
      </c>
      <c r="L4" s="49" t="s">
        <v>87</v>
      </c>
      <c r="M4" s="6"/>
      <c r="N4" s="63" t="s">
        <v>78</v>
      </c>
      <c r="O4" s="19">
        <f>SUMPRODUCT(($D$2:$D$218=1)*(NOT(ISBLANK($F$2:$F$218))))</f>
        <v>2</v>
      </c>
      <c r="P4" s="19">
        <f>SUMPRODUCT(($D$2:$D$218=2)*(NOT(ISBLANK($F$2:$F$218))))</f>
        <v>13</v>
      </c>
      <c r="Q4" s="15">
        <f t="shared" si="2"/>
        <v>15</v>
      </c>
      <c r="R4" s="19">
        <f>SUMPRODUCT(($D$2:$D$218="pc")*(NOT(ISBLANK($F$2:$F$218))))</f>
        <v>2</v>
      </c>
      <c r="S4" s="14"/>
      <c r="T4" s="7"/>
      <c r="U4" s="7"/>
      <c r="V4" s="7"/>
    </row>
    <row r="5" spans="1:22" ht="30.75" thickBot="1" x14ac:dyDescent="0.3">
      <c r="A5" s="106">
        <f t="shared" ca="1" si="0"/>
        <v>4</v>
      </c>
      <c r="B5" s="3" t="s">
        <v>88</v>
      </c>
      <c r="C5" s="4" t="s">
        <v>35</v>
      </c>
      <c r="D5" s="4">
        <f t="shared" si="1"/>
        <v>2</v>
      </c>
      <c r="E5" s="5">
        <v>41696</v>
      </c>
      <c r="F5" s="4" t="s">
        <v>4</v>
      </c>
      <c r="G5" s="4">
        <v>79</v>
      </c>
      <c r="H5" s="4" t="s">
        <v>5</v>
      </c>
      <c r="I5" s="4" t="s">
        <v>7</v>
      </c>
      <c r="J5" s="86" t="s">
        <v>94</v>
      </c>
      <c r="K5" s="49" t="s">
        <v>95</v>
      </c>
      <c r="L5" s="49" t="s">
        <v>87</v>
      </c>
      <c r="M5" s="6"/>
      <c r="N5" s="62" t="s">
        <v>60</v>
      </c>
      <c r="O5" s="20">
        <f>IFERROR(O2/(O2+O3),"")</f>
        <v>1</v>
      </c>
      <c r="P5" s="20">
        <f>IFERROR(P2/(P2+P3),"")</f>
        <v>1</v>
      </c>
      <c r="Q5" s="20">
        <f>IFERROR(Q2/(Q2+Q3),"")</f>
        <v>1</v>
      </c>
      <c r="R5" s="20">
        <f>IF(R4=0,"",R2/(R2+R3))</f>
        <v>1</v>
      </c>
      <c r="S5" s="14"/>
      <c r="T5" s="7"/>
      <c r="U5" s="7"/>
      <c r="V5" s="7"/>
    </row>
    <row r="6" spans="1:22" ht="15.75" thickBot="1" x14ac:dyDescent="0.3">
      <c r="A6" s="106">
        <f t="shared" ca="1" si="0"/>
        <v>5</v>
      </c>
      <c r="B6" s="3" t="s">
        <v>89</v>
      </c>
      <c r="C6" s="4" t="s">
        <v>35</v>
      </c>
      <c r="D6" s="4">
        <f t="shared" si="1"/>
        <v>2</v>
      </c>
      <c r="E6" s="5">
        <v>41690</v>
      </c>
      <c r="F6" s="4" t="s">
        <v>4</v>
      </c>
      <c r="G6" s="4">
        <v>62</v>
      </c>
      <c r="H6" s="4" t="s">
        <v>5</v>
      </c>
      <c r="I6" s="4" t="s">
        <v>7</v>
      </c>
      <c r="J6" s="86"/>
      <c r="K6" s="49"/>
      <c r="L6" s="49" t="s">
        <v>87</v>
      </c>
      <c r="M6" s="6"/>
      <c r="N6" s="63" t="s">
        <v>61</v>
      </c>
      <c r="O6" s="20">
        <f>IFERROR(O3/(O2+O3),"")</f>
        <v>0</v>
      </c>
      <c r="P6" s="20">
        <f>IFERROR(P3/(P2+P3),"")</f>
        <v>0</v>
      </c>
      <c r="Q6" s="20">
        <f>IFERROR(Q3/(Q2+Q3),"")</f>
        <v>0</v>
      </c>
      <c r="R6" s="20">
        <f>IF(R4=0,"",R3/(R2+R3))</f>
        <v>0</v>
      </c>
      <c r="S6" s="14"/>
      <c r="T6" s="7"/>
      <c r="U6" s="7"/>
      <c r="V6" s="7"/>
    </row>
    <row r="7" spans="1:22" ht="15" customHeight="1" thickBot="1" x14ac:dyDescent="0.3">
      <c r="A7" s="106">
        <f t="shared" ca="1" si="0"/>
        <v>6</v>
      </c>
      <c r="B7" s="3" t="s">
        <v>17</v>
      </c>
      <c r="C7" s="4" t="s">
        <v>35</v>
      </c>
      <c r="D7" s="4">
        <f t="shared" si="1"/>
        <v>2</v>
      </c>
      <c r="E7" s="5">
        <v>41711</v>
      </c>
      <c r="F7" s="4" t="s">
        <v>4</v>
      </c>
      <c r="G7" s="4">
        <v>119</v>
      </c>
      <c r="H7" s="4" t="s">
        <v>52</v>
      </c>
      <c r="I7" s="4" t="s">
        <v>7</v>
      </c>
      <c r="J7" s="86"/>
      <c r="K7" s="49"/>
      <c r="L7" s="49" t="s">
        <v>87</v>
      </c>
      <c r="M7" s="6"/>
      <c r="N7" s="63" t="s">
        <v>79</v>
      </c>
      <c r="O7" s="20">
        <f>IFERROR((O2+O3)/O4,"")</f>
        <v>1</v>
      </c>
      <c r="P7" s="20">
        <f>IFERROR((P2+P3)/P4,"")</f>
        <v>0.76923076923076927</v>
      </c>
      <c r="Q7" s="20">
        <f>IFERROR((Q2+Q3)/Q4,"")</f>
        <v>0.8</v>
      </c>
      <c r="R7" s="21">
        <f>IF(R4=0,"",(R2+R3)/R4)</f>
        <v>1</v>
      </c>
      <c r="S7" s="14"/>
      <c r="T7" s="7"/>
      <c r="U7" s="7"/>
      <c r="V7" s="7"/>
    </row>
    <row r="8" spans="1:22" ht="15" customHeight="1" thickBot="1" x14ac:dyDescent="0.3">
      <c r="A8" s="106">
        <f t="shared" ca="1" si="0"/>
        <v>7</v>
      </c>
      <c r="B8" s="3" t="s">
        <v>18</v>
      </c>
      <c r="C8" s="4" t="s">
        <v>35</v>
      </c>
      <c r="D8" s="4">
        <f t="shared" si="1"/>
        <v>2</v>
      </c>
      <c r="E8" s="5">
        <v>41718</v>
      </c>
      <c r="F8" s="4" t="s">
        <v>75</v>
      </c>
      <c r="G8" s="4"/>
      <c r="H8" s="4" t="s">
        <v>52</v>
      </c>
      <c r="I8" s="4" t="s">
        <v>7</v>
      </c>
      <c r="J8" s="86"/>
      <c r="K8" s="49"/>
      <c r="L8" s="49" t="s">
        <v>87</v>
      </c>
      <c r="M8" s="6"/>
      <c r="N8" s="64" t="s">
        <v>28</v>
      </c>
      <c r="O8" s="65">
        <f>Stat!$C$14</f>
        <v>6</v>
      </c>
      <c r="P8" s="65">
        <f>Stat!$D$14</f>
        <v>2014</v>
      </c>
      <c r="Q8" s="66"/>
      <c r="R8" s="14"/>
      <c r="S8" s="14"/>
      <c r="T8" s="7"/>
      <c r="U8" s="7"/>
      <c r="V8" s="7"/>
    </row>
    <row r="9" spans="1:22" ht="15" customHeight="1" thickBot="1" x14ac:dyDescent="0.3">
      <c r="A9" s="106">
        <f t="shared" ca="1" si="0"/>
        <v>8</v>
      </c>
      <c r="B9" s="3" t="s">
        <v>19</v>
      </c>
      <c r="C9" s="4" t="s">
        <v>35</v>
      </c>
      <c r="D9" s="4">
        <f t="shared" si="1"/>
        <v>2</v>
      </c>
      <c r="E9" s="5">
        <v>41795</v>
      </c>
      <c r="F9" s="4" t="s">
        <v>4</v>
      </c>
      <c r="G9" s="4">
        <v>510</v>
      </c>
      <c r="H9" s="4" t="s">
        <v>52</v>
      </c>
      <c r="I9" s="4" t="s">
        <v>7</v>
      </c>
      <c r="J9" s="86"/>
      <c r="K9" s="49"/>
      <c r="L9" s="49" t="s">
        <v>87</v>
      </c>
      <c r="M9" s="6"/>
      <c r="N9" s="67"/>
      <c r="O9" s="16" t="s">
        <v>1</v>
      </c>
      <c r="P9" s="16" t="s">
        <v>2</v>
      </c>
      <c r="Q9" s="16" t="s">
        <v>21</v>
      </c>
      <c r="R9" s="14"/>
      <c r="S9" s="14"/>
      <c r="T9" s="7"/>
      <c r="U9" s="7"/>
      <c r="V9" s="7"/>
    </row>
    <row r="10" spans="1:22" ht="15" customHeight="1" thickBot="1" x14ac:dyDescent="0.3">
      <c r="A10" s="106">
        <f t="shared" ca="1" si="0"/>
        <v>9</v>
      </c>
      <c r="B10" s="3" t="s">
        <v>19</v>
      </c>
      <c r="C10" s="4" t="s">
        <v>35</v>
      </c>
      <c r="D10" s="4">
        <f t="shared" si="1"/>
        <v>2</v>
      </c>
      <c r="E10" s="5">
        <v>41801</v>
      </c>
      <c r="F10" s="4" t="s">
        <v>4</v>
      </c>
      <c r="G10" s="4">
        <v>539</v>
      </c>
      <c r="H10" s="4" t="s">
        <v>52</v>
      </c>
      <c r="I10" s="4" t="s">
        <v>7</v>
      </c>
      <c r="J10" s="86"/>
      <c r="K10" s="49"/>
      <c r="L10" s="49" t="s">
        <v>87</v>
      </c>
      <c r="M10" s="6"/>
      <c r="N10" s="62" t="s">
        <v>58</v>
      </c>
      <c r="O10" s="15">
        <f>SUMPRODUCT(($D$2:$D$218=1)*($F$2:$F$218="A")*(MONTH($E$2:$E$218)=$O$8)*(YEAR($E$2:$E$218)=$P$8))</f>
        <v>0</v>
      </c>
      <c r="P10" s="15">
        <f>SUMPRODUCT(($D$2:$D$218=2)*($F$2:$F$218="A")*(MONTH($E$2:$E$218)=$O$8)*(YEAR($E$2:$E$218)=$P$8))</f>
        <v>2</v>
      </c>
      <c r="Q10" s="15">
        <f>O10+P10</f>
        <v>2</v>
      </c>
      <c r="R10" s="15">
        <f>SUMPRODUCT(($D$2:$D$218="pc")*($F$2:$F$218="A")*(MONTH($E$2:$E$218)=$O$8)*(YEAR($E$2:$E$218)=$P$8))</f>
        <v>0</v>
      </c>
      <c r="S10" s="14"/>
      <c r="T10" s="7"/>
      <c r="U10" s="7"/>
      <c r="V10" s="7"/>
    </row>
    <row r="11" spans="1:22" ht="15" customHeight="1" thickBot="1" x14ac:dyDescent="0.3">
      <c r="A11" s="106">
        <f t="shared" ca="1" si="0"/>
        <v>10</v>
      </c>
      <c r="B11" s="3" t="s">
        <v>90</v>
      </c>
      <c r="C11" s="4" t="s">
        <v>35</v>
      </c>
      <c r="D11" s="4">
        <f t="shared" si="1"/>
        <v>2</v>
      </c>
      <c r="E11" s="5">
        <v>41752</v>
      </c>
      <c r="F11" s="4" t="s">
        <v>4</v>
      </c>
      <c r="G11" s="4">
        <v>293</v>
      </c>
      <c r="H11" s="4" t="s">
        <v>52</v>
      </c>
      <c r="I11" s="4" t="s">
        <v>7</v>
      </c>
      <c r="J11" s="86"/>
      <c r="K11" s="49"/>
      <c r="L11" s="48" t="s">
        <v>87</v>
      </c>
      <c r="M11" s="6"/>
      <c r="N11" s="63" t="s">
        <v>59</v>
      </c>
      <c r="O11" s="15">
        <f>SUMPRODUCT(($D$2:$D$218=1)*($F$2:$F$218="R")*(MONTH($E$2:$E$218)=$O$8)*(YEAR($E$2:$E$218)=$P$8))</f>
        <v>0</v>
      </c>
      <c r="P11" s="15">
        <f>SUMPRODUCT(($D$2:$D$218=2)*($F$2:$F$218="R")*(MONTH($E$2:$E$218)=$O$8)*(YEAR($E$2:$E$218)=$P$8))</f>
        <v>0</v>
      </c>
      <c r="Q11" s="15">
        <f t="shared" ref="Q11:Q12" si="3">O11+P11</f>
        <v>0</v>
      </c>
      <c r="R11" s="15">
        <f>SUMPRODUCT(($D$2:$D$218="pc")*($F$2:$F$218="R")*(MONTH($E$2:$E$218)=$O$8)*(YEAR($E$2:$E$218)=$P$8))</f>
        <v>0</v>
      </c>
      <c r="S11" s="14"/>
      <c r="T11" s="7"/>
      <c r="U11" s="7"/>
      <c r="V11" s="7"/>
    </row>
    <row r="12" spans="1:22" ht="30.75" thickBot="1" x14ac:dyDescent="0.3">
      <c r="A12" s="106">
        <f t="shared" ca="1" si="0"/>
        <v>11</v>
      </c>
      <c r="B12" s="3" t="s">
        <v>91</v>
      </c>
      <c r="C12" s="4" t="s">
        <v>114</v>
      </c>
      <c r="D12" s="4" t="str">
        <f t="shared" si="1"/>
        <v>PC</v>
      </c>
      <c r="E12" s="5">
        <v>41729</v>
      </c>
      <c r="F12" s="4" t="s">
        <v>4</v>
      </c>
      <c r="G12" s="4">
        <v>177</v>
      </c>
      <c r="H12" s="4" t="s">
        <v>52</v>
      </c>
      <c r="I12" s="4" t="s">
        <v>7</v>
      </c>
      <c r="J12" s="86"/>
      <c r="K12" s="48" t="s">
        <v>117</v>
      </c>
      <c r="L12" s="49" t="s">
        <v>87</v>
      </c>
      <c r="M12" s="6"/>
      <c r="N12" s="63" t="s">
        <v>78</v>
      </c>
      <c r="O12" s="19">
        <f>SUMPRODUCT(($D$2:$D$218=1)*(NOT(ISBLANK($F$2:$F$218)))*(MONTH($E$2:$E$218)=$O$8)*(YEAR($E$2:$E$218)=$P$8))</f>
        <v>0</v>
      </c>
      <c r="P12" s="19">
        <f>SUMPRODUCT(($D$2:$D$218=2)*(NOT(ISBLANK($F$2:$F$218)))*(MONTH($E$2:$E$218)=$O$8)*(YEAR($E$2:$E$218)=$P$8))</f>
        <v>4</v>
      </c>
      <c r="Q12" s="15">
        <f t="shared" si="3"/>
        <v>4</v>
      </c>
      <c r="R12" s="19">
        <f>SUMPRODUCT(($D$2:$D$218="PC")*(NOT(ISBLANK($F$2:$F$218)))*(MONTH($E$2:$E$218)=$O$8)*(YEAR($E$2:$E$218)=$P$8))</f>
        <v>0</v>
      </c>
      <c r="S12" s="14"/>
    </row>
    <row r="13" spans="1:22" ht="15.75" thickBot="1" x14ac:dyDescent="0.3">
      <c r="A13" s="106">
        <f t="shared" ca="1" si="0"/>
        <v>12</v>
      </c>
      <c r="B13" s="3" t="s">
        <v>91</v>
      </c>
      <c r="C13" s="4" t="s">
        <v>35</v>
      </c>
      <c r="D13" s="4">
        <f t="shared" si="1"/>
        <v>2</v>
      </c>
      <c r="E13" s="5">
        <v>41731</v>
      </c>
      <c r="F13" s="4" t="s">
        <v>4</v>
      </c>
      <c r="G13" s="4">
        <v>195</v>
      </c>
      <c r="H13" s="4" t="s">
        <v>52</v>
      </c>
      <c r="I13" s="4" t="s">
        <v>7</v>
      </c>
      <c r="J13" s="86"/>
      <c r="K13" s="49"/>
      <c r="L13" s="49" t="s">
        <v>87</v>
      </c>
      <c r="M13" s="6"/>
      <c r="N13" s="62" t="s">
        <v>60</v>
      </c>
      <c r="O13" s="20" t="str">
        <f>IFERROR(O10/($O$10+$O$11),"")</f>
        <v/>
      </c>
      <c r="P13" s="20">
        <f>IFERROR(P10/(P10+P11),"")</f>
        <v>1</v>
      </c>
      <c r="Q13" s="20">
        <f>IFERROR(Q10/(Q10+Q11),"")</f>
        <v>1</v>
      </c>
      <c r="R13" s="20" t="str">
        <f>IFERROR(R10/(R10+R11),"")</f>
        <v/>
      </c>
      <c r="S13" s="14"/>
    </row>
    <row r="14" spans="1:22" ht="15.75" thickBot="1" x14ac:dyDescent="0.3">
      <c r="A14" s="106">
        <f t="shared" ca="1" si="0"/>
        <v>13</v>
      </c>
      <c r="B14" s="3" t="s">
        <v>92</v>
      </c>
      <c r="C14" s="4" t="s">
        <v>35</v>
      </c>
      <c r="D14" s="4">
        <f>IF(ISBLANK($C14), "", VLOOKUP($C14,PAcomplet,2,FALSE))</f>
        <v>2</v>
      </c>
      <c r="E14" s="5">
        <v>41765</v>
      </c>
      <c r="F14" s="4" t="s">
        <v>4</v>
      </c>
      <c r="G14" s="134">
        <v>352</v>
      </c>
      <c r="H14" s="4" t="s">
        <v>52</v>
      </c>
      <c r="I14" s="4" t="s">
        <v>7</v>
      </c>
      <c r="J14" s="86"/>
      <c r="K14" s="49"/>
      <c r="L14" s="49" t="s">
        <v>87</v>
      </c>
      <c r="M14" s="6"/>
      <c r="N14" s="63" t="s">
        <v>61</v>
      </c>
      <c r="O14" s="20" t="str">
        <f>IFERROR(O11/($O$10+$O$11),"")</f>
        <v/>
      </c>
      <c r="P14" s="20">
        <f>IFERROR(P11/(P10+P11),"")</f>
        <v>0</v>
      </c>
      <c r="Q14" s="20">
        <f>IFERROR(Q11/(Q10+Q11),"")</f>
        <v>0</v>
      </c>
      <c r="R14" s="20" t="str">
        <f>IFERROR(R11/(R10+R11),"")</f>
        <v/>
      </c>
      <c r="S14" s="14"/>
    </row>
    <row r="15" spans="1:22" ht="15.75" thickBot="1" x14ac:dyDescent="0.3">
      <c r="A15" s="106">
        <f t="shared" ca="1" si="0"/>
        <v>14</v>
      </c>
      <c r="B15" s="3" t="s">
        <v>93</v>
      </c>
      <c r="C15" s="4" t="s">
        <v>114</v>
      </c>
      <c r="D15" s="4" t="str">
        <f>IF(ISBLANK($C15), "", VLOOKUP($C15,PAcomplet,2,FALSE))</f>
        <v>PC</v>
      </c>
      <c r="E15" s="5">
        <v>41737</v>
      </c>
      <c r="F15" s="4" t="s">
        <v>4</v>
      </c>
      <c r="G15" s="4">
        <v>223</v>
      </c>
      <c r="H15" s="4" t="s">
        <v>52</v>
      </c>
      <c r="I15" s="4" t="s">
        <v>7</v>
      </c>
      <c r="J15" s="86"/>
      <c r="K15" s="49"/>
      <c r="L15" s="49" t="s">
        <v>87</v>
      </c>
      <c r="M15" s="6"/>
      <c r="N15" s="62" t="s">
        <v>79</v>
      </c>
      <c r="O15" s="21" t="str">
        <f>IFERROR((O10+O11)/O12,"")</f>
        <v/>
      </c>
      <c r="P15" s="21">
        <f>IFERROR((P10+P11)/P12,"")</f>
        <v>0.5</v>
      </c>
      <c r="Q15" s="21">
        <f>IFERROR((Q10+Q11)/Q12,"")</f>
        <v>0.5</v>
      </c>
      <c r="R15" s="21" t="str">
        <f>IFERROR((R10+R11)/R12,"")</f>
        <v/>
      </c>
      <c r="S15" s="14"/>
    </row>
    <row r="16" spans="1:22" x14ac:dyDescent="0.25">
      <c r="A16" s="106">
        <f t="shared" ca="1" si="0"/>
        <v>15</v>
      </c>
      <c r="B16" s="3" t="s">
        <v>93</v>
      </c>
      <c r="C16" s="4" t="s">
        <v>35</v>
      </c>
      <c r="D16" s="4">
        <f>IF(ISBLANK($C16), "", VLOOKUP($C16,PAcomplet,2,FALSE))</f>
        <v>2</v>
      </c>
      <c r="E16" s="5">
        <v>41739</v>
      </c>
      <c r="F16" s="4" t="s">
        <v>4</v>
      </c>
      <c r="G16" s="4">
        <v>230</v>
      </c>
      <c r="H16" s="4" t="s">
        <v>52</v>
      </c>
      <c r="I16" s="4" t="s">
        <v>7</v>
      </c>
      <c r="J16" s="86"/>
      <c r="K16" s="49"/>
      <c r="L16" s="49" t="s">
        <v>87</v>
      </c>
      <c r="M16" s="6"/>
      <c r="N16" s="14"/>
      <c r="O16" s="22"/>
      <c r="P16" s="22"/>
      <c r="Q16" s="14"/>
      <c r="R16" s="14"/>
      <c r="S16" s="14"/>
    </row>
    <row r="17" spans="1:19" x14ac:dyDescent="0.25">
      <c r="A17" s="106">
        <f t="shared" ca="1" si="0"/>
        <v>16</v>
      </c>
      <c r="B17" s="3" t="s">
        <v>196</v>
      </c>
      <c r="C17" s="17" t="s">
        <v>35</v>
      </c>
      <c r="D17" s="4">
        <f t="shared" si="1"/>
        <v>2</v>
      </c>
      <c r="E17" s="5">
        <v>41807</v>
      </c>
      <c r="F17" s="4" t="s">
        <v>75</v>
      </c>
      <c r="G17" s="4"/>
      <c r="H17" s="4" t="s">
        <v>52</v>
      </c>
      <c r="I17" s="4" t="s">
        <v>7</v>
      </c>
      <c r="J17" s="49"/>
      <c r="K17" s="87"/>
      <c r="L17" s="49"/>
      <c r="M17" s="6"/>
      <c r="N17" s="68" t="s">
        <v>80</v>
      </c>
      <c r="O17" s="68" t="s">
        <v>52</v>
      </c>
      <c r="P17" s="68" t="s">
        <v>6</v>
      </c>
      <c r="Q17" s="68" t="s">
        <v>5</v>
      </c>
      <c r="R17" s="68" t="s">
        <v>152</v>
      </c>
      <c r="S17" s="14"/>
    </row>
    <row r="18" spans="1:19" x14ac:dyDescent="0.25">
      <c r="A18" s="106">
        <f t="shared" ca="1" si="0"/>
        <v>17</v>
      </c>
      <c r="B18" s="3" t="s">
        <v>197</v>
      </c>
      <c r="C18" s="17" t="s">
        <v>35</v>
      </c>
      <c r="D18" s="4">
        <f t="shared" si="1"/>
        <v>2</v>
      </c>
      <c r="E18" s="5">
        <v>41806</v>
      </c>
      <c r="F18" s="4" t="s">
        <v>75</v>
      </c>
      <c r="G18" s="4"/>
      <c r="H18" s="4" t="s">
        <v>52</v>
      </c>
      <c r="I18" s="4" t="s">
        <v>7</v>
      </c>
      <c r="J18" s="49"/>
      <c r="K18" s="87"/>
      <c r="L18" s="49"/>
      <c r="M18" s="6"/>
      <c r="N18" s="68"/>
      <c r="O18" s="68">
        <f>COUNTIF($H$2:$H$199,"LSP")</f>
        <v>12</v>
      </c>
      <c r="P18" s="68">
        <f>COUNTIF($H$2:$I$199,"NLA")</f>
        <v>3</v>
      </c>
      <c r="Q18" s="68">
        <f>COUNTIF($H$2:$J$199,"BGO")</f>
        <v>2</v>
      </c>
      <c r="R18" s="68">
        <f>COUNTIF($H$2:$J$199,R17)</f>
        <v>0</v>
      </c>
      <c r="S18" s="14"/>
    </row>
    <row r="19" spans="1:19" x14ac:dyDescent="0.25">
      <c r="A19" s="106">
        <f t="shared" ca="1" si="0"/>
        <v>18</v>
      </c>
      <c r="B19" s="3"/>
      <c r="C19" s="17"/>
      <c r="D19" s="4" t="str">
        <f t="shared" si="1"/>
        <v/>
      </c>
      <c r="E19" s="5"/>
      <c r="F19" s="4"/>
      <c r="G19" s="4"/>
      <c r="H19" s="4"/>
      <c r="I19" s="4"/>
      <c r="J19" s="49"/>
      <c r="K19" s="87"/>
      <c r="L19" s="49"/>
      <c r="M19" s="6"/>
      <c r="N19" s="14"/>
      <c r="O19" s="22"/>
      <c r="P19" s="22"/>
      <c r="Q19" s="23"/>
      <c r="R19" s="14"/>
      <c r="S19" s="14"/>
    </row>
    <row r="20" spans="1:19" x14ac:dyDescent="0.25">
      <c r="A20" s="106">
        <f t="shared" ca="1" si="0"/>
        <v>19</v>
      </c>
      <c r="B20" s="3"/>
      <c r="C20" s="17"/>
      <c r="D20" s="4" t="str">
        <f t="shared" si="1"/>
        <v/>
      </c>
      <c r="E20" s="5"/>
      <c r="F20" s="4"/>
      <c r="G20" s="4"/>
      <c r="H20" s="4"/>
      <c r="I20" s="4"/>
      <c r="J20" s="86"/>
      <c r="K20" s="49"/>
      <c r="L20" s="49"/>
      <c r="M20" s="6"/>
      <c r="N20" s="14"/>
      <c r="O20" s="22"/>
      <c r="P20" s="22"/>
      <c r="Q20" s="23"/>
      <c r="R20" s="14"/>
      <c r="S20" s="14"/>
    </row>
    <row r="21" spans="1:19" x14ac:dyDescent="0.25">
      <c r="A21" s="106">
        <f t="shared" ca="1" si="0"/>
        <v>20</v>
      </c>
      <c r="B21" s="3"/>
      <c r="C21" s="17"/>
      <c r="D21" s="4" t="str">
        <f t="shared" si="1"/>
        <v/>
      </c>
      <c r="E21" s="5"/>
      <c r="F21" s="4"/>
      <c r="G21" s="4"/>
      <c r="H21" s="4"/>
      <c r="I21" s="4"/>
      <c r="J21" s="86"/>
      <c r="K21" s="49"/>
      <c r="L21" s="49"/>
      <c r="M21" s="6"/>
      <c r="N21" s="14"/>
      <c r="O21" s="23"/>
      <c r="P21" s="23"/>
      <c r="Q21" s="23"/>
      <c r="R21" s="14"/>
      <c r="S21" s="14"/>
    </row>
    <row r="22" spans="1:19" x14ac:dyDescent="0.25">
      <c r="A22" s="106">
        <f t="shared" ca="1" si="0"/>
        <v>21</v>
      </c>
      <c r="B22" s="3"/>
      <c r="C22" s="17"/>
      <c r="D22" s="4" t="str">
        <f t="shared" si="1"/>
        <v/>
      </c>
      <c r="E22" s="5"/>
      <c r="F22" s="4"/>
      <c r="G22" s="4"/>
      <c r="H22" s="4"/>
      <c r="I22" s="4"/>
      <c r="J22" s="86"/>
      <c r="K22" s="49"/>
      <c r="L22" s="49"/>
      <c r="M22" s="6"/>
      <c r="N22" s="14"/>
      <c r="O22" s="14"/>
      <c r="P22" s="14"/>
      <c r="Q22" s="14"/>
      <c r="R22" s="14"/>
      <c r="S22" s="14"/>
    </row>
    <row r="23" spans="1:19" x14ac:dyDescent="0.25">
      <c r="A23" s="106">
        <f t="shared" ca="1" si="0"/>
        <v>22</v>
      </c>
      <c r="B23" s="3"/>
      <c r="C23" s="17"/>
      <c r="D23" s="4" t="str">
        <f t="shared" si="1"/>
        <v/>
      </c>
      <c r="E23" s="5"/>
      <c r="F23" s="4"/>
      <c r="G23" s="4"/>
      <c r="H23" s="4"/>
      <c r="I23" s="4"/>
      <c r="J23" s="86"/>
      <c r="K23" s="49"/>
      <c r="L23" s="49"/>
      <c r="M23" s="6"/>
      <c r="N23" s="14"/>
      <c r="O23" s="14"/>
      <c r="P23" s="14"/>
      <c r="Q23" s="14"/>
      <c r="R23" s="14"/>
      <c r="S23" s="14"/>
    </row>
    <row r="24" spans="1:19" x14ac:dyDescent="0.25">
      <c r="A24" s="106">
        <f t="shared" ca="1" si="0"/>
        <v>23</v>
      </c>
      <c r="B24" s="3"/>
      <c r="C24" s="17"/>
      <c r="D24" s="4" t="str">
        <f t="shared" si="1"/>
        <v/>
      </c>
      <c r="E24" s="5"/>
      <c r="F24" s="4"/>
      <c r="G24" s="4"/>
      <c r="H24" s="4"/>
      <c r="I24" s="4"/>
      <c r="J24" s="86"/>
      <c r="K24" s="49"/>
      <c r="L24" s="49"/>
      <c r="M24" s="6"/>
      <c r="N24" s="14"/>
      <c r="O24" s="14"/>
      <c r="P24" s="14"/>
      <c r="Q24" s="14"/>
      <c r="R24" s="14"/>
      <c r="S24" s="14"/>
    </row>
    <row r="25" spans="1:19" x14ac:dyDescent="0.25">
      <c r="A25" s="106">
        <f t="shared" ca="1" si="0"/>
        <v>24</v>
      </c>
      <c r="B25" s="3"/>
      <c r="C25" s="17"/>
      <c r="D25" s="4" t="str">
        <f t="shared" si="1"/>
        <v/>
      </c>
      <c r="E25" s="5"/>
      <c r="F25" s="4"/>
      <c r="G25" s="4"/>
      <c r="H25" s="4"/>
      <c r="I25" s="4"/>
      <c r="J25" s="86"/>
      <c r="K25" s="49"/>
      <c r="L25" s="49"/>
      <c r="M25" s="6"/>
      <c r="N25" s="14"/>
      <c r="O25" s="14"/>
      <c r="P25" s="14"/>
      <c r="Q25" s="14"/>
      <c r="R25" s="14"/>
      <c r="S25" s="14"/>
    </row>
    <row r="26" spans="1:19" x14ac:dyDescent="0.25">
      <c r="A26" s="106">
        <f t="shared" ca="1" si="0"/>
        <v>25</v>
      </c>
      <c r="B26" s="3"/>
      <c r="C26" s="17"/>
      <c r="D26" s="4" t="str">
        <f t="shared" si="1"/>
        <v/>
      </c>
      <c r="E26" s="5"/>
      <c r="F26" s="4"/>
      <c r="G26" s="17"/>
      <c r="H26" s="4"/>
      <c r="I26" s="4"/>
      <c r="J26" s="86"/>
      <c r="K26" s="49"/>
      <c r="L26" s="49"/>
      <c r="M26" s="6"/>
      <c r="N26" s="14"/>
      <c r="O26" s="14"/>
      <c r="P26" s="14"/>
      <c r="Q26" s="14"/>
      <c r="R26" s="14"/>
      <c r="S26" s="14"/>
    </row>
    <row r="27" spans="1:19" x14ac:dyDescent="0.25">
      <c r="A27" s="106">
        <f t="shared" ca="1" si="0"/>
        <v>26</v>
      </c>
      <c r="B27" s="3"/>
      <c r="C27" s="17"/>
      <c r="D27" s="4" t="str">
        <f t="shared" si="1"/>
        <v/>
      </c>
      <c r="E27" s="5"/>
      <c r="F27" s="4"/>
      <c r="G27" s="17"/>
      <c r="H27" s="4"/>
      <c r="I27" s="4"/>
      <c r="J27" s="86"/>
      <c r="K27" s="49"/>
      <c r="L27" s="49"/>
      <c r="M27" s="6"/>
      <c r="N27" s="14"/>
      <c r="O27" s="14"/>
      <c r="P27" s="14"/>
      <c r="Q27" s="14"/>
      <c r="R27" s="14"/>
      <c r="S27" s="14"/>
    </row>
    <row r="28" spans="1:19" x14ac:dyDescent="0.25">
      <c r="A28" s="106">
        <f t="shared" ca="1" si="0"/>
        <v>27</v>
      </c>
      <c r="B28" s="3"/>
      <c r="C28" s="17"/>
      <c r="D28" s="4" t="str">
        <f t="shared" si="1"/>
        <v/>
      </c>
      <c r="E28" s="5"/>
      <c r="F28" s="4"/>
      <c r="G28" s="17"/>
      <c r="H28" s="4"/>
      <c r="I28" s="4"/>
      <c r="J28" s="86"/>
      <c r="K28" s="49"/>
      <c r="L28" s="49"/>
      <c r="M28" s="6"/>
      <c r="N28" s="7"/>
      <c r="O28" s="7"/>
      <c r="P28" s="7"/>
      <c r="Q28" s="7"/>
    </row>
    <row r="29" spans="1:19" x14ac:dyDescent="0.25">
      <c r="A29" s="106">
        <f t="shared" ca="1" si="0"/>
        <v>28</v>
      </c>
      <c r="B29" s="3"/>
      <c r="C29" s="17"/>
      <c r="D29" s="4" t="str">
        <f t="shared" si="1"/>
        <v/>
      </c>
      <c r="E29" s="5"/>
      <c r="F29" s="4"/>
      <c r="G29" s="17"/>
      <c r="H29" s="4"/>
      <c r="I29" s="4"/>
      <c r="J29" s="86"/>
      <c r="K29" s="49"/>
      <c r="L29" s="49"/>
      <c r="M29" s="6"/>
      <c r="N29" s="7"/>
      <c r="O29" s="7"/>
      <c r="P29" s="7"/>
      <c r="Q29" s="7"/>
    </row>
    <row r="30" spans="1:19" x14ac:dyDescent="0.25">
      <c r="A30" s="106">
        <f t="shared" ca="1" si="0"/>
        <v>29</v>
      </c>
      <c r="B30" s="3"/>
      <c r="C30" s="17"/>
      <c r="D30" s="4" t="str">
        <f t="shared" si="1"/>
        <v/>
      </c>
      <c r="E30" s="5"/>
      <c r="F30" s="4"/>
      <c r="G30" s="17"/>
      <c r="H30" s="4"/>
      <c r="I30" s="4"/>
      <c r="J30" s="86"/>
      <c r="K30" s="49"/>
      <c r="L30" s="49"/>
      <c r="M30" s="6"/>
      <c r="N30" s="7"/>
      <c r="O30" s="7"/>
      <c r="P30" s="7"/>
      <c r="Q30" s="7"/>
    </row>
    <row r="31" spans="1:19" x14ac:dyDescent="0.25">
      <c r="A31" s="106">
        <f t="shared" ca="1" si="0"/>
        <v>30</v>
      </c>
      <c r="B31" s="3"/>
      <c r="C31" s="17"/>
      <c r="D31" s="4" t="str">
        <f t="shared" si="1"/>
        <v/>
      </c>
      <c r="E31" s="5"/>
      <c r="F31" s="4"/>
      <c r="G31" s="17"/>
      <c r="H31" s="4"/>
      <c r="I31" s="4"/>
      <c r="J31" s="86"/>
      <c r="K31" s="49"/>
      <c r="L31" s="49"/>
      <c r="M31" s="6"/>
      <c r="N31" s="7"/>
      <c r="O31" s="7"/>
      <c r="P31" s="7"/>
      <c r="Q31" s="7"/>
    </row>
    <row r="32" spans="1:19" x14ac:dyDescent="0.25">
      <c r="A32" s="106">
        <f t="shared" ca="1" si="0"/>
        <v>31</v>
      </c>
      <c r="B32" s="3"/>
      <c r="C32" s="17"/>
      <c r="D32" s="4" t="str">
        <f t="shared" ref="D32:D63" si="4">IF(ISBLANK($C32), "", VLOOKUP($C32,PAcomplet,2,FALSE))</f>
        <v/>
      </c>
      <c r="E32" s="5"/>
      <c r="F32" s="4"/>
      <c r="G32" s="17"/>
      <c r="H32" s="4"/>
      <c r="I32" s="4"/>
      <c r="J32" s="86"/>
      <c r="K32" s="49"/>
      <c r="L32" s="49"/>
      <c r="M32" s="6"/>
      <c r="N32" s="7"/>
      <c r="O32" s="7"/>
      <c r="P32" s="7"/>
      <c r="Q32" s="7"/>
    </row>
    <row r="33" spans="1:17" x14ac:dyDescent="0.25">
      <c r="A33" s="106">
        <f t="shared" ref="A33:A64" ca="1" si="5">HYPERLINK(CONCATENATE(repetoire,"\",(MID(CELL("nomfichier",$A$1),FIND("]",CELL("nomfichier",$A$1),1)+1,30)),"\","PA",ROW(A33)-1,".pdf"),ROW(A33)-1)</f>
        <v>32</v>
      </c>
      <c r="B33" s="3"/>
      <c r="C33" s="17"/>
      <c r="D33" s="4" t="str">
        <f t="shared" si="4"/>
        <v/>
      </c>
      <c r="E33" s="5"/>
      <c r="F33" s="4"/>
      <c r="G33" s="17"/>
      <c r="H33" s="4"/>
      <c r="I33" s="4"/>
      <c r="J33" s="86"/>
      <c r="K33" s="49"/>
      <c r="L33" s="49"/>
      <c r="M33" s="6"/>
      <c r="N33" s="7"/>
      <c r="O33" s="7"/>
      <c r="P33" s="7"/>
      <c r="Q33" s="7"/>
    </row>
    <row r="34" spans="1:17" x14ac:dyDescent="0.25">
      <c r="A34" s="106">
        <f t="shared" ca="1" si="5"/>
        <v>33</v>
      </c>
      <c r="B34" s="3"/>
      <c r="C34" s="17"/>
      <c r="D34" s="4" t="str">
        <f t="shared" si="4"/>
        <v/>
      </c>
      <c r="E34" s="5"/>
      <c r="F34" s="4"/>
      <c r="G34" s="17"/>
      <c r="H34" s="4"/>
      <c r="I34" s="4"/>
      <c r="J34" s="86"/>
      <c r="K34" s="49"/>
      <c r="L34" s="49"/>
      <c r="M34" s="6"/>
      <c r="N34" s="7"/>
      <c r="O34" s="7"/>
      <c r="P34" s="7"/>
      <c r="Q34" s="7"/>
    </row>
    <row r="35" spans="1:17" x14ac:dyDescent="0.25">
      <c r="A35" s="106">
        <f t="shared" ca="1" si="5"/>
        <v>34</v>
      </c>
      <c r="B35" s="3"/>
      <c r="C35" s="17"/>
      <c r="D35" s="4" t="str">
        <f t="shared" si="4"/>
        <v/>
      </c>
      <c r="E35" s="5"/>
      <c r="F35" s="4"/>
      <c r="G35" s="17"/>
      <c r="H35" s="4"/>
      <c r="I35" s="4"/>
      <c r="J35" s="86"/>
      <c r="K35" s="49"/>
      <c r="L35" s="49"/>
      <c r="M35" s="6"/>
      <c r="N35" s="7"/>
      <c r="O35" s="7"/>
      <c r="P35" s="7"/>
      <c r="Q35" s="7"/>
    </row>
    <row r="36" spans="1:17" x14ac:dyDescent="0.25">
      <c r="A36" s="106">
        <f t="shared" ca="1" si="5"/>
        <v>35</v>
      </c>
      <c r="B36" s="3"/>
      <c r="C36" s="17"/>
      <c r="D36" s="4" t="str">
        <f t="shared" si="4"/>
        <v/>
      </c>
      <c r="E36" s="5"/>
      <c r="F36" s="4"/>
      <c r="G36" s="17"/>
      <c r="H36" s="4"/>
      <c r="I36" s="4"/>
      <c r="J36" s="86"/>
      <c r="K36" s="49"/>
      <c r="L36" s="49"/>
      <c r="M36" s="6"/>
      <c r="N36" s="7"/>
      <c r="O36" s="7"/>
      <c r="P36" s="7"/>
      <c r="Q36" s="7"/>
    </row>
    <row r="37" spans="1:17" x14ac:dyDescent="0.25">
      <c r="A37" s="106">
        <f t="shared" ca="1" si="5"/>
        <v>36</v>
      </c>
      <c r="B37" s="3"/>
      <c r="C37" s="17"/>
      <c r="D37" s="4" t="str">
        <f t="shared" si="4"/>
        <v/>
      </c>
      <c r="E37" s="5"/>
      <c r="F37" s="4"/>
      <c r="G37" s="17"/>
      <c r="H37" s="4"/>
      <c r="I37" s="4"/>
      <c r="J37" s="86"/>
      <c r="K37" s="49"/>
      <c r="L37" s="49"/>
      <c r="M37" s="6"/>
      <c r="N37" s="7"/>
      <c r="O37" s="7"/>
      <c r="P37" s="7"/>
      <c r="Q37" s="7"/>
    </row>
    <row r="38" spans="1:17" x14ac:dyDescent="0.25">
      <c r="A38" s="106">
        <f t="shared" ca="1" si="5"/>
        <v>37</v>
      </c>
      <c r="B38" s="3"/>
      <c r="C38" s="17"/>
      <c r="D38" s="4" t="str">
        <f t="shared" si="4"/>
        <v/>
      </c>
      <c r="E38" s="5"/>
      <c r="F38" s="4"/>
      <c r="G38" s="17"/>
      <c r="H38" s="4"/>
      <c r="I38" s="4"/>
      <c r="J38" s="86"/>
      <c r="K38" s="49"/>
      <c r="L38" s="49"/>
      <c r="M38" s="6"/>
      <c r="N38" s="7"/>
      <c r="O38" s="7"/>
      <c r="P38" s="7"/>
      <c r="Q38" s="7"/>
    </row>
    <row r="39" spans="1:17" x14ac:dyDescent="0.25">
      <c r="A39" s="106">
        <f t="shared" ca="1" si="5"/>
        <v>38</v>
      </c>
      <c r="B39" s="3"/>
      <c r="C39" s="17"/>
      <c r="D39" s="4" t="str">
        <f t="shared" si="4"/>
        <v/>
      </c>
      <c r="E39" s="5"/>
      <c r="F39" s="4"/>
      <c r="G39" s="17"/>
      <c r="H39" s="4"/>
      <c r="I39" s="4"/>
      <c r="J39" s="86"/>
      <c r="K39" s="49"/>
      <c r="L39" s="49"/>
      <c r="M39" s="6"/>
      <c r="N39" s="7"/>
      <c r="O39" s="7"/>
      <c r="P39" s="7"/>
      <c r="Q39" s="7"/>
    </row>
    <row r="40" spans="1:17" x14ac:dyDescent="0.25">
      <c r="A40" s="106">
        <f t="shared" ca="1" si="5"/>
        <v>39</v>
      </c>
      <c r="B40" s="3"/>
      <c r="C40" s="17"/>
      <c r="D40" s="4" t="str">
        <f t="shared" si="4"/>
        <v/>
      </c>
      <c r="E40" s="5"/>
      <c r="F40" s="4"/>
      <c r="G40" s="17"/>
      <c r="H40" s="4"/>
      <c r="I40" s="4"/>
      <c r="J40" s="86"/>
      <c r="K40" s="49"/>
      <c r="L40" s="49"/>
      <c r="M40" s="6"/>
      <c r="N40" s="7"/>
      <c r="O40" s="7"/>
      <c r="P40" s="7"/>
      <c r="Q40" s="7"/>
    </row>
    <row r="41" spans="1:17" x14ac:dyDescent="0.25">
      <c r="A41" s="106">
        <f t="shared" ca="1" si="5"/>
        <v>40</v>
      </c>
      <c r="B41" s="3"/>
      <c r="C41" s="17"/>
      <c r="D41" s="4" t="str">
        <f t="shared" si="4"/>
        <v/>
      </c>
      <c r="E41" s="5"/>
      <c r="F41" s="4"/>
      <c r="G41" s="17"/>
      <c r="H41" s="4"/>
      <c r="I41" s="4"/>
      <c r="J41" s="86"/>
      <c r="K41" s="49"/>
      <c r="L41" s="49"/>
      <c r="M41" s="6"/>
      <c r="N41" s="7"/>
      <c r="O41" s="7"/>
      <c r="P41" s="7"/>
      <c r="Q41" s="7"/>
    </row>
    <row r="42" spans="1:17" x14ac:dyDescent="0.25">
      <c r="A42" s="106">
        <f t="shared" ca="1" si="5"/>
        <v>41</v>
      </c>
      <c r="B42" s="3"/>
      <c r="C42" s="17"/>
      <c r="D42" s="4" t="str">
        <f t="shared" si="4"/>
        <v/>
      </c>
      <c r="E42" s="5"/>
      <c r="F42" s="4"/>
      <c r="G42" s="17"/>
      <c r="H42" s="4"/>
      <c r="I42" s="4"/>
      <c r="J42" s="86"/>
      <c r="K42" s="49"/>
      <c r="L42" s="49"/>
      <c r="M42" s="6"/>
      <c r="N42" s="7"/>
      <c r="O42" s="7"/>
      <c r="P42" s="7"/>
      <c r="Q42" s="7"/>
    </row>
    <row r="43" spans="1:17" x14ac:dyDescent="0.25">
      <c r="A43" s="106">
        <f t="shared" ca="1" si="5"/>
        <v>42</v>
      </c>
      <c r="B43" s="3"/>
      <c r="C43" s="17"/>
      <c r="D43" s="4" t="str">
        <f t="shared" si="4"/>
        <v/>
      </c>
      <c r="E43" s="5"/>
      <c r="F43" s="4"/>
      <c r="G43" s="17"/>
      <c r="H43" s="4"/>
      <c r="I43" s="4"/>
      <c r="J43" s="86"/>
      <c r="K43" s="49"/>
      <c r="L43" s="49"/>
      <c r="M43" s="6"/>
      <c r="N43" s="7"/>
      <c r="O43" s="7"/>
      <c r="P43" s="7"/>
      <c r="Q43" s="7"/>
    </row>
    <row r="44" spans="1:17" x14ac:dyDescent="0.25">
      <c r="A44" s="106">
        <f t="shared" ca="1" si="5"/>
        <v>43</v>
      </c>
      <c r="B44" s="3"/>
      <c r="C44" s="17"/>
      <c r="D44" s="4" t="str">
        <f t="shared" si="4"/>
        <v/>
      </c>
      <c r="E44" s="5"/>
      <c r="F44" s="4"/>
      <c r="G44" s="17"/>
      <c r="H44" s="4"/>
      <c r="I44" s="4"/>
      <c r="J44" s="86"/>
      <c r="K44" s="49"/>
      <c r="L44" s="49"/>
      <c r="M44" s="6"/>
      <c r="N44" s="7"/>
      <c r="O44" s="7"/>
      <c r="P44" s="7"/>
      <c r="Q44" s="7"/>
    </row>
    <row r="45" spans="1:17" x14ac:dyDescent="0.25">
      <c r="A45" s="106">
        <f t="shared" ca="1" si="5"/>
        <v>44</v>
      </c>
      <c r="B45" s="3"/>
      <c r="C45" s="17"/>
      <c r="D45" s="4" t="str">
        <f t="shared" si="4"/>
        <v/>
      </c>
      <c r="E45" s="5"/>
      <c r="F45" s="4"/>
      <c r="G45" s="17"/>
      <c r="H45" s="4"/>
      <c r="I45" s="4"/>
      <c r="J45" s="86"/>
      <c r="K45" s="49"/>
      <c r="L45" s="49"/>
      <c r="M45" s="6"/>
      <c r="N45" s="7"/>
      <c r="O45" s="7"/>
      <c r="P45" s="7"/>
      <c r="Q45" s="7"/>
    </row>
    <row r="46" spans="1:17" x14ac:dyDescent="0.25">
      <c r="A46" s="106">
        <f t="shared" ca="1" si="5"/>
        <v>45</v>
      </c>
      <c r="B46" s="3"/>
      <c r="C46" s="17"/>
      <c r="D46" s="4" t="str">
        <f t="shared" si="4"/>
        <v/>
      </c>
      <c r="E46" s="5"/>
      <c r="F46" s="4"/>
      <c r="G46" s="17"/>
      <c r="H46" s="4"/>
      <c r="I46" s="4"/>
      <c r="J46" s="86"/>
      <c r="K46" s="49"/>
      <c r="L46" s="49"/>
      <c r="M46" s="6"/>
      <c r="N46" s="7"/>
      <c r="O46" s="7"/>
      <c r="P46" s="7"/>
      <c r="Q46" s="7"/>
    </row>
    <row r="47" spans="1:17" x14ac:dyDescent="0.25">
      <c r="A47" s="106">
        <f t="shared" ca="1" si="5"/>
        <v>46</v>
      </c>
      <c r="B47" s="3"/>
      <c r="C47" s="17"/>
      <c r="D47" s="4" t="str">
        <f t="shared" si="4"/>
        <v/>
      </c>
      <c r="E47" s="5"/>
      <c r="F47" s="4"/>
      <c r="G47" s="17"/>
      <c r="H47" s="4"/>
      <c r="I47" s="4"/>
      <c r="J47" s="86"/>
      <c r="K47" s="49"/>
      <c r="L47" s="49"/>
      <c r="M47" s="6"/>
      <c r="N47" s="7"/>
      <c r="O47" s="7"/>
      <c r="P47" s="7"/>
      <c r="Q47" s="7"/>
    </row>
    <row r="48" spans="1:17" x14ac:dyDescent="0.25">
      <c r="A48" s="106">
        <f t="shared" ca="1" si="5"/>
        <v>47</v>
      </c>
      <c r="B48" s="3"/>
      <c r="C48" s="17"/>
      <c r="D48" s="4" t="str">
        <f t="shared" si="4"/>
        <v/>
      </c>
      <c r="E48" s="5"/>
      <c r="F48" s="4"/>
      <c r="G48" s="17"/>
      <c r="H48" s="4"/>
      <c r="I48" s="4"/>
      <c r="J48" s="86"/>
      <c r="K48" s="49"/>
      <c r="L48" s="49"/>
      <c r="M48" s="6"/>
      <c r="N48" s="7"/>
      <c r="O48" s="7"/>
      <c r="P48" s="7"/>
      <c r="Q48" s="7"/>
    </row>
    <row r="49" spans="1:17" x14ac:dyDescent="0.25">
      <c r="A49" s="106">
        <f t="shared" ca="1" si="5"/>
        <v>48</v>
      </c>
      <c r="B49" s="3"/>
      <c r="C49" s="17"/>
      <c r="D49" s="4" t="str">
        <f t="shared" si="4"/>
        <v/>
      </c>
      <c r="E49" s="5"/>
      <c r="F49" s="4"/>
      <c r="G49" s="17"/>
      <c r="H49" s="4"/>
      <c r="I49" s="4"/>
      <c r="J49" s="86"/>
      <c r="K49" s="49"/>
      <c r="L49" s="49"/>
      <c r="M49" s="6"/>
      <c r="N49" s="7"/>
      <c r="O49" s="7"/>
      <c r="P49" s="7"/>
      <c r="Q49" s="7"/>
    </row>
    <row r="50" spans="1:17" x14ac:dyDescent="0.25">
      <c r="A50" s="106">
        <f t="shared" ca="1" si="5"/>
        <v>49</v>
      </c>
      <c r="B50" s="3"/>
      <c r="C50" s="17"/>
      <c r="D50" s="4" t="str">
        <f t="shared" si="4"/>
        <v/>
      </c>
      <c r="E50" s="5"/>
      <c r="F50" s="4"/>
      <c r="G50" s="17"/>
      <c r="H50" s="4"/>
      <c r="I50" s="4"/>
      <c r="J50" s="86"/>
      <c r="K50" s="49"/>
      <c r="L50" s="49"/>
      <c r="M50" s="6"/>
      <c r="N50" s="7"/>
      <c r="O50" s="7"/>
      <c r="P50" s="7"/>
      <c r="Q50" s="7"/>
    </row>
    <row r="51" spans="1:17" x14ac:dyDescent="0.25">
      <c r="A51" s="106">
        <f t="shared" ca="1" si="5"/>
        <v>50</v>
      </c>
      <c r="B51" s="3"/>
      <c r="C51" s="17"/>
      <c r="D51" s="4" t="str">
        <f t="shared" si="4"/>
        <v/>
      </c>
      <c r="E51" s="5"/>
      <c r="F51" s="4"/>
      <c r="G51" s="17"/>
      <c r="H51" s="4"/>
      <c r="I51" s="4"/>
      <c r="J51" s="86"/>
      <c r="K51" s="49"/>
      <c r="L51" s="49"/>
      <c r="M51" s="6"/>
      <c r="N51" s="7"/>
      <c r="O51" s="7"/>
      <c r="P51" s="7"/>
      <c r="Q51" s="7"/>
    </row>
    <row r="52" spans="1:17" x14ac:dyDescent="0.25">
      <c r="A52" s="106">
        <f t="shared" ca="1" si="5"/>
        <v>51</v>
      </c>
      <c r="B52" s="3"/>
      <c r="C52" s="17"/>
      <c r="D52" s="4" t="str">
        <f t="shared" si="4"/>
        <v/>
      </c>
      <c r="E52" s="5"/>
      <c r="F52" s="4"/>
      <c r="G52" s="17"/>
      <c r="H52" s="4"/>
      <c r="I52" s="4"/>
      <c r="J52" s="86"/>
      <c r="K52" s="49"/>
      <c r="L52" s="49"/>
      <c r="M52" s="6"/>
      <c r="N52" s="7"/>
      <c r="O52" s="7"/>
      <c r="P52" s="7"/>
      <c r="Q52" s="7"/>
    </row>
    <row r="53" spans="1:17" x14ac:dyDescent="0.25">
      <c r="A53" s="106">
        <f t="shared" ca="1" si="5"/>
        <v>52</v>
      </c>
      <c r="B53" s="3"/>
      <c r="C53" s="17"/>
      <c r="D53" s="4" t="str">
        <f t="shared" si="4"/>
        <v/>
      </c>
      <c r="E53" s="5"/>
      <c r="F53" s="4"/>
      <c r="G53" s="17"/>
      <c r="H53" s="4"/>
      <c r="I53" s="4"/>
      <c r="J53" s="86"/>
      <c r="K53" s="49"/>
      <c r="L53" s="49"/>
      <c r="M53" s="6"/>
      <c r="N53" s="7"/>
      <c r="O53" s="7"/>
      <c r="P53" s="7"/>
      <c r="Q53" s="7"/>
    </row>
    <row r="54" spans="1:17" x14ac:dyDescent="0.25">
      <c r="A54" s="106">
        <f t="shared" ca="1" si="5"/>
        <v>53</v>
      </c>
      <c r="B54" s="3"/>
      <c r="C54" s="17"/>
      <c r="D54" s="4" t="str">
        <f t="shared" si="4"/>
        <v/>
      </c>
      <c r="E54" s="5"/>
      <c r="F54" s="4"/>
      <c r="G54" s="17"/>
      <c r="H54" s="4"/>
      <c r="I54" s="4"/>
      <c r="J54" s="86"/>
      <c r="K54" s="49"/>
      <c r="L54" s="49"/>
      <c r="M54" s="6"/>
      <c r="N54" s="7"/>
      <c r="O54" s="7"/>
      <c r="P54" s="7"/>
      <c r="Q54" s="7"/>
    </row>
    <row r="55" spans="1:17" x14ac:dyDescent="0.25">
      <c r="A55" s="106">
        <f t="shared" ca="1" si="5"/>
        <v>54</v>
      </c>
      <c r="B55" s="3"/>
      <c r="C55" s="17"/>
      <c r="D55" s="4" t="str">
        <f t="shared" si="4"/>
        <v/>
      </c>
      <c r="E55" s="5"/>
      <c r="F55" s="4"/>
      <c r="G55" s="17"/>
      <c r="H55" s="4"/>
      <c r="I55" s="4"/>
      <c r="J55" s="86"/>
      <c r="K55" s="49"/>
      <c r="L55" s="49"/>
      <c r="M55" s="6"/>
      <c r="N55" s="7"/>
      <c r="O55" s="7"/>
      <c r="P55" s="7"/>
      <c r="Q55" s="7"/>
    </row>
    <row r="56" spans="1:17" x14ac:dyDescent="0.25">
      <c r="A56" s="106">
        <f t="shared" ca="1" si="5"/>
        <v>55</v>
      </c>
      <c r="B56" s="3"/>
      <c r="C56" s="17"/>
      <c r="D56" s="4" t="str">
        <f t="shared" si="4"/>
        <v/>
      </c>
      <c r="E56" s="5"/>
      <c r="F56" s="4"/>
      <c r="G56" s="17"/>
      <c r="H56" s="4"/>
      <c r="I56" s="4"/>
      <c r="J56" s="86"/>
      <c r="K56" s="49"/>
      <c r="L56" s="49"/>
      <c r="M56" s="6"/>
      <c r="N56" s="7"/>
      <c r="O56" s="7"/>
      <c r="P56" s="7"/>
      <c r="Q56" s="7"/>
    </row>
    <row r="57" spans="1:17" x14ac:dyDescent="0.25">
      <c r="A57" s="106">
        <f t="shared" ca="1" si="5"/>
        <v>56</v>
      </c>
      <c r="B57" s="3"/>
      <c r="C57" s="17"/>
      <c r="D57" s="4" t="str">
        <f t="shared" si="4"/>
        <v/>
      </c>
      <c r="E57" s="5"/>
      <c r="F57" s="4"/>
      <c r="G57" s="17"/>
      <c r="H57" s="4"/>
      <c r="I57" s="4"/>
      <c r="J57" s="86"/>
      <c r="K57" s="49"/>
      <c r="L57" s="49"/>
      <c r="M57" s="6"/>
      <c r="N57" s="7"/>
      <c r="O57" s="7"/>
      <c r="P57" s="7"/>
      <c r="Q57" s="7"/>
    </row>
    <row r="58" spans="1:17" x14ac:dyDescent="0.25">
      <c r="A58" s="106">
        <f t="shared" ca="1" si="5"/>
        <v>57</v>
      </c>
      <c r="B58" s="3"/>
      <c r="C58" s="17"/>
      <c r="D58" s="4" t="str">
        <f t="shared" si="4"/>
        <v/>
      </c>
      <c r="E58" s="5"/>
      <c r="F58" s="4"/>
      <c r="G58" s="17"/>
      <c r="H58" s="4"/>
      <c r="I58" s="4"/>
      <c r="J58" s="86"/>
      <c r="K58" s="49"/>
      <c r="L58" s="49"/>
      <c r="M58" s="6"/>
      <c r="N58" s="7"/>
      <c r="O58" s="7"/>
      <c r="P58" s="7"/>
      <c r="Q58" s="7"/>
    </row>
    <row r="59" spans="1:17" x14ac:dyDescent="0.25">
      <c r="A59" s="106">
        <f t="shared" ca="1" si="5"/>
        <v>58</v>
      </c>
      <c r="B59" s="3"/>
      <c r="C59" s="17"/>
      <c r="D59" s="4" t="str">
        <f t="shared" si="4"/>
        <v/>
      </c>
      <c r="E59" s="5"/>
      <c r="F59" s="4"/>
      <c r="G59" s="17"/>
      <c r="H59" s="4"/>
      <c r="I59" s="4"/>
      <c r="J59" s="86"/>
      <c r="K59" s="49"/>
      <c r="L59" s="49"/>
      <c r="M59" s="6"/>
      <c r="N59" s="7"/>
      <c r="O59" s="7"/>
      <c r="P59" s="7"/>
      <c r="Q59" s="7"/>
    </row>
    <row r="60" spans="1:17" x14ac:dyDescent="0.25">
      <c r="A60" s="106">
        <f t="shared" ca="1" si="5"/>
        <v>59</v>
      </c>
      <c r="B60" s="3"/>
      <c r="C60" s="17"/>
      <c r="D60" s="4" t="str">
        <f t="shared" si="4"/>
        <v/>
      </c>
      <c r="E60" s="5"/>
      <c r="F60" s="4"/>
      <c r="G60" s="17"/>
      <c r="H60" s="4"/>
      <c r="I60" s="4"/>
      <c r="J60" s="86"/>
      <c r="K60" s="49"/>
      <c r="L60" s="49"/>
      <c r="M60" s="6"/>
      <c r="N60" s="7"/>
      <c r="O60" s="7"/>
      <c r="P60" s="7"/>
      <c r="Q60" s="7"/>
    </row>
    <row r="61" spans="1:17" x14ac:dyDescent="0.25">
      <c r="A61" s="106">
        <f t="shared" ca="1" si="5"/>
        <v>60</v>
      </c>
      <c r="B61" s="3"/>
      <c r="C61" s="17"/>
      <c r="D61" s="4" t="str">
        <f t="shared" si="4"/>
        <v/>
      </c>
      <c r="E61" s="5"/>
      <c r="F61" s="4"/>
      <c r="G61" s="17"/>
      <c r="H61" s="4"/>
      <c r="I61" s="4"/>
      <c r="J61" s="86"/>
      <c r="K61" s="49"/>
      <c r="L61" s="49"/>
      <c r="M61" s="6"/>
      <c r="N61" s="7"/>
      <c r="O61" s="7"/>
      <c r="P61" s="7"/>
      <c r="Q61" s="7"/>
    </row>
    <row r="62" spans="1:17" x14ac:dyDescent="0.25">
      <c r="A62" s="106">
        <f t="shared" ca="1" si="5"/>
        <v>61</v>
      </c>
      <c r="B62" s="3"/>
      <c r="C62" s="17"/>
      <c r="D62" s="4" t="str">
        <f t="shared" si="4"/>
        <v/>
      </c>
      <c r="E62" s="5"/>
      <c r="F62" s="4"/>
      <c r="G62" s="17"/>
      <c r="H62" s="4"/>
      <c r="I62" s="4"/>
      <c r="J62" s="86"/>
      <c r="K62" s="49"/>
      <c r="L62" s="49"/>
      <c r="M62" s="6"/>
      <c r="N62" s="7"/>
      <c r="O62" s="7"/>
      <c r="P62" s="7"/>
      <c r="Q62" s="7"/>
    </row>
    <row r="63" spans="1:17" x14ac:dyDescent="0.25">
      <c r="A63" s="106">
        <f t="shared" ca="1" si="5"/>
        <v>62</v>
      </c>
      <c r="B63" s="3"/>
      <c r="C63" s="17"/>
      <c r="D63" s="4" t="str">
        <f t="shared" si="4"/>
        <v/>
      </c>
      <c r="E63" s="5"/>
      <c r="F63" s="4"/>
      <c r="G63" s="17"/>
      <c r="H63" s="4"/>
      <c r="I63" s="4"/>
      <c r="J63" s="86"/>
      <c r="K63" s="49"/>
      <c r="L63" s="49"/>
      <c r="M63" s="6"/>
      <c r="N63" s="7"/>
      <c r="O63" s="7"/>
      <c r="P63" s="7"/>
      <c r="Q63" s="7"/>
    </row>
    <row r="64" spans="1:17" x14ac:dyDescent="0.25">
      <c r="A64" s="106">
        <f t="shared" ca="1" si="5"/>
        <v>63</v>
      </c>
      <c r="B64" s="3"/>
      <c r="C64" s="17"/>
      <c r="D64" s="4" t="str">
        <f t="shared" ref="D64:D95" si="6">IF(ISBLANK($C64), "", VLOOKUP($C64,PAcomplet,2,FALSE))</f>
        <v/>
      </c>
      <c r="E64" s="5"/>
      <c r="F64" s="4"/>
      <c r="G64" s="17"/>
      <c r="H64" s="4"/>
      <c r="I64" s="4"/>
      <c r="J64" s="86"/>
      <c r="K64" s="49"/>
      <c r="L64" s="49"/>
      <c r="M64" s="6"/>
      <c r="N64" s="7"/>
      <c r="O64" s="7"/>
      <c r="P64" s="7"/>
      <c r="Q64" s="7"/>
    </row>
    <row r="65" spans="1:17" x14ac:dyDescent="0.25">
      <c r="A65" s="106">
        <f t="shared" ref="A65:A96" ca="1" si="7">HYPERLINK(CONCATENATE(repetoire,"\",(MID(CELL("nomfichier",$A$1),FIND("]",CELL("nomfichier",$A$1),1)+1,30)),"\","PA",ROW(A65)-1,".pdf"),ROW(A65)-1)</f>
        <v>64</v>
      </c>
      <c r="B65" s="3"/>
      <c r="C65" s="17"/>
      <c r="D65" s="4" t="str">
        <f t="shared" si="6"/>
        <v/>
      </c>
      <c r="E65" s="5"/>
      <c r="F65" s="4"/>
      <c r="G65" s="17"/>
      <c r="H65" s="4"/>
      <c r="I65" s="4"/>
      <c r="J65" s="86"/>
      <c r="K65" s="49"/>
      <c r="L65" s="49"/>
      <c r="M65" s="6"/>
      <c r="N65" s="7"/>
      <c r="O65" s="7"/>
      <c r="P65" s="7"/>
      <c r="Q65" s="7"/>
    </row>
    <row r="66" spans="1:17" x14ac:dyDescent="0.25">
      <c r="A66" s="106">
        <f t="shared" ca="1" si="7"/>
        <v>65</v>
      </c>
      <c r="B66" s="3"/>
      <c r="C66" s="17"/>
      <c r="D66" s="4" t="str">
        <f t="shared" si="6"/>
        <v/>
      </c>
      <c r="E66" s="5"/>
      <c r="F66" s="4"/>
      <c r="G66" s="17"/>
      <c r="H66" s="4"/>
      <c r="I66" s="4"/>
      <c r="J66" s="86"/>
      <c r="K66" s="49"/>
      <c r="L66" s="49"/>
      <c r="M66" s="6"/>
      <c r="N66" s="7"/>
      <c r="O66" s="7"/>
      <c r="P66" s="7"/>
      <c r="Q66" s="7"/>
    </row>
    <row r="67" spans="1:17" x14ac:dyDescent="0.25">
      <c r="A67" s="106">
        <f t="shared" ca="1" si="7"/>
        <v>66</v>
      </c>
      <c r="B67" s="3"/>
      <c r="C67" s="17"/>
      <c r="D67" s="4" t="str">
        <f t="shared" si="6"/>
        <v/>
      </c>
      <c r="E67" s="5"/>
      <c r="F67" s="4"/>
      <c r="G67" s="17"/>
      <c r="H67" s="4"/>
      <c r="I67" s="4"/>
      <c r="J67" s="86"/>
      <c r="K67" s="49"/>
      <c r="L67" s="49"/>
      <c r="M67" s="6"/>
      <c r="N67" s="7"/>
      <c r="O67" s="7"/>
      <c r="P67" s="7"/>
      <c r="Q67" s="7"/>
    </row>
    <row r="68" spans="1:17" x14ac:dyDescent="0.25">
      <c r="A68" s="106">
        <f t="shared" ca="1" si="7"/>
        <v>67</v>
      </c>
      <c r="B68" s="3"/>
      <c r="C68" s="17"/>
      <c r="D68" s="4" t="str">
        <f t="shared" si="6"/>
        <v/>
      </c>
      <c r="E68" s="5"/>
      <c r="F68" s="4"/>
      <c r="G68" s="17"/>
      <c r="H68" s="4"/>
      <c r="I68" s="4"/>
      <c r="J68" s="86"/>
      <c r="K68" s="49"/>
      <c r="L68" s="49"/>
      <c r="M68" s="6"/>
      <c r="N68" s="7"/>
      <c r="O68" s="7"/>
      <c r="P68" s="7"/>
      <c r="Q68" s="7"/>
    </row>
    <row r="69" spans="1:17" x14ac:dyDescent="0.25">
      <c r="A69" s="106">
        <f t="shared" ca="1" si="7"/>
        <v>68</v>
      </c>
      <c r="B69" s="3"/>
      <c r="C69" s="17"/>
      <c r="D69" s="4" t="str">
        <f t="shared" si="6"/>
        <v/>
      </c>
      <c r="E69" s="5"/>
      <c r="F69" s="4"/>
      <c r="G69" s="17"/>
      <c r="H69" s="4"/>
      <c r="I69" s="4"/>
      <c r="J69" s="87"/>
      <c r="K69" s="49"/>
      <c r="L69" s="49"/>
      <c r="M69" s="6"/>
      <c r="N69" s="7"/>
      <c r="O69" s="7"/>
      <c r="P69" s="7"/>
      <c r="Q69" s="7"/>
    </row>
    <row r="70" spans="1:17" x14ac:dyDescent="0.25">
      <c r="A70" s="106">
        <f t="shared" ca="1" si="7"/>
        <v>69</v>
      </c>
      <c r="B70" s="3"/>
      <c r="C70" s="17"/>
      <c r="D70" s="4" t="str">
        <f t="shared" si="6"/>
        <v/>
      </c>
      <c r="E70" s="5"/>
      <c r="F70" s="4"/>
      <c r="G70" s="17"/>
      <c r="H70" s="4"/>
      <c r="I70" s="4"/>
      <c r="J70" s="87"/>
      <c r="K70" s="49"/>
      <c r="L70" s="49"/>
      <c r="M70" s="6"/>
      <c r="N70" s="7"/>
      <c r="O70" s="7"/>
      <c r="P70" s="7"/>
      <c r="Q70" s="7"/>
    </row>
    <row r="71" spans="1:17" x14ac:dyDescent="0.25">
      <c r="A71" s="106">
        <f t="shared" ca="1" si="7"/>
        <v>70</v>
      </c>
      <c r="B71" s="3"/>
      <c r="C71" s="17"/>
      <c r="D71" s="4" t="str">
        <f t="shared" si="6"/>
        <v/>
      </c>
      <c r="E71" s="5"/>
      <c r="F71" s="4"/>
      <c r="G71" s="17"/>
      <c r="H71" s="4"/>
      <c r="I71" s="4"/>
      <c r="J71" s="87"/>
      <c r="K71" s="49"/>
      <c r="L71" s="49"/>
      <c r="M71" s="6"/>
      <c r="N71" s="7"/>
      <c r="O71" s="7"/>
      <c r="P71" s="7"/>
      <c r="Q71" s="7"/>
    </row>
    <row r="72" spans="1:17" x14ac:dyDescent="0.25">
      <c r="A72" s="106">
        <f t="shared" ca="1" si="7"/>
        <v>71</v>
      </c>
      <c r="B72" s="3"/>
      <c r="C72" s="17"/>
      <c r="D72" s="4" t="str">
        <f t="shared" si="6"/>
        <v/>
      </c>
      <c r="E72" s="5"/>
      <c r="F72" s="4"/>
      <c r="G72" s="17"/>
      <c r="H72" s="4"/>
      <c r="I72" s="4"/>
      <c r="J72" s="87"/>
      <c r="K72" s="49"/>
      <c r="L72" s="49"/>
      <c r="M72" s="6"/>
      <c r="N72" s="7"/>
      <c r="O72" s="7"/>
      <c r="P72" s="7"/>
      <c r="Q72" s="7"/>
    </row>
    <row r="73" spans="1:17" x14ac:dyDescent="0.25">
      <c r="A73" s="106">
        <f t="shared" ca="1" si="7"/>
        <v>72</v>
      </c>
      <c r="B73" s="3"/>
      <c r="C73" s="17"/>
      <c r="D73" s="4" t="str">
        <f t="shared" si="6"/>
        <v/>
      </c>
      <c r="E73" s="5"/>
      <c r="F73" s="4"/>
      <c r="G73" s="17"/>
      <c r="H73" s="4"/>
      <c r="I73" s="4"/>
      <c r="J73" s="87"/>
      <c r="K73" s="49"/>
      <c r="L73" s="49"/>
      <c r="M73" s="6"/>
      <c r="N73" s="7"/>
      <c r="O73" s="7"/>
      <c r="P73" s="7"/>
      <c r="Q73" s="7"/>
    </row>
    <row r="74" spans="1:17" x14ac:dyDescent="0.25">
      <c r="A74" s="106">
        <f t="shared" ca="1" si="7"/>
        <v>73</v>
      </c>
      <c r="B74" s="3"/>
      <c r="C74" s="17"/>
      <c r="D74" s="4" t="str">
        <f t="shared" si="6"/>
        <v/>
      </c>
      <c r="E74" s="5"/>
      <c r="F74" s="4"/>
      <c r="G74" s="17"/>
      <c r="H74" s="4"/>
      <c r="I74" s="4"/>
      <c r="J74" s="87"/>
      <c r="K74" s="49"/>
      <c r="L74" s="49"/>
      <c r="M74" s="6"/>
      <c r="N74" s="7"/>
      <c r="O74" s="7"/>
      <c r="P74" s="7"/>
      <c r="Q74" s="7"/>
    </row>
    <row r="75" spans="1:17" x14ac:dyDescent="0.25">
      <c r="A75" s="106">
        <f t="shared" ca="1" si="7"/>
        <v>74</v>
      </c>
      <c r="B75" s="3"/>
      <c r="C75" s="17"/>
      <c r="D75" s="4" t="str">
        <f t="shared" si="6"/>
        <v/>
      </c>
      <c r="E75" s="5"/>
      <c r="F75" s="4"/>
      <c r="G75" s="17"/>
      <c r="H75" s="4"/>
      <c r="I75" s="4"/>
      <c r="J75" s="87"/>
      <c r="K75" s="49"/>
      <c r="L75" s="49"/>
      <c r="M75" s="6"/>
      <c r="N75" s="7"/>
      <c r="O75" s="7"/>
      <c r="P75" s="7"/>
      <c r="Q75" s="7"/>
    </row>
    <row r="76" spans="1:17" x14ac:dyDescent="0.25">
      <c r="A76" s="106">
        <f t="shared" ca="1" si="7"/>
        <v>75</v>
      </c>
      <c r="B76" s="3"/>
      <c r="C76" s="17"/>
      <c r="D76" s="4" t="str">
        <f t="shared" si="6"/>
        <v/>
      </c>
      <c r="E76" s="5"/>
      <c r="F76" s="4"/>
      <c r="G76" s="17"/>
      <c r="H76" s="4"/>
      <c r="I76" s="4"/>
      <c r="J76" s="87"/>
      <c r="K76" s="49"/>
      <c r="L76" s="49"/>
      <c r="M76" s="6"/>
      <c r="N76" s="7"/>
      <c r="O76" s="7"/>
      <c r="P76" s="7"/>
      <c r="Q76" s="7"/>
    </row>
    <row r="77" spans="1:17" x14ac:dyDescent="0.25">
      <c r="A77" s="106">
        <f t="shared" ca="1" si="7"/>
        <v>76</v>
      </c>
      <c r="B77" s="3"/>
      <c r="C77" s="17"/>
      <c r="D77" s="4" t="str">
        <f t="shared" si="6"/>
        <v/>
      </c>
      <c r="E77" s="5"/>
      <c r="F77" s="4"/>
      <c r="G77" s="17"/>
      <c r="H77" s="4"/>
      <c r="I77" s="4"/>
      <c r="J77" s="87"/>
      <c r="K77" s="49"/>
      <c r="L77" s="49"/>
      <c r="M77" s="6"/>
      <c r="N77" s="7"/>
      <c r="O77" s="7"/>
      <c r="P77" s="7"/>
      <c r="Q77" s="7"/>
    </row>
    <row r="78" spans="1:17" x14ac:dyDescent="0.25">
      <c r="A78" s="106">
        <f t="shared" ca="1" si="7"/>
        <v>77</v>
      </c>
      <c r="B78" s="3"/>
      <c r="C78" s="17"/>
      <c r="D78" s="4" t="str">
        <f t="shared" si="6"/>
        <v/>
      </c>
      <c r="E78" s="5"/>
      <c r="F78" s="4"/>
      <c r="G78" s="17"/>
      <c r="H78" s="4"/>
      <c r="I78" s="4"/>
      <c r="J78" s="87"/>
      <c r="K78" s="49"/>
      <c r="L78" s="49"/>
      <c r="M78" s="6"/>
      <c r="N78" s="7"/>
      <c r="O78" s="7"/>
      <c r="P78" s="7"/>
      <c r="Q78" s="7"/>
    </row>
    <row r="79" spans="1:17" x14ac:dyDescent="0.25">
      <c r="A79" s="106">
        <f t="shared" ca="1" si="7"/>
        <v>78</v>
      </c>
      <c r="B79" s="3"/>
      <c r="C79" s="17"/>
      <c r="D79" s="4" t="str">
        <f t="shared" si="6"/>
        <v/>
      </c>
      <c r="E79" s="5"/>
      <c r="F79" s="4"/>
      <c r="G79" s="17"/>
      <c r="H79" s="4"/>
      <c r="I79" s="4"/>
      <c r="J79" s="87"/>
      <c r="K79" s="49"/>
      <c r="L79" s="49"/>
      <c r="M79" s="6"/>
      <c r="N79" s="7"/>
      <c r="O79" s="7"/>
      <c r="P79" s="7"/>
      <c r="Q79" s="7"/>
    </row>
    <row r="80" spans="1:17" x14ac:dyDescent="0.25">
      <c r="A80" s="106">
        <f t="shared" ca="1" si="7"/>
        <v>79</v>
      </c>
      <c r="B80" s="3"/>
      <c r="C80" s="17"/>
      <c r="D80" s="4" t="str">
        <f t="shared" si="6"/>
        <v/>
      </c>
      <c r="E80" s="5"/>
      <c r="F80" s="4"/>
      <c r="G80" s="17"/>
      <c r="H80" s="4"/>
      <c r="I80" s="4"/>
      <c r="J80" s="87"/>
      <c r="K80" s="49"/>
      <c r="L80" s="49"/>
      <c r="M80" s="6"/>
      <c r="N80" s="7"/>
      <c r="O80" s="7"/>
      <c r="P80" s="7"/>
      <c r="Q80" s="7"/>
    </row>
    <row r="81" spans="1:17" x14ac:dyDescent="0.25">
      <c r="A81" s="106">
        <f t="shared" ca="1" si="7"/>
        <v>80</v>
      </c>
      <c r="B81" s="3"/>
      <c r="C81" s="17"/>
      <c r="D81" s="4" t="str">
        <f t="shared" si="6"/>
        <v/>
      </c>
      <c r="E81" s="5"/>
      <c r="F81" s="4"/>
      <c r="G81" s="17"/>
      <c r="H81" s="4"/>
      <c r="I81" s="4"/>
      <c r="J81" s="87"/>
      <c r="K81" s="49"/>
      <c r="L81" s="49"/>
      <c r="M81" s="6"/>
      <c r="N81" s="7"/>
      <c r="O81" s="7"/>
      <c r="P81" s="7"/>
      <c r="Q81" s="7"/>
    </row>
    <row r="82" spans="1:17" x14ac:dyDescent="0.25">
      <c r="A82" s="106">
        <f t="shared" ca="1" si="7"/>
        <v>81</v>
      </c>
      <c r="B82" s="3"/>
      <c r="C82" s="17"/>
      <c r="D82" s="4" t="str">
        <f t="shared" si="6"/>
        <v/>
      </c>
      <c r="E82" s="5"/>
      <c r="F82" s="4"/>
      <c r="G82" s="17"/>
      <c r="H82" s="4"/>
      <c r="I82" s="4"/>
      <c r="J82" s="87"/>
      <c r="K82" s="49"/>
      <c r="L82" s="49"/>
      <c r="M82" s="6"/>
      <c r="N82" s="7"/>
      <c r="O82" s="7"/>
      <c r="P82" s="7"/>
      <c r="Q82" s="7"/>
    </row>
    <row r="83" spans="1:17" x14ac:dyDescent="0.25">
      <c r="A83" s="106">
        <f t="shared" ca="1" si="7"/>
        <v>82</v>
      </c>
      <c r="B83" s="3"/>
      <c r="C83" s="17"/>
      <c r="D83" s="4" t="str">
        <f t="shared" si="6"/>
        <v/>
      </c>
      <c r="E83" s="5"/>
      <c r="F83" s="4"/>
      <c r="G83" s="17"/>
      <c r="H83" s="4"/>
      <c r="I83" s="4"/>
      <c r="J83" s="87"/>
      <c r="K83" s="49"/>
      <c r="L83" s="49"/>
      <c r="M83" s="6"/>
      <c r="N83" s="7"/>
      <c r="O83" s="7"/>
      <c r="P83" s="7"/>
      <c r="Q83" s="7"/>
    </row>
    <row r="84" spans="1:17" x14ac:dyDescent="0.25">
      <c r="A84" s="106">
        <f t="shared" ca="1" si="7"/>
        <v>83</v>
      </c>
      <c r="B84" s="3"/>
      <c r="C84" s="17"/>
      <c r="D84" s="4" t="str">
        <f t="shared" si="6"/>
        <v/>
      </c>
      <c r="E84" s="5"/>
      <c r="F84" s="4"/>
      <c r="G84" s="17"/>
      <c r="H84" s="4"/>
      <c r="I84" s="4"/>
      <c r="J84" s="87"/>
      <c r="K84" s="49"/>
      <c r="L84" s="49"/>
      <c r="M84" s="6"/>
      <c r="N84" s="7"/>
      <c r="O84" s="7"/>
      <c r="P84" s="7"/>
      <c r="Q84" s="7"/>
    </row>
    <row r="85" spans="1:17" x14ac:dyDescent="0.25">
      <c r="A85" s="106">
        <f t="shared" ca="1" si="7"/>
        <v>84</v>
      </c>
      <c r="B85" s="3"/>
      <c r="C85" s="17"/>
      <c r="D85" s="4" t="str">
        <f t="shared" si="6"/>
        <v/>
      </c>
      <c r="E85" s="5"/>
      <c r="F85" s="4"/>
      <c r="G85" s="17"/>
      <c r="H85" s="4"/>
      <c r="I85" s="4"/>
      <c r="J85" s="87"/>
      <c r="K85" s="49"/>
      <c r="L85" s="49"/>
      <c r="M85" s="6"/>
      <c r="N85" s="7"/>
      <c r="O85" s="7"/>
      <c r="P85" s="7"/>
      <c r="Q85" s="7"/>
    </row>
    <row r="86" spans="1:17" x14ac:dyDescent="0.25">
      <c r="A86" s="106">
        <f t="shared" ca="1" si="7"/>
        <v>85</v>
      </c>
      <c r="B86" s="3"/>
      <c r="C86" s="17"/>
      <c r="D86" s="4" t="str">
        <f t="shared" si="6"/>
        <v/>
      </c>
      <c r="E86" s="5"/>
      <c r="F86" s="4"/>
      <c r="G86" s="17"/>
      <c r="H86" s="4"/>
      <c r="I86" s="4"/>
      <c r="J86" s="87"/>
      <c r="K86" s="49"/>
      <c r="L86" s="49"/>
      <c r="M86" s="6"/>
      <c r="N86" s="7"/>
      <c r="O86" s="7"/>
      <c r="P86" s="7"/>
      <c r="Q86" s="7"/>
    </row>
    <row r="87" spans="1:17" x14ac:dyDescent="0.25">
      <c r="A87" s="106">
        <f t="shared" ca="1" si="7"/>
        <v>86</v>
      </c>
      <c r="B87" s="3"/>
      <c r="C87" s="17"/>
      <c r="D87" s="4" t="str">
        <f t="shared" si="6"/>
        <v/>
      </c>
      <c r="E87" s="5"/>
      <c r="F87" s="4"/>
      <c r="G87" s="17"/>
      <c r="H87" s="4"/>
      <c r="I87" s="4"/>
      <c r="J87" s="87"/>
      <c r="K87" s="49"/>
      <c r="L87" s="49"/>
      <c r="M87" s="6"/>
      <c r="N87" s="7"/>
      <c r="O87" s="7"/>
      <c r="P87" s="7"/>
      <c r="Q87" s="7"/>
    </row>
    <row r="88" spans="1:17" x14ac:dyDescent="0.25">
      <c r="A88" s="106">
        <f t="shared" ca="1" si="7"/>
        <v>87</v>
      </c>
      <c r="B88" s="3"/>
      <c r="C88" s="17"/>
      <c r="D88" s="4" t="str">
        <f t="shared" si="6"/>
        <v/>
      </c>
      <c r="E88" s="5"/>
      <c r="F88" s="4"/>
      <c r="G88" s="17"/>
      <c r="H88" s="4"/>
      <c r="I88" s="4"/>
      <c r="J88" s="87"/>
      <c r="K88" s="49"/>
      <c r="L88" s="49"/>
      <c r="M88" s="6"/>
      <c r="N88" s="7"/>
      <c r="O88" s="7"/>
      <c r="P88" s="7"/>
      <c r="Q88" s="7"/>
    </row>
    <row r="89" spans="1:17" x14ac:dyDescent="0.25">
      <c r="A89" s="106">
        <f t="shared" ca="1" si="7"/>
        <v>88</v>
      </c>
      <c r="B89" s="3"/>
      <c r="C89" s="17"/>
      <c r="D89" s="4" t="str">
        <f t="shared" si="6"/>
        <v/>
      </c>
      <c r="E89" s="5"/>
      <c r="F89" s="4"/>
      <c r="G89" s="17"/>
      <c r="H89" s="4"/>
      <c r="I89" s="4"/>
      <c r="J89" s="87"/>
      <c r="K89" s="49"/>
      <c r="L89" s="49"/>
      <c r="M89" s="6"/>
      <c r="N89" s="7"/>
      <c r="O89" s="7"/>
      <c r="P89" s="7"/>
      <c r="Q89" s="7"/>
    </row>
    <row r="90" spans="1:17" x14ac:dyDescent="0.25">
      <c r="A90" s="106">
        <f t="shared" ca="1" si="7"/>
        <v>89</v>
      </c>
      <c r="B90" s="3"/>
      <c r="C90" s="17"/>
      <c r="D90" s="4" t="str">
        <f t="shared" si="6"/>
        <v/>
      </c>
      <c r="E90" s="5"/>
      <c r="F90" s="4"/>
      <c r="G90" s="17"/>
      <c r="H90" s="4"/>
      <c r="I90" s="4"/>
      <c r="J90" s="87"/>
      <c r="K90" s="49"/>
      <c r="L90" s="49"/>
      <c r="M90" s="6"/>
      <c r="N90" s="7"/>
      <c r="O90" s="7"/>
      <c r="P90" s="7"/>
      <c r="Q90" s="7"/>
    </row>
    <row r="91" spans="1:17" x14ac:dyDescent="0.25">
      <c r="A91" s="106">
        <f t="shared" ca="1" si="7"/>
        <v>90</v>
      </c>
      <c r="B91" s="3"/>
      <c r="C91" s="17"/>
      <c r="D91" s="4" t="str">
        <f t="shared" si="6"/>
        <v/>
      </c>
      <c r="E91" s="5"/>
      <c r="F91" s="4"/>
      <c r="G91" s="17"/>
      <c r="H91" s="4"/>
      <c r="I91" s="4"/>
      <c r="J91" s="87"/>
      <c r="K91" s="49"/>
      <c r="L91" s="49"/>
      <c r="M91" s="6"/>
      <c r="N91" s="7"/>
      <c r="O91" s="7"/>
      <c r="P91" s="7"/>
      <c r="Q91" s="7"/>
    </row>
    <row r="92" spans="1:17" x14ac:dyDescent="0.25">
      <c r="A92" s="106">
        <f t="shared" ca="1" si="7"/>
        <v>91</v>
      </c>
      <c r="B92" s="3"/>
      <c r="C92" s="17"/>
      <c r="D92" s="4" t="str">
        <f t="shared" si="6"/>
        <v/>
      </c>
      <c r="E92" s="5"/>
      <c r="F92" s="4"/>
      <c r="G92" s="17"/>
      <c r="H92" s="4"/>
      <c r="I92" s="4"/>
      <c r="J92" s="87"/>
      <c r="K92" s="49"/>
      <c r="L92" s="49"/>
      <c r="M92" s="6"/>
      <c r="N92" s="7"/>
      <c r="O92" s="7"/>
      <c r="P92" s="7"/>
      <c r="Q92" s="7"/>
    </row>
    <row r="93" spans="1:17" x14ac:dyDescent="0.25">
      <c r="A93" s="106">
        <f t="shared" ca="1" si="7"/>
        <v>92</v>
      </c>
      <c r="B93" s="3"/>
      <c r="C93" s="17"/>
      <c r="D93" s="4" t="str">
        <f t="shared" si="6"/>
        <v/>
      </c>
      <c r="E93" s="5"/>
      <c r="F93" s="4"/>
      <c r="G93" s="17"/>
      <c r="H93" s="4"/>
      <c r="I93" s="4"/>
      <c r="J93" s="87"/>
      <c r="K93" s="49"/>
      <c r="L93" s="49"/>
      <c r="M93" s="6"/>
      <c r="N93" s="7"/>
      <c r="O93" s="7"/>
      <c r="P93" s="7"/>
      <c r="Q93" s="7"/>
    </row>
    <row r="94" spans="1:17" x14ac:dyDescent="0.25">
      <c r="A94" s="106">
        <f t="shared" ca="1" si="7"/>
        <v>93</v>
      </c>
      <c r="B94" s="3"/>
      <c r="C94" s="17"/>
      <c r="D94" s="4" t="str">
        <f t="shared" si="6"/>
        <v/>
      </c>
      <c r="E94" s="5"/>
      <c r="F94" s="4"/>
      <c r="G94" s="17"/>
      <c r="H94" s="4"/>
      <c r="I94" s="4"/>
      <c r="J94" s="87"/>
      <c r="K94" s="49"/>
      <c r="L94" s="49"/>
      <c r="M94" s="6"/>
      <c r="N94" s="7"/>
      <c r="O94" s="7"/>
      <c r="P94" s="7"/>
      <c r="Q94" s="7"/>
    </row>
    <row r="95" spans="1:17" x14ac:dyDescent="0.25">
      <c r="A95" s="106">
        <f t="shared" ca="1" si="7"/>
        <v>94</v>
      </c>
      <c r="B95" s="3"/>
      <c r="C95" s="17"/>
      <c r="D95" s="4" t="str">
        <f t="shared" si="6"/>
        <v/>
      </c>
      <c r="E95" s="5"/>
      <c r="F95" s="4"/>
      <c r="G95" s="17"/>
      <c r="H95" s="4"/>
      <c r="I95" s="4"/>
      <c r="J95" s="87"/>
      <c r="K95" s="49"/>
      <c r="L95" s="49"/>
      <c r="M95" s="6"/>
      <c r="N95" s="7"/>
      <c r="O95" s="7"/>
      <c r="P95" s="7"/>
      <c r="Q95" s="7"/>
    </row>
    <row r="96" spans="1:17" x14ac:dyDescent="0.25">
      <c r="A96" s="106">
        <f t="shared" ca="1" si="7"/>
        <v>95</v>
      </c>
      <c r="B96" s="3"/>
      <c r="C96" s="17"/>
      <c r="D96" s="4" t="str">
        <f t="shared" ref="D96:D127" si="8">IF(ISBLANK($C96), "", VLOOKUP($C96,PAcomplet,2,FALSE))</f>
        <v/>
      </c>
      <c r="E96" s="5"/>
      <c r="F96" s="4"/>
      <c r="G96" s="17"/>
      <c r="H96" s="4"/>
      <c r="I96" s="4"/>
      <c r="J96" s="87"/>
      <c r="K96" s="49"/>
      <c r="L96" s="49"/>
      <c r="M96" s="6"/>
      <c r="N96" s="7"/>
      <c r="O96" s="7"/>
      <c r="P96" s="7"/>
      <c r="Q96" s="7"/>
    </row>
    <row r="97" spans="1:17" x14ac:dyDescent="0.25">
      <c r="A97" s="106">
        <f t="shared" ref="A97:A128" ca="1" si="9">HYPERLINK(CONCATENATE(repetoire,"\",(MID(CELL("nomfichier",$A$1),FIND("]",CELL("nomfichier",$A$1),1)+1,30)),"\","PA",ROW(A97)-1,".pdf"),ROW(A97)-1)</f>
        <v>96</v>
      </c>
      <c r="B97" s="3"/>
      <c r="C97" s="17"/>
      <c r="D97" s="4" t="str">
        <f t="shared" si="8"/>
        <v/>
      </c>
      <c r="E97" s="5"/>
      <c r="F97" s="4"/>
      <c r="G97" s="17"/>
      <c r="H97" s="4"/>
      <c r="I97" s="4"/>
      <c r="J97" s="87"/>
      <c r="K97" s="49"/>
      <c r="L97" s="49"/>
      <c r="M97" s="6"/>
      <c r="N97" s="7"/>
      <c r="O97" s="7"/>
      <c r="P97" s="7"/>
      <c r="Q97" s="7"/>
    </row>
    <row r="98" spans="1:17" x14ac:dyDescent="0.25">
      <c r="A98" s="106">
        <f t="shared" ca="1" si="9"/>
        <v>97</v>
      </c>
      <c r="B98" s="3"/>
      <c r="C98" s="17"/>
      <c r="D98" s="4" t="str">
        <f t="shared" si="8"/>
        <v/>
      </c>
      <c r="E98" s="5"/>
      <c r="F98" s="4"/>
      <c r="G98" s="17"/>
      <c r="H98" s="4"/>
      <c r="I98" s="4"/>
      <c r="J98" s="87"/>
      <c r="K98" s="49"/>
      <c r="L98" s="49"/>
      <c r="M98" s="6"/>
      <c r="N98" s="7"/>
      <c r="O98" s="7"/>
      <c r="P98" s="7"/>
      <c r="Q98" s="7"/>
    </row>
    <row r="99" spans="1:17" x14ac:dyDescent="0.25">
      <c r="A99" s="106">
        <f t="shared" ca="1" si="9"/>
        <v>98</v>
      </c>
      <c r="B99" s="3"/>
      <c r="C99" s="17"/>
      <c r="D99" s="4" t="str">
        <f t="shared" si="8"/>
        <v/>
      </c>
      <c r="E99" s="5"/>
      <c r="F99" s="4"/>
      <c r="G99" s="17"/>
      <c r="H99" s="4"/>
      <c r="I99" s="4"/>
      <c r="J99" s="87"/>
      <c r="K99" s="49"/>
      <c r="L99" s="49"/>
      <c r="M99" s="6"/>
      <c r="N99" s="7"/>
      <c r="O99" s="7"/>
      <c r="P99" s="7"/>
      <c r="Q99" s="7"/>
    </row>
    <row r="100" spans="1:17" x14ac:dyDescent="0.25">
      <c r="A100" s="106">
        <f t="shared" ca="1" si="9"/>
        <v>99</v>
      </c>
      <c r="B100" s="3"/>
      <c r="C100" s="17"/>
      <c r="D100" s="4" t="str">
        <f t="shared" si="8"/>
        <v/>
      </c>
      <c r="E100" s="5"/>
      <c r="F100" s="4"/>
      <c r="G100" s="17"/>
      <c r="H100" s="4"/>
      <c r="I100" s="4"/>
      <c r="J100" s="87"/>
      <c r="K100" s="49"/>
      <c r="L100" s="49"/>
      <c r="M100" s="6"/>
      <c r="N100" s="7"/>
      <c r="O100" s="7"/>
      <c r="P100" s="7"/>
      <c r="Q100" s="7"/>
    </row>
    <row r="101" spans="1:17" x14ac:dyDescent="0.25">
      <c r="A101" s="106">
        <f t="shared" ca="1" si="9"/>
        <v>100</v>
      </c>
      <c r="B101" s="3"/>
      <c r="C101" s="17"/>
      <c r="D101" s="4" t="str">
        <f t="shared" si="8"/>
        <v/>
      </c>
      <c r="E101" s="5"/>
      <c r="F101" s="4"/>
      <c r="G101" s="17"/>
      <c r="H101" s="4"/>
      <c r="I101" s="4"/>
      <c r="J101" s="87"/>
      <c r="K101" s="49"/>
      <c r="L101" s="49"/>
      <c r="M101" s="6"/>
      <c r="N101" s="7"/>
      <c r="O101" s="7"/>
      <c r="P101" s="7"/>
      <c r="Q101" s="7"/>
    </row>
    <row r="102" spans="1:17" x14ac:dyDescent="0.25">
      <c r="A102" s="106">
        <f t="shared" ca="1" si="9"/>
        <v>101</v>
      </c>
      <c r="B102" s="3"/>
      <c r="C102" s="17"/>
      <c r="D102" s="4" t="str">
        <f t="shared" si="8"/>
        <v/>
      </c>
      <c r="E102" s="5"/>
      <c r="F102" s="4"/>
      <c r="G102" s="17"/>
      <c r="H102" s="4"/>
      <c r="I102" s="4"/>
      <c r="J102" s="87"/>
      <c r="K102" s="49"/>
      <c r="L102" s="49"/>
      <c r="M102" s="6"/>
      <c r="N102" s="7"/>
      <c r="O102" s="7"/>
      <c r="P102" s="7"/>
      <c r="Q102" s="7"/>
    </row>
    <row r="103" spans="1:17" x14ac:dyDescent="0.25">
      <c r="A103" s="106">
        <f t="shared" ca="1" si="9"/>
        <v>102</v>
      </c>
      <c r="B103" s="3"/>
      <c r="C103" s="17"/>
      <c r="D103" s="4" t="str">
        <f t="shared" si="8"/>
        <v/>
      </c>
      <c r="E103" s="5"/>
      <c r="F103" s="4"/>
      <c r="G103" s="17"/>
      <c r="H103" s="4"/>
      <c r="I103" s="4"/>
      <c r="J103" s="87"/>
      <c r="K103" s="49"/>
      <c r="L103" s="49"/>
      <c r="M103" s="6"/>
      <c r="N103" s="7"/>
      <c r="O103" s="7"/>
      <c r="P103" s="7"/>
      <c r="Q103" s="7"/>
    </row>
    <row r="104" spans="1:17" x14ac:dyDescent="0.25">
      <c r="A104" s="106">
        <f t="shared" ca="1" si="9"/>
        <v>103</v>
      </c>
      <c r="B104" s="3"/>
      <c r="C104" s="17"/>
      <c r="D104" s="4" t="str">
        <f t="shared" si="8"/>
        <v/>
      </c>
      <c r="E104" s="5"/>
      <c r="F104" s="4"/>
      <c r="G104" s="17"/>
      <c r="H104" s="4"/>
      <c r="I104" s="4"/>
      <c r="J104" s="87"/>
      <c r="K104" s="49"/>
      <c r="L104" s="49"/>
      <c r="M104" s="6"/>
      <c r="N104" s="7"/>
      <c r="O104" s="7"/>
      <c r="P104" s="7"/>
      <c r="Q104" s="7"/>
    </row>
    <row r="105" spans="1:17" x14ac:dyDescent="0.25">
      <c r="A105" s="106">
        <f t="shared" ca="1" si="9"/>
        <v>104</v>
      </c>
      <c r="B105" s="3"/>
      <c r="C105" s="17"/>
      <c r="D105" s="4" t="str">
        <f t="shared" si="8"/>
        <v/>
      </c>
      <c r="E105" s="5"/>
      <c r="F105" s="4"/>
      <c r="G105" s="17"/>
      <c r="H105" s="4"/>
      <c r="I105" s="4"/>
      <c r="J105" s="87"/>
      <c r="K105" s="49"/>
      <c r="L105" s="49"/>
      <c r="M105" s="6"/>
      <c r="N105" s="7"/>
      <c r="O105" s="7"/>
      <c r="P105" s="7"/>
      <c r="Q105" s="7"/>
    </row>
    <row r="106" spans="1:17" x14ac:dyDescent="0.25">
      <c r="A106" s="106">
        <f t="shared" ca="1" si="9"/>
        <v>105</v>
      </c>
      <c r="B106" s="3"/>
      <c r="C106" s="17"/>
      <c r="D106" s="4" t="str">
        <f t="shared" si="8"/>
        <v/>
      </c>
      <c r="E106" s="5"/>
      <c r="F106" s="4"/>
      <c r="G106" s="17"/>
      <c r="H106" s="4"/>
      <c r="I106" s="4"/>
      <c r="J106" s="87"/>
      <c r="K106" s="49"/>
      <c r="L106" s="49"/>
      <c r="M106" s="6"/>
      <c r="N106" s="7"/>
      <c r="O106" s="7"/>
      <c r="P106" s="7"/>
      <c r="Q106" s="7"/>
    </row>
    <row r="107" spans="1:17" x14ac:dyDescent="0.25">
      <c r="A107" s="106">
        <f t="shared" ca="1" si="9"/>
        <v>106</v>
      </c>
      <c r="B107" s="3"/>
      <c r="C107" s="17"/>
      <c r="D107" s="4" t="str">
        <f t="shared" si="8"/>
        <v/>
      </c>
      <c r="E107" s="5"/>
      <c r="F107" s="4"/>
      <c r="G107" s="17"/>
      <c r="H107" s="4"/>
      <c r="I107" s="4"/>
      <c r="J107" s="87"/>
      <c r="K107" s="49"/>
      <c r="L107" s="49"/>
      <c r="M107" s="6"/>
      <c r="N107" s="7"/>
      <c r="O107" s="7"/>
      <c r="P107" s="7"/>
      <c r="Q107" s="7"/>
    </row>
    <row r="108" spans="1:17" x14ac:dyDescent="0.25">
      <c r="A108" s="106">
        <f t="shared" ca="1" si="9"/>
        <v>107</v>
      </c>
      <c r="B108" s="3"/>
      <c r="C108" s="17"/>
      <c r="D108" s="4" t="str">
        <f t="shared" si="8"/>
        <v/>
      </c>
      <c r="E108" s="5"/>
      <c r="F108" s="4"/>
      <c r="G108" s="17"/>
      <c r="H108" s="4"/>
      <c r="I108" s="4"/>
      <c r="J108" s="87"/>
      <c r="K108" s="49"/>
      <c r="L108" s="49"/>
      <c r="M108" s="6"/>
      <c r="N108" s="7"/>
      <c r="O108" s="7"/>
      <c r="P108" s="7"/>
      <c r="Q108" s="7"/>
    </row>
    <row r="109" spans="1:17" x14ac:dyDescent="0.25">
      <c r="A109" s="106">
        <f t="shared" ca="1" si="9"/>
        <v>108</v>
      </c>
      <c r="B109" s="3"/>
      <c r="C109" s="17"/>
      <c r="D109" s="4" t="str">
        <f t="shared" si="8"/>
        <v/>
      </c>
      <c r="E109" s="5"/>
      <c r="F109" s="4"/>
      <c r="G109" s="17"/>
      <c r="H109" s="4"/>
      <c r="I109" s="4"/>
      <c r="J109" s="87"/>
      <c r="K109" s="49"/>
      <c r="L109" s="49"/>
      <c r="M109" s="6"/>
      <c r="N109" s="7"/>
      <c r="O109" s="7"/>
      <c r="P109" s="7"/>
      <c r="Q109" s="7"/>
    </row>
    <row r="110" spans="1:17" x14ac:dyDescent="0.25">
      <c r="A110" s="106">
        <f t="shared" ca="1" si="9"/>
        <v>109</v>
      </c>
      <c r="B110" s="3"/>
      <c r="C110" s="17"/>
      <c r="D110" s="4" t="str">
        <f t="shared" si="8"/>
        <v/>
      </c>
      <c r="E110" s="5"/>
      <c r="F110" s="4"/>
      <c r="G110" s="17"/>
      <c r="H110" s="4"/>
      <c r="I110" s="4"/>
      <c r="J110" s="87"/>
      <c r="K110" s="49"/>
      <c r="L110" s="49"/>
      <c r="M110" s="6"/>
      <c r="N110" s="7"/>
      <c r="O110" s="7"/>
      <c r="P110" s="7"/>
      <c r="Q110" s="7"/>
    </row>
    <row r="111" spans="1:17" x14ac:dyDescent="0.25">
      <c r="A111" s="106">
        <f t="shared" ca="1" si="9"/>
        <v>110</v>
      </c>
      <c r="B111" s="3"/>
      <c r="C111" s="17"/>
      <c r="D111" s="4" t="str">
        <f t="shared" si="8"/>
        <v/>
      </c>
      <c r="E111" s="5"/>
      <c r="F111" s="4"/>
      <c r="G111" s="17"/>
      <c r="H111" s="4"/>
      <c r="I111" s="4"/>
      <c r="J111" s="87"/>
      <c r="K111" s="49"/>
      <c r="L111" s="49"/>
      <c r="M111" s="6"/>
      <c r="N111" s="7"/>
      <c r="O111" s="7"/>
      <c r="P111" s="7"/>
      <c r="Q111" s="7"/>
    </row>
    <row r="112" spans="1:17" x14ac:dyDescent="0.25">
      <c r="A112" s="106">
        <f t="shared" ca="1" si="9"/>
        <v>111</v>
      </c>
      <c r="B112" s="3"/>
      <c r="C112" s="17"/>
      <c r="D112" s="4" t="str">
        <f t="shared" si="8"/>
        <v/>
      </c>
      <c r="E112" s="5"/>
      <c r="F112" s="4"/>
      <c r="G112" s="17"/>
      <c r="H112" s="4"/>
      <c r="I112" s="4"/>
      <c r="J112" s="87"/>
      <c r="K112" s="49"/>
      <c r="L112" s="49"/>
      <c r="M112" s="6"/>
      <c r="N112" s="7"/>
      <c r="O112" s="7"/>
      <c r="P112" s="7"/>
      <c r="Q112" s="7"/>
    </row>
    <row r="113" spans="1:17" x14ac:dyDescent="0.25">
      <c r="A113" s="106">
        <f t="shared" ca="1" si="9"/>
        <v>112</v>
      </c>
      <c r="B113" s="3"/>
      <c r="C113" s="17"/>
      <c r="D113" s="4" t="str">
        <f t="shared" si="8"/>
        <v/>
      </c>
      <c r="E113" s="5"/>
      <c r="F113" s="4"/>
      <c r="G113" s="17"/>
      <c r="H113" s="4"/>
      <c r="I113" s="4"/>
      <c r="J113" s="87"/>
      <c r="K113" s="49"/>
      <c r="L113" s="49"/>
      <c r="M113" s="6"/>
      <c r="N113" s="7"/>
      <c r="O113" s="7"/>
      <c r="P113" s="7"/>
      <c r="Q113" s="7"/>
    </row>
    <row r="114" spans="1:17" x14ac:dyDescent="0.25">
      <c r="A114" s="106">
        <f t="shared" ca="1" si="9"/>
        <v>113</v>
      </c>
      <c r="B114" s="3"/>
      <c r="C114" s="17"/>
      <c r="D114" s="4" t="str">
        <f t="shared" si="8"/>
        <v/>
      </c>
      <c r="E114" s="5"/>
      <c r="F114" s="4"/>
      <c r="G114" s="17"/>
      <c r="H114" s="4"/>
      <c r="I114" s="4"/>
      <c r="J114" s="87"/>
      <c r="K114" s="49"/>
      <c r="L114" s="49"/>
      <c r="M114" s="6"/>
      <c r="N114" s="7"/>
      <c r="O114" s="7"/>
      <c r="P114" s="7"/>
      <c r="Q114" s="7"/>
    </row>
    <row r="115" spans="1:17" x14ac:dyDescent="0.25">
      <c r="A115" s="106">
        <f t="shared" ca="1" si="9"/>
        <v>114</v>
      </c>
      <c r="B115" s="3"/>
      <c r="C115" s="17"/>
      <c r="D115" s="4" t="str">
        <f t="shared" si="8"/>
        <v/>
      </c>
      <c r="E115" s="5"/>
      <c r="F115" s="4"/>
      <c r="G115" s="17"/>
      <c r="H115" s="4"/>
      <c r="I115" s="4"/>
      <c r="J115" s="87"/>
      <c r="K115" s="49"/>
      <c r="L115" s="49"/>
      <c r="M115" s="6"/>
      <c r="N115" s="7"/>
      <c r="O115" s="7"/>
      <c r="P115" s="7"/>
      <c r="Q115" s="7"/>
    </row>
    <row r="116" spans="1:17" x14ac:dyDescent="0.25">
      <c r="A116" s="106">
        <f t="shared" ca="1" si="9"/>
        <v>115</v>
      </c>
      <c r="B116" s="3"/>
      <c r="C116" s="17"/>
      <c r="D116" s="4" t="str">
        <f t="shared" si="8"/>
        <v/>
      </c>
      <c r="E116" s="5"/>
      <c r="F116" s="4"/>
      <c r="G116" s="17"/>
      <c r="H116" s="4"/>
      <c r="I116" s="4"/>
      <c r="J116" s="87"/>
      <c r="K116" s="49"/>
      <c r="L116" s="49"/>
      <c r="M116" s="6"/>
      <c r="N116" s="7"/>
      <c r="O116" s="7"/>
      <c r="P116" s="7"/>
      <c r="Q116" s="7"/>
    </row>
    <row r="117" spans="1:17" x14ac:dyDescent="0.25">
      <c r="A117" s="106">
        <f t="shared" ca="1" si="9"/>
        <v>116</v>
      </c>
      <c r="B117" s="3"/>
      <c r="C117" s="17"/>
      <c r="D117" s="4" t="str">
        <f t="shared" si="8"/>
        <v/>
      </c>
      <c r="E117" s="5"/>
      <c r="F117" s="4"/>
      <c r="G117" s="17"/>
      <c r="H117" s="4"/>
      <c r="I117" s="4"/>
      <c r="J117" s="87"/>
      <c r="K117" s="49"/>
      <c r="L117" s="49"/>
      <c r="M117" s="6"/>
      <c r="N117" s="7"/>
      <c r="O117" s="7"/>
      <c r="P117" s="7"/>
      <c r="Q117" s="7"/>
    </row>
    <row r="118" spans="1:17" x14ac:dyDescent="0.25">
      <c r="A118" s="106">
        <f t="shared" ca="1" si="9"/>
        <v>117</v>
      </c>
      <c r="B118" s="3"/>
      <c r="C118" s="17"/>
      <c r="D118" s="4" t="str">
        <f t="shared" si="8"/>
        <v/>
      </c>
      <c r="E118" s="5"/>
      <c r="F118" s="4"/>
      <c r="G118" s="17"/>
      <c r="H118" s="4"/>
      <c r="I118" s="4"/>
      <c r="J118" s="87"/>
      <c r="K118" s="49"/>
      <c r="L118" s="49"/>
      <c r="M118" s="6"/>
      <c r="N118" s="7"/>
      <c r="O118" s="7"/>
      <c r="P118" s="7"/>
      <c r="Q118" s="7"/>
    </row>
    <row r="119" spans="1:17" x14ac:dyDescent="0.25">
      <c r="A119" s="106">
        <f t="shared" ca="1" si="9"/>
        <v>118</v>
      </c>
      <c r="B119" s="3"/>
      <c r="C119" s="17"/>
      <c r="D119" s="4" t="str">
        <f t="shared" si="8"/>
        <v/>
      </c>
      <c r="E119" s="5"/>
      <c r="F119" s="4"/>
      <c r="G119" s="17"/>
      <c r="H119" s="4"/>
      <c r="I119" s="4"/>
      <c r="J119" s="87"/>
      <c r="K119" s="49"/>
      <c r="L119" s="49"/>
      <c r="M119" s="6"/>
      <c r="N119" s="7"/>
      <c r="O119" s="7"/>
      <c r="P119" s="7"/>
      <c r="Q119" s="7"/>
    </row>
    <row r="120" spans="1:17" x14ac:dyDescent="0.25">
      <c r="A120" s="106">
        <f t="shared" ca="1" si="9"/>
        <v>119</v>
      </c>
      <c r="B120" s="3"/>
      <c r="C120" s="17"/>
      <c r="D120" s="4" t="str">
        <f t="shared" si="8"/>
        <v/>
      </c>
      <c r="E120" s="5"/>
      <c r="F120" s="4"/>
      <c r="G120" s="17"/>
      <c r="H120" s="4"/>
      <c r="I120" s="4"/>
      <c r="J120" s="87"/>
      <c r="K120" s="49"/>
      <c r="L120" s="49"/>
      <c r="M120" s="6"/>
      <c r="N120" s="7"/>
      <c r="O120" s="7"/>
      <c r="P120" s="7"/>
      <c r="Q120" s="7"/>
    </row>
    <row r="121" spans="1:17" x14ac:dyDescent="0.25">
      <c r="A121" s="106">
        <f t="shared" ca="1" si="9"/>
        <v>120</v>
      </c>
      <c r="B121" s="3"/>
      <c r="C121" s="17"/>
      <c r="D121" s="4" t="str">
        <f t="shared" si="8"/>
        <v/>
      </c>
      <c r="E121" s="5"/>
      <c r="F121" s="4"/>
      <c r="G121" s="17"/>
      <c r="H121" s="4"/>
      <c r="I121" s="4"/>
      <c r="J121" s="87"/>
      <c r="K121" s="49"/>
      <c r="L121" s="49"/>
      <c r="M121" s="6"/>
      <c r="N121" s="7"/>
      <c r="O121" s="7"/>
      <c r="P121" s="7"/>
      <c r="Q121" s="7"/>
    </row>
    <row r="122" spans="1:17" x14ac:dyDescent="0.25">
      <c r="A122" s="106">
        <f t="shared" ca="1" si="9"/>
        <v>121</v>
      </c>
      <c r="B122" s="3"/>
      <c r="C122" s="17"/>
      <c r="D122" s="4" t="str">
        <f t="shared" si="8"/>
        <v/>
      </c>
      <c r="E122" s="5"/>
      <c r="F122" s="4"/>
      <c r="G122" s="17"/>
      <c r="H122" s="4"/>
      <c r="I122" s="4"/>
      <c r="J122" s="87"/>
      <c r="K122" s="49"/>
      <c r="L122" s="49"/>
      <c r="M122" s="6"/>
      <c r="N122" s="7"/>
      <c r="O122" s="7"/>
      <c r="P122" s="7"/>
      <c r="Q122" s="7"/>
    </row>
    <row r="123" spans="1:17" x14ac:dyDescent="0.25">
      <c r="A123" s="106">
        <f t="shared" ca="1" si="9"/>
        <v>122</v>
      </c>
      <c r="B123" s="3"/>
      <c r="C123" s="17"/>
      <c r="D123" s="4" t="str">
        <f t="shared" si="8"/>
        <v/>
      </c>
      <c r="E123" s="5"/>
      <c r="F123" s="4"/>
      <c r="G123" s="17"/>
      <c r="H123" s="4"/>
      <c r="I123" s="4"/>
      <c r="J123" s="87"/>
      <c r="K123" s="49"/>
      <c r="L123" s="49"/>
      <c r="M123" s="6"/>
      <c r="N123" s="7"/>
      <c r="O123" s="7"/>
      <c r="P123" s="7"/>
      <c r="Q123" s="7"/>
    </row>
    <row r="124" spans="1:17" x14ac:dyDescent="0.25">
      <c r="A124" s="106">
        <f t="shared" ca="1" si="9"/>
        <v>123</v>
      </c>
      <c r="B124" s="3"/>
      <c r="C124" s="17"/>
      <c r="D124" s="4" t="str">
        <f t="shared" si="8"/>
        <v/>
      </c>
      <c r="E124" s="5"/>
      <c r="F124" s="4"/>
      <c r="G124" s="17"/>
      <c r="H124" s="4"/>
      <c r="I124" s="4"/>
      <c r="J124" s="87"/>
      <c r="K124" s="49"/>
      <c r="L124" s="49"/>
      <c r="M124" s="6"/>
      <c r="N124" s="7"/>
      <c r="O124" s="7"/>
      <c r="P124" s="7"/>
      <c r="Q124" s="7"/>
    </row>
    <row r="125" spans="1:17" x14ac:dyDescent="0.25">
      <c r="A125" s="106">
        <f t="shared" ca="1" si="9"/>
        <v>124</v>
      </c>
      <c r="B125" s="3"/>
      <c r="C125" s="17"/>
      <c r="D125" s="4" t="str">
        <f t="shared" si="8"/>
        <v/>
      </c>
      <c r="E125" s="5"/>
      <c r="F125" s="4"/>
      <c r="G125" s="17"/>
      <c r="H125" s="4"/>
      <c r="I125" s="4"/>
      <c r="J125" s="87"/>
      <c r="K125" s="49"/>
      <c r="L125" s="49"/>
      <c r="M125" s="6"/>
      <c r="N125" s="7"/>
      <c r="O125" s="7"/>
      <c r="P125" s="7"/>
      <c r="Q125" s="7"/>
    </row>
    <row r="126" spans="1:17" x14ac:dyDescent="0.25">
      <c r="A126" s="106">
        <f t="shared" ca="1" si="9"/>
        <v>125</v>
      </c>
      <c r="B126" s="3"/>
      <c r="C126" s="17"/>
      <c r="D126" s="4" t="str">
        <f t="shared" si="8"/>
        <v/>
      </c>
      <c r="E126" s="5"/>
      <c r="F126" s="4"/>
      <c r="G126" s="17"/>
      <c r="H126" s="4"/>
      <c r="I126" s="4"/>
      <c r="J126" s="87"/>
      <c r="K126" s="49"/>
      <c r="L126" s="49"/>
      <c r="M126" s="6"/>
      <c r="N126" s="7"/>
      <c r="O126" s="7"/>
      <c r="P126" s="7"/>
      <c r="Q126" s="7"/>
    </row>
    <row r="127" spans="1:17" x14ac:dyDescent="0.25">
      <c r="A127" s="106">
        <f t="shared" ca="1" si="9"/>
        <v>126</v>
      </c>
      <c r="B127" s="3"/>
      <c r="C127" s="17"/>
      <c r="D127" s="4" t="str">
        <f t="shared" si="8"/>
        <v/>
      </c>
      <c r="E127" s="5"/>
      <c r="F127" s="4"/>
      <c r="G127" s="17"/>
      <c r="H127" s="4"/>
      <c r="I127" s="4"/>
      <c r="J127" s="87"/>
      <c r="K127" s="49"/>
      <c r="L127" s="49"/>
      <c r="M127" s="6"/>
      <c r="N127" s="7"/>
      <c r="O127" s="7"/>
      <c r="P127" s="7"/>
      <c r="Q127" s="7"/>
    </row>
    <row r="128" spans="1:17" x14ac:dyDescent="0.25">
      <c r="A128" s="106">
        <f t="shared" ca="1" si="9"/>
        <v>127</v>
      </c>
      <c r="B128" s="3"/>
      <c r="C128" s="17"/>
      <c r="D128" s="4" t="str">
        <f t="shared" ref="D128:D159" si="10">IF(ISBLANK($C128), "", VLOOKUP($C128,PAcomplet,2,FALSE))</f>
        <v/>
      </c>
      <c r="E128" s="5"/>
      <c r="F128" s="4"/>
      <c r="G128" s="17"/>
      <c r="H128" s="4"/>
      <c r="I128" s="4"/>
      <c r="J128" s="87"/>
      <c r="K128" s="49"/>
      <c r="L128" s="49"/>
      <c r="M128" s="6"/>
      <c r="N128" s="7"/>
      <c r="O128" s="7"/>
      <c r="P128" s="7"/>
      <c r="Q128" s="7"/>
    </row>
    <row r="129" spans="1:17" x14ac:dyDescent="0.25">
      <c r="A129" s="106">
        <f t="shared" ref="A129:A160" ca="1" si="11">HYPERLINK(CONCATENATE(repetoire,"\",(MID(CELL("nomfichier",$A$1),FIND("]",CELL("nomfichier",$A$1),1)+1,30)),"\","PA",ROW(A129)-1,".pdf"),ROW(A129)-1)</f>
        <v>128</v>
      </c>
      <c r="B129" s="3"/>
      <c r="C129" s="17"/>
      <c r="D129" s="4" t="str">
        <f t="shared" si="10"/>
        <v/>
      </c>
      <c r="E129" s="5"/>
      <c r="F129" s="4"/>
      <c r="G129" s="17"/>
      <c r="H129" s="4"/>
      <c r="I129" s="4"/>
      <c r="J129" s="87"/>
      <c r="K129" s="49"/>
      <c r="L129" s="49"/>
      <c r="M129" s="6"/>
      <c r="N129" s="7"/>
      <c r="O129" s="7"/>
      <c r="P129" s="7"/>
      <c r="Q129" s="7"/>
    </row>
    <row r="130" spans="1:17" x14ac:dyDescent="0.25">
      <c r="A130" s="106">
        <f t="shared" ca="1" si="11"/>
        <v>129</v>
      </c>
      <c r="B130" s="3"/>
      <c r="C130" s="17"/>
      <c r="D130" s="4" t="str">
        <f t="shared" si="10"/>
        <v/>
      </c>
      <c r="E130" s="5"/>
      <c r="F130" s="4"/>
      <c r="G130" s="17"/>
      <c r="H130" s="4"/>
      <c r="I130" s="4"/>
      <c r="J130" s="87"/>
      <c r="K130" s="49"/>
      <c r="L130" s="49"/>
      <c r="M130" s="6"/>
      <c r="N130" s="7"/>
      <c r="O130" s="7"/>
      <c r="P130" s="7"/>
      <c r="Q130" s="7"/>
    </row>
    <row r="131" spans="1:17" x14ac:dyDescent="0.25">
      <c r="A131" s="106">
        <f t="shared" ca="1" si="11"/>
        <v>130</v>
      </c>
      <c r="B131" s="3"/>
      <c r="C131" s="17"/>
      <c r="D131" s="4" t="str">
        <f t="shared" si="10"/>
        <v/>
      </c>
      <c r="E131" s="5"/>
      <c r="F131" s="4"/>
      <c r="G131" s="17"/>
      <c r="H131" s="4"/>
      <c r="I131" s="4"/>
      <c r="J131" s="87"/>
      <c r="K131" s="49"/>
      <c r="L131" s="49"/>
      <c r="M131" s="6"/>
      <c r="N131" s="7"/>
      <c r="O131" s="7"/>
      <c r="P131" s="7"/>
      <c r="Q131" s="7"/>
    </row>
    <row r="132" spans="1:17" x14ac:dyDescent="0.25">
      <c r="A132" s="106">
        <f t="shared" ca="1" si="11"/>
        <v>131</v>
      </c>
      <c r="B132" s="3"/>
      <c r="C132" s="17"/>
      <c r="D132" s="4" t="str">
        <f t="shared" si="10"/>
        <v/>
      </c>
      <c r="E132" s="5"/>
      <c r="F132" s="4"/>
      <c r="G132" s="17"/>
      <c r="H132" s="4"/>
      <c r="I132" s="4"/>
      <c r="J132" s="87"/>
      <c r="K132" s="49"/>
      <c r="L132" s="49"/>
      <c r="M132" s="6"/>
      <c r="N132" s="7"/>
      <c r="O132" s="7"/>
      <c r="P132" s="7"/>
      <c r="Q132" s="7"/>
    </row>
    <row r="133" spans="1:17" x14ac:dyDescent="0.25">
      <c r="A133" s="106">
        <f t="shared" ca="1" si="11"/>
        <v>132</v>
      </c>
      <c r="B133" s="3"/>
      <c r="C133" s="17"/>
      <c r="D133" s="4" t="str">
        <f t="shared" si="10"/>
        <v/>
      </c>
      <c r="E133" s="5"/>
      <c r="F133" s="4"/>
      <c r="G133" s="17"/>
      <c r="H133" s="4"/>
      <c r="I133" s="4"/>
      <c r="J133" s="87"/>
      <c r="K133" s="49"/>
      <c r="L133" s="49"/>
      <c r="M133" s="6"/>
      <c r="N133" s="7"/>
      <c r="O133" s="7"/>
      <c r="P133" s="7"/>
      <c r="Q133" s="7"/>
    </row>
    <row r="134" spans="1:17" x14ac:dyDescent="0.25">
      <c r="A134" s="106">
        <f t="shared" ca="1" si="11"/>
        <v>133</v>
      </c>
      <c r="B134" s="3"/>
      <c r="C134" s="17"/>
      <c r="D134" s="4" t="str">
        <f t="shared" si="10"/>
        <v/>
      </c>
      <c r="E134" s="5"/>
      <c r="F134" s="4"/>
      <c r="G134" s="17"/>
      <c r="H134" s="4"/>
      <c r="I134" s="4"/>
      <c r="J134" s="87"/>
      <c r="K134" s="49"/>
      <c r="L134" s="49"/>
      <c r="M134" s="6"/>
      <c r="N134" s="7"/>
      <c r="O134" s="7"/>
      <c r="P134" s="7"/>
      <c r="Q134" s="7"/>
    </row>
    <row r="135" spans="1:17" x14ac:dyDescent="0.25">
      <c r="A135" s="106">
        <f t="shared" ca="1" si="11"/>
        <v>134</v>
      </c>
      <c r="B135" s="3"/>
      <c r="C135" s="17"/>
      <c r="D135" s="4" t="str">
        <f t="shared" si="10"/>
        <v/>
      </c>
      <c r="E135" s="5"/>
      <c r="F135" s="4"/>
      <c r="G135" s="17"/>
      <c r="H135" s="4"/>
      <c r="I135" s="4"/>
      <c r="J135" s="87"/>
      <c r="K135" s="49"/>
      <c r="L135" s="49"/>
      <c r="M135" s="6"/>
      <c r="N135" s="7"/>
      <c r="O135" s="7"/>
      <c r="P135" s="7"/>
      <c r="Q135" s="7"/>
    </row>
    <row r="136" spans="1:17" x14ac:dyDescent="0.25">
      <c r="A136" s="106">
        <f t="shared" ca="1" si="11"/>
        <v>135</v>
      </c>
      <c r="B136" s="3"/>
      <c r="C136" s="17"/>
      <c r="D136" s="4" t="str">
        <f t="shared" si="10"/>
        <v/>
      </c>
      <c r="E136" s="5"/>
      <c r="F136" s="4"/>
      <c r="G136" s="17"/>
      <c r="H136" s="4"/>
      <c r="I136" s="4"/>
      <c r="J136" s="87"/>
      <c r="K136" s="49"/>
      <c r="L136" s="49"/>
      <c r="M136" s="6"/>
      <c r="N136" s="7"/>
      <c r="O136" s="7"/>
      <c r="P136" s="7"/>
      <c r="Q136" s="7"/>
    </row>
    <row r="137" spans="1:17" x14ac:dyDescent="0.25">
      <c r="A137" s="106">
        <f t="shared" ca="1" si="11"/>
        <v>136</v>
      </c>
      <c r="B137" s="3"/>
      <c r="C137" s="17"/>
      <c r="D137" s="4" t="str">
        <f t="shared" si="10"/>
        <v/>
      </c>
      <c r="E137" s="5"/>
      <c r="F137" s="4"/>
      <c r="G137" s="17"/>
      <c r="H137" s="4"/>
      <c r="I137" s="4"/>
      <c r="J137" s="87"/>
      <c r="K137" s="49"/>
      <c r="L137" s="49"/>
      <c r="M137" s="6"/>
      <c r="N137" s="7"/>
      <c r="O137" s="7"/>
      <c r="P137" s="7"/>
      <c r="Q137" s="7"/>
    </row>
    <row r="138" spans="1:17" x14ac:dyDescent="0.25">
      <c r="A138" s="106">
        <f t="shared" ca="1" si="11"/>
        <v>137</v>
      </c>
      <c r="B138" s="3"/>
      <c r="C138" s="17"/>
      <c r="D138" s="4" t="str">
        <f t="shared" si="10"/>
        <v/>
      </c>
      <c r="E138" s="5"/>
      <c r="F138" s="4"/>
      <c r="G138" s="17"/>
      <c r="H138" s="4"/>
      <c r="I138" s="4"/>
      <c r="J138" s="87"/>
      <c r="K138" s="49"/>
      <c r="L138" s="49"/>
      <c r="M138" s="6"/>
      <c r="N138" s="7"/>
      <c r="O138" s="7"/>
      <c r="P138" s="7"/>
      <c r="Q138" s="7"/>
    </row>
    <row r="139" spans="1:17" x14ac:dyDescent="0.25">
      <c r="A139" s="106">
        <f t="shared" ca="1" si="11"/>
        <v>138</v>
      </c>
      <c r="B139" s="3"/>
      <c r="C139" s="17"/>
      <c r="D139" s="4" t="str">
        <f t="shared" si="10"/>
        <v/>
      </c>
      <c r="E139" s="5"/>
      <c r="F139" s="4"/>
      <c r="G139" s="17"/>
      <c r="H139" s="4"/>
      <c r="I139" s="4"/>
      <c r="J139" s="87"/>
      <c r="K139" s="49"/>
      <c r="L139" s="49"/>
      <c r="M139" s="6"/>
      <c r="N139" s="7"/>
      <c r="O139" s="7"/>
      <c r="P139" s="7"/>
      <c r="Q139" s="7"/>
    </row>
    <row r="140" spans="1:17" x14ac:dyDescent="0.25">
      <c r="A140" s="106">
        <f t="shared" ca="1" si="11"/>
        <v>139</v>
      </c>
      <c r="B140" s="3"/>
      <c r="C140" s="17"/>
      <c r="D140" s="4" t="str">
        <f t="shared" si="10"/>
        <v/>
      </c>
      <c r="E140" s="5"/>
      <c r="F140" s="4"/>
      <c r="G140" s="17"/>
      <c r="H140" s="4"/>
      <c r="I140" s="4"/>
      <c r="J140" s="87"/>
      <c r="K140" s="49"/>
      <c r="L140" s="49"/>
      <c r="M140" s="6"/>
      <c r="N140" s="7"/>
      <c r="O140" s="7"/>
      <c r="P140" s="7"/>
      <c r="Q140" s="7"/>
    </row>
    <row r="141" spans="1:17" x14ac:dyDescent="0.25">
      <c r="A141" s="106">
        <f t="shared" ca="1" si="11"/>
        <v>140</v>
      </c>
      <c r="B141" s="3"/>
      <c r="C141" s="17"/>
      <c r="D141" s="4" t="str">
        <f t="shared" si="10"/>
        <v/>
      </c>
      <c r="E141" s="5"/>
      <c r="F141" s="4"/>
      <c r="G141" s="17"/>
      <c r="H141" s="4"/>
      <c r="I141" s="4"/>
      <c r="J141" s="87"/>
      <c r="K141" s="49"/>
      <c r="L141" s="49"/>
      <c r="M141" s="6"/>
      <c r="N141" s="7"/>
      <c r="O141" s="7"/>
      <c r="P141" s="7"/>
      <c r="Q141" s="7"/>
    </row>
    <row r="142" spans="1:17" x14ac:dyDescent="0.25">
      <c r="A142" s="106">
        <f t="shared" ca="1" si="11"/>
        <v>141</v>
      </c>
      <c r="B142" s="3"/>
      <c r="C142" s="17"/>
      <c r="D142" s="4" t="str">
        <f t="shared" si="10"/>
        <v/>
      </c>
      <c r="E142" s="5"/>
      <c r="F142" s="4"/>
      <c r="G142" s="17"/>
      <c r="H142" s="4"/>
      <c r="I142" s="4"/>
      <c r="J142" s="87"/>
      <c r="K142" s="49"/>
      <c r="L142" s="49"/>
      <c r="M142" s="6"/>
      <c r="N142" s="7"/>
      <c r="O142" s="7"/>
      <c r="P142" s="7"/>
      <c r="Q142" s="7"/>
    </row>
    <row r="143" spans="1:17" x14ac:dyDescent="0.25">
      <c r="A143" s="106">
        <f t="shared" ca="1" si="11"/>
        <v>142</v>
      </c>
      <c r="B143" s="3"/>
      <c r="C143" s="17"/>
      <c r="D143" s="4" t="str">
        <f t="shared" si="10"/>
        <v/>
      </c>
      <c r="E143" s="5"/>
      <c r="F143" s="4"/>
      <c r="G143" s="17"/>
      <c r="H143" s="4"/>
      <c r="I143" s="4"/>
      <c r="J143" s="87"/>
      <c r="K143" s="49"/>
      <c r="L143" s="49"/>
      <c r="M143" s="6"/>
      <c r="N143" s="7"/>
      <c r="O143" s="7"/>
      <c r="P143" s="7"/>
      <c r="Q143" s="7"/>
    </row>
    <row r="144" spans="1:17" x14ac:dyDescent="0.25">
      <c r="A144" s="106">
        <f t="shared" ca="1" si="11"/>
        <v>143</v>
      </c>
      <c r="B144" s="3"/>
      <c r="C144" s="17"/>
      <c r="D144" s="4" t="str">
        <f t="shared" si="10"/>
        <v/>
      </c>
      <c r="E144" s="5"/>
      <c r="F144" s="4"/>
      <c r="G144" s="17"/>
      <c r="H144" s="4"/>
      <c r="I144" s="4"/>
      <c r="J144" s="87"/>
      <c r="K144" s="49"/>
      <c r="L144" s="49"/>
      <c r="M144" s="6"/>
      <c r="N144" s="7"/>
      <c r="O144" s="7"/>
      <c r="P144" s="7"/>
      <c r="Q144" s="7"/>
    </row>
    <row r="145" spans="1:17" x14ac:dyDescent="0.25">
      <c r="A145" s="106">
        <f t="shared" ca="1" si="11"/>
        <v>144</v>
      </c>
      <c r="B145" s="3"/>
      <c r="C145" s="17"/>
      <c r="D145" s="4" t="str">
        <f t="shared" si="10"/>
        <v/>
      </c>
      <c r="E145" s="5"/>
      <c r="F145" s="4"/>
      <c r="G145" s="17"/>
      <c r="H145" s="4"/>
      <c r="I145" s="4"/>
      <c r="J145" s="87"/>
      <c r="K145" s="49"/>
      <c r="L145" s="49"/>
      <c r="M145" s="6"/>
      <c r="N145" s="7"/>
      <c r="O145" s="7"/>
      <c r="P145" s="7"/>
      <c r="Q145" s="7"/>
    </row>
    <row r="146" spans="1:17" x14ac:dyDescent="0.25">
      <c r="A146" s="106">
        <f t="shared" ca="1" si="11"/>
        <v>145</v>
      </c>
      <c r="B146" s="3"/>
      <c r="C146" s="17"/>
      <c r="D146" s="4" t="str">
        <f t="shared" si="10"/>
        <v/>
      </c>
      <c r="E146" s="5"/>
      <c r="F146" s="4"/>
      <c r="G146" s="17"/>
      <c r="H146" s="4"/>
      <c r="I146" s="4"/>
      <c r="J146" s="87"/>
      <c r="K146" s="49"/>
      <c r="L146" s="49"/>
      <c r="M146" s="6"/>
      <c r="N146" s="7"/>
      <c r="O146" s="7"/>
      <c r="P146" s="7"/>
      <c r="Q146" s="7"/>
    </row>
    <row r="147" spans="1:17" x14ac:dyDescent="0.25">
      <c r="A147" s="106">
        <f t="shared" ca="1" si="11"/>
        <v>146</v>
      </c>
      <c r="B147" s="3"/>
      <c r="C147" s="17"/>
      <c r="D147" s="4" t="str">
        <f t="shared" si="10"/>
        <v/>
      </c>
      <c r="E147" s="5"/>
      <c r="F147" s="4"/>
      <c r="G147" s="17"/>
      <c r="H147" s="4"/>
      <c r="I147" s="4"/>
      <c r="J147" s="87"/>
      <c r="K147" s="49"/>
      <c r="L147" s="49"/>
      <c r="M147" s="6"/>
      <c r="N147" s="7"/>
      <c r="O147" s="7"/>
      <c r="P147" s="7"/>
      <c r="Q147" s="7"/>
    </row>
    <row r="148" spans="1:17" x14ac:dyDescent="0.25">
      <c r="A148" s="106">
        <f t="shared" ca="1" si="11"/>
        <v>147</v>
      </c>
      <c r="B148" s="3"/>
      <c r="C148" s="17"/>
      <c r="D148" s="4" t="str">
        <f t="shared" si="10"/>
        <v/>
      </c>
      <c r="E148" s="5"/>
      <c r="F148" s="4"/>
      <c r="G148" s="17"/>
      <c r="H148" s="4"/>
      <c r="I148" s="4"/>
      <c r="J148" s="87"/>
      <c r="K148" s="49"/>
      <c r="L148" s="49"/>
      <c r="M148" s="6"/>
      <c r="N148" s="7"/>
      <c r="O148" s="7"/>
      <c r="P148" s="7"/>
      <c r="Q148" s="7"/>
    </row>
    <row r="149" spans="1:17" x14ac:dyDescent="0.25">
      <c r="A149" s="106">
        <f t="shared" ca="1" si="11"/>
        <v>148</v>
      </c>
      <c r="B149" s="3"/>
      <c r="C149" s="17"/>
      <c r="D149" s="4" t="str">
        <f t="shared" si="10"/>
        <v/>
      </c>
      <c r="E149" s="5"/>
      <c r="F149" s="4"/>
      <c r="G149" s="17"/>
      <c r="H149" s="4"/>
      <c r="I149" s="4"/>
      <c r="J149" s="87"/>
      <c r="K149" s="49"/>
      <c r="L149" s="49"/>
      <c r="M149" s="6"/>
      <c r="N149" s="7"/>
      <c r="O149" s="7"/>
      <c r="P149" s="7"/>
      <c r="Q149" s="7"/>
    </row>
    <row r="150" spans="1:17" x14ac:dyDescent="0.25">
      <c r="A150" s="106">
        <f t="shared" ca="1" si="11"/>
        <v>149</v>
      </c>
      <c r="B150" s="3"/>
      <c r="C150" s="17"/>
      <c r="D150" s="4" t="str">
        <f t="shared" si="10"/>
        <v/>
      </c>
      <c r="E150" s="5"/>
      <c r="F150" s="4"/>
      <c r="G150" s="17"/>
      <c r="H150" s="4"/>
      <c r="I150" s="4"/>
      <c r="J150" s="87"/>
      <c r="K150" s="49"/>
      <c r="L150" s="49"/>
      <c r="M150" s="6"/>
      <c r="N150" s="7"/>
      <c r="O150" s="7"/>
      <c r="P150" s="7"/>
      <c r="Q150" s="7"/>
    </row>
    <row r="151" spans="1:17" x14ac:dyDescent="0.25">
      <c r="A151" s="106">
        <f t="shared" ca="1" si="11"/>
        <v>150</v>
      </c>
      <c r="B151" s="3"/>
      <c r="C151" s="17"/>
      <c r="D151" s="4" t="str">
        <f t="shared" si="10"/>
        <v/>
      </c>
      <c r="E151" s="5"/>
      <c r="F151" s="4"/>
      <c r="G151" s="17"/>
      <c r="H151" s="4"/>
      <c r="I151" s="4"/>
      <c r="J151" s="87"/>
      <c r="K151" s="49"/>
      <c r="L151" s="49"/>
      <c r="M151" s="6"/>
      <c r="N151" s="7"/>
      <c r="O151" s="7"/>
      <c r="P151" s="7"/>
      <c r="Q151" s="7"/>
    </row>
    <row r="152" spans="1:17" x14ac:dyDescent="0.25">
      <c r="A152" s="106">
        <f t="shared" ca="1" si="11"/>
        <v>151</v>
      </c>
      <c r="B152" s="3"/>
      <c r="C152" s="17"/>
      <c r="D152" s="4" t="str">
        <f t="shared" si="10"/>
        <v/>
      </c>
      <c r="E152" s="5"/>
      <c r="F152" s="4"/>
      <c r="G152" s="17"/>
      <c r="H152" s="4"/>
      <c r="I152" s="4"/>
      <c r="J152" s="87"/>
      <c r="K152" s="49"/>
      <c r="L152" s="49"/>
      <c r="M152" s="6"/>
      <c r="N152" s="7"/>
      <c r="O152" s="7"/>
      <c r="P152" s="7"/>
      <c r="Q152" s="7"/>
    </row>
    <row r="153" spans="1:17" x14ac:dyDescent="0.25">
      <c r="A153" s="106">
        <f t="shared" ca="1" si="11"/>
        <v>152</v>
      </c>
      <c r="B153" s="3"/>
      <c r="C153" s="17"/>
      <c r="D153" s="4" t="str">
        <f t="shared" si="10"/>
        <v/>
      </c>
      <c r="E153" s="5"/>
      <c r="F153" s="4"/>
      <c r="G153" s="17"/>
      <c r="H153" s="4"/>
      <c r="I153" s="4"/>
      <c r="J153" s="87"/>
      <c r="K153" s="49"/>
      <c r="L153" s="49"/>
      <c r="M153" s="6"/>
      <c r="N153" s="7"/>
      <c r="O153" s="7"/>
      <c r="P153" s="7"/>
      <c r="Q153" s="7"/>
    </row>
    <row r="154" spans="1:17" x14ac:dyDescent="0.25">
      <c r="A154" s="106">
        <f t="shared" ca="1" si="11"/>
        <v>153</v>
      </c>
      <c r="B154" s="3"/>
      <c r="C154" s="17"/>
      <c r="D154" s="4" t="str">
        <f t="shared" si="10"/>
        <v/>
      </c>
      <c r="E154" s="5"/>
      <c r="F154" s="4"/>
      <c r="G154" s="17"/>
      <c r="H154" s="4"/>
      <c r="I154" s="4"/>
      <c r="J154" s="87"/>
      <c r="K154" s="49"/>
      <c r="L154" s="49"/>
      <c r="M154" s="6"/>
      <c r="N154" s="7"/>
      <c r="O154" s="7"/>
      <c r="P154" s="7"/>
      <c r="Q154" s="7"/>
    </row>
    <row r="155" spans="1:17" x14ac:dyDescent="0.25">
      <c r="A155" s="106">
        <f t="shared" ca="1" si="11"/>
        <v>154</v>
      </c>
      <c r="B155" s="3"/>
      <c r="C155" s="17"/>
      <c r="D155" s="4" t="str">
        <f t="shared" si="10"/>
        <v/>
      </c>
      <c r="E155" s="5"/>
      <c r="F155" s="4"/>
      <c r="G155" s="17"/>
      <c r="H155" s="4"/>
      <c r="I155" s="4"/>
      <c r="J155" s="87"/>
      <c r="K155" s="49"/>
      <c r="L155" s="49"/>
      <c r="M155" s="6"/>
      <c r="N155" s="7"/>
      <c r="O155" s="7"/>
      <c r="P155" s="7"/>
      <c r="Q155" s="7"/>
    </row>
    <row r="156" spans="1:17" x14ac:dyDescent="0.25">
      <c r="A156" s="106">
        <f t="shared" ca="1" si="11"/>
        <v>155</v>
      </c>
      <c r="B156" s="3"/>
      <c r="C156" s="17"/>
      <c r="D156" s="4" t="str">
        <f t="shared" si="10"/>
        <v/>
      </c>
      <c r="E156" s="5"/>
      <c r="F156" s="4"/>
      <c r="G156" s="17"/>
      <c r="H156" s="4"/>
      <c r="I156" s="4"/>
      <c r="J156" s="87"/>
      <c r="K156" s="49"/>
      <c r="L156" s="49"/>
      <c r="M156" s="6"/>
      <c r="N156" s="7"/>
      <c r="O156" s="7"/>
      <c r="P156" s="7"/>
      <c r="Q156" s="7"/>
    </row>
    <row r="157" spans="1:17" x14ac:dyDescent="0.25">
      <c r="A157" s="106">
        <f t="shared" ca="1" si="11"/>
        <v>156</v>
      </c>
      <c r="B157" s="3"/>
      <c r="C157" s="17"/>
      <c r="D157" s="4" t="str">
        <f t="shared" si="10"/>
        <v/>
      </c>
      <c r="E157" s="5"/>
      <c r="F157" s="4"/>
      <c r="G157" s="17"/>
      <c r="H157" s="4"/>
      <c r="I157" s="4"/>
      <c r="J157" s="87"/>
      <c r="K157" s="49"/>
      <c r="L157" s="49"/>
      <c r="M157" s="6"/>
      <c r="N157" s="7"/>
      <c r="O157" s="7"/>
      <c r="P157" s="7"/>
      <c r="Q157" s="7"/>
    </row>
    <row r="158" spans="1:17" x14ac:dyDescent="0.25">
      <c r="A158" s="106">
        <f t="shared" ca="1" si="11"/>
        <v>157</v>
      </c>
      <c r="B158" s="3"/>
      <c r="C158" s="17"/>
      <c r="D158" s="4" t="str">
        <f t="shared" si="10"/>
        <v/>
      </c>
      <c r="E158" s="5"/>
      <c r="F158" s="4"/>
      <c r="G158" s="17"/>
      <c r="H158" s="4"/>
      <c r="I158" s="4"/>
      <c r="J158" s="87"/>
      <c r="K158" s="49"/>
      <c r="L158" s="49"/>
      <c r="M158" s="6"/>
      <c r="N158" s="7"/>
      <c r="O158" s="7"/>
      <c r="P158" s="7"/>
      <c r="Q158" s="7"/>
    </row>
    <row r="159" spans="1:17" x14ac:dyDescent="0.25">
      <c r="A159" s="106">
        <f t="shared" ca="1" si="11"/>
        <v>158</v>
      </c>
      <c r="B159" s="3"/>
      <c r="C159" s="17"/>
      <c r="D159" s="4" t="str">
        <f t="shared" si="10"/>
        <v/>
      </c>
      <c r="E159" s="5"/>
      <c r="F159" s="4"/>
      <c r="G159" s="17"/>
      <c r="H159" s="4"/>
      <c r="I159" s="4"/>
      <c r="J159" s="87"/>
      <c r="K159" s="49"/>
      <c r="L159" s="49"/>
      <c r="M159" s="6"/>
      <c r="N159" s="7"/>
      <c r="O159" s="7"/>
      <c r="P159" s="7"/>
      <c r="Q159" s="7"/>
    </row>
    <row r="160" spans="1:17" x14ac:dyDescent="0.25">
      <c r="A160" s="106">
        <f t="shared" ca="1" si="11"/>
        <v>159</v>
      </c>
      <c r="B160" s="3"/>
      <c r="C160" s="17"/>
      <c r="D160" s="4" t="str">
        <f t="shared" ref="D160:D191" si="12">IF(ISBLANK($C160), "", VLOOKUP($C160,PAcomplet,2,FALSE))</f>
        <v/>
      </c>
      <c r="E160" s="5"/>
      <c r="F160" s="4"/>
      <c r="G160" s="17"/>
      <c r="H160" s="4"/>
      <c r="I160" s="4"/>
      <c r="J160" s="87"/>
      <c r="K160" s="49"/>
      <c r="L160" s="49"/>
      <c r="M160" s="6"/>
      <c r="N160" s="7"/>
      <c r="O160" s="7"/>
      <c r="P160" s="7"/>
      <c r="Q160" s="7"/>
    </row>
    <row r="161" spans="1:17" x14ac:dyDescent="0.25">
      <c r="A161" s="106">
        <f t="shared" ref="A161:A192" ca="1" si="13">HYPERLINK(CONCATENATE(repetoire,"\",(MID(CELL("nomfichier",$A$1),FIND("]",CELL("nomfichier",$A$1),1)+1,30)),"\","PA",ROW(A161)-1,".pdf"),ROW(A161)-1)</f>
        <v>160</v>
      </c>
      <c r="B161" s="3"/>
      <c r="C161" s="17"/>
      <c r="D161" s="4" t="str">
        <f t="shared" si="12"/>
        <v/>
      </c>
      <c r="E161" s="5"/>
      <c r="F161" s="4"/>
      <c r="G161" s="17"/>
      <c r="H161" s="4"/>
      <c r="I161" s="4"/>
      <c r="J161" s="87"/>
      <c r="K161" s="49"/>
      <c r="L161" s="49"/>
      <c r="M161" s="6"/>
      <c r="N161" s="7"/>
      <c r="O161" s="7"/>
      <c r="P161" s="7"/>
      <c r="Q161" s="7"/>
    </row>
    <row r="162" spans="1:17" x14ac:dyDescent="0.25">
      <c r="A162" s="106">
        <f t="shared" ca="1" si="13"/>
        <v>161</v>
      </c>
      <c r="B162" s="3"/>
      <c r="C162" s="17"/>
      <c r="D162" s="4" t="str">
        <f t="shared" si="12"/>
        <v/>
      </c>
      <c r="E162" s="5"/>
      <c r="F162" s="4"/>
      <c r="G162" s="17"/>
      <c r="H162" s="4"/>
      <c r="I162" s="4"/>
      <c r="J162" s="87"/>
      <c r="K162" s="49"/>
      <c r="L162" s="49"/>
      <c r="M162" s="6"/>
      <c r="N162" s="7"/>
      <c r="O162" s="7"/>
      <c r="P162" s="7"/>
      <c r="Q162" s="7"/>
    </row>
    <row r="163" spans="1:17" x14ac:dyDescent="0.25">
      <c r="A163" s="106">
        <f t="shared" ca="1" si="13"/>
        <v>162</v>
      </c>
      <c r="B163" s="3"/>
      <c r="C163" s="17"/>
      <c r="D163" s="4" t="str">
        <f t="shared" si="12"/>
        <v/>
      </c>
      <c r="E163" s="5"/>
      <c r="F163" s="4"/>
      <c r="G163" s="17"/>
      <c r="H163" s="4"/>
      <c r="I163" s="4"/>
      <c r="J163" s="87"/>
      <c r="K163" s="49"/>
      <c r="L163" s="49"/>
      <c r="M163" s="6"/>
      <c r="N163" s="7"/>
      <c r="O163" s="7"/>
      <c r="P163" s="7"/>
      <c r="Q163" s="7"/>
    </row>
    <row r="164" spans="1:17" x14ac:dyDescent="0.25">
      <c r="A164" s="106">
        <f t="shared" ca="1" si="13"/>
        <v>163</v>
      </c>
      <c r="B164" s="3"/>
      <c r="C164" s="17"/>
      <c r="D164" s="4" t="str">
        <f t="shared" si="12"/>
        <v/>
      </c>
      <c r="E164" s="5"/>
      <c r="F164" s="4"/>
      <c r="G164" s="17"/>
      <c r="H164" s="4"/>
      <c r="I164" s="4"/>
      <c r="J164" s="87"/>
      <c r="K164" s="49"/>
      <c r="L164" s="49"/>
      <c r="M164" s="6"/>
      <c r="N164" s="7"/>
      <c r="O164" s="7"/>
      <c r="P164" s="7"/>
      <c r="Q164" s="7"/>
    </row>
    <row r="165" spans="1:17" x14ac:dyDescent="0.25">
      <c r="A165" s="106">
        <f t="shared" ca="1" si="13"/>
        <v>164</v>
      </c>
      <c r="B165" s="3"/>
      <c r="C165" s="17"/>
      <c r="D165" s="4" t="str">
        <f t="shared" si="12"/>
        <v/>
      </c>
      <c r="E165" s="5"/>
      <c r="F165" s="4"/>
      <c r="G165" s="17"/>
      <c r="H165" s="4"/>
      <c r="I165" s="4"/>
      <c r="J165" s="87"/>
      <c r="K165" s="49"/>
      <c r="L165" s="49"/>
      <c r="M165" s="6"/>
      <c r="N165" s="7"/>
      <c r="O165" s="7"/>
      <c r="P165" s="7"/>
      <c r="Q165" s="7"/>
    </row>
    <row r="166" spans="1:17" x14ac:dyDescent="0.25">
      <c r="A166" s="106">
        <f t="shared" ca="1" si="13"/>
        <v>165</v>
      </c>
      <c r="B166" s="3"/>
      <c r="C166" s="17"/>
      <c r="D166" s="4" t="str">
        <f t="shared" si="12"/>
        <v/>
      </c>
      <c r="E166" s="5"/>
      <c r="F166" s="4"/>
      <c r="G166" s="17"/>
      <c r="H166" s="4"/>
      <c r="I166" s="4"/>
      <c r="J166" s="87"/>
      <c r="K166" s="49"/>
      <c r="L166" s="49"/>
      <c r="M166" s="6"/>
      <c r="N166" s="7"/>
      <c r="O166" s="7"/>
      <c r="P166" s="7"/>
      <c r="Q166" s="7"/>
    </row>
    <row r="167" spans="1:17" x14ac:dyDescent="0.25">
      <c r="A167" s="106">
        <f t="shared" ca="1" si="13"/>
        <v>166</v>
      </c>
      <c r="B167" s="3"/>
      <c r="C167" s="17"/>
      <c r="D167" s="4" t="str">
        <f t="shared" si="12"/>
        <v/>
      </c>
      <c r="E167" s="5"/>
      <c r="F167" s="4"/>
      <c r="G167" s="17"/>
      <c r="H167" s="4"/>
      <c r="I167" s="4"/>
      <c r="J167" s="87"/>
      <c r="K167" s="49"/>
      <c r="L167" s="49"/>
      <c r="M167" s="6"/>
      <c r="N167" s="7"/>
      <c r="O167" s="7"/>
      <c r="P167" s="7"/>
      <c r="Q167" s="7"/>
    </row>
    <row r="168" spans="1:17" x14ac:dyDescent="0.25">
      <c r="A168" s="106">
        <f t="shared" ca="1" si="13"/>
        <v>167</v>
      </c>
      <c r="B168" s="3"/>
      <c r="C168" s="17"/>
      <c r="D168" s="4" t="str">
        <f t="shared" si="12"/>
        <v/>
      </c>
      <c r="E168" s="5"/>
      <c r="F168" s="4"/>
      <c r="G168" s="17"/>
      <c r="H168" s="4"/>
      <c r="I168" s="4"/>
      <c r="J168" s="87"/>
      <c r="K168" s="49"/>
      <c r="L168" s="49"/>
      <c r="M168" s="6"/>
      <c r="N168" s="7"/>
      <c r="O168" s="7"/>
      <c r="P168" s="7"/>
      <c r="Q168" s="7"/>
    </row>
    <row r="169" spans="1:17" x14ac:dyDescent="0.25">
      <c r="A169" s="106">
        <f t="shared" ca="1" si="13"/>
        <v>168</v>
      </c>
      <c r="B169" s="3"/>
      <c r="C169" s="17"/>
      <c r="D169" s="4" t="str">
        <f t="shared" si="12"/>
        <v/>
      </c>
      <c r="E169" s="5"/>
      <c r="F169" s="4"/>
      <c r="G169" s="17"/>
      <c r="H169" s="4"/>
      <c r="I169" s="4"/>
      <c r="J169" s="87"/>
      <c r="K169" s="49"/>
      <c r="L169" s="49"/>
      <c r="M169" s="6"/>
      <c r="N169" s="7"/>
      <c r="O169" s="7"/>
      <c r="P169" s="7"/>
      <c r="Q169" s="7"/>
    </row>
    <row r="170" spans="1:17" x14ac:dyDescent="0.25">
      <c r="A170" s="106">
        <f t="shared" ca="1" si="13"/>
        <v>169</v>
      </c>
      <c r="B170" s="3"/>
      <c r="C170" s="17"/>
      <c r="D170" s="4" t="str">
        <f t="shared" si="12"/>
        <v/>
      </c>
      <c r="E170" s="5"/>
      <c r="F170" s="4"/>
      <c r="G170" s="17"/>
      <c r="H170" s="4"/>
      <c r="I170" s="4"/>
      <c r="J170" s="87"/>
      <c r="K170" s="49"/>
      <c r="L170" s="49"/>
      <c r="M170" s="6"/>
      <c r="N170" s="7"/>
      <c r="O170" s="7"/>
      <c r="P170" s="7"/>
      <c r="Q170" s="7"/>
    </row>
    <row r="171" spans="1:17" x14ac:dyDescent="0.25">
      <c r="A171" s="106">
        <f t="shared" ca="1" si="13"/>
        <v>170</v>
      </c>
      <c r="B171" s="3"/>
      <c r="C171" s="17"/>
      <c r="D171" s="4" t="str">
        <f t="shared" si="12"/>
        <v/>
      </c>
      <c r="E171" s="5"/>
      <c r="F171" s="4"/>
      <c r="G171" s="17"/>
      <c r="H171" s="4"/>
      <c r="I171" s="4"/>
      <c r="J171" s="87"/>
      <c r="K171" s="86"/>
      <c r="L171" s="49"/>
      <c r="M171" s="6"/>
      <c r="N171" s="7"/>
      <c r="O171" s="7"/>
      <c r="P171" s="7"/>
      <c r="Q171" s="7"/>
    </row>
    <row r="172" spans="1:17" x14ac:dyDescent="0.25">
      <c r="A172" s="106">
        <f t="shared" ca="1" si="13"/>
        <v>171</v>
      </c>
      <c r="B172" s="3"/>
      <c r="C172" s="17"/>
      <c r="D172" s="4" t="str">
        <f t="shared" si="12"/>
        <v/>
      </c>
      <c r="E172" s="5"/>
      <c r="F172" s="4"/>
      <c r="G172" s="17"/>
      <c r="H172" s="4"/>
      <c r="I172" s="4"/>
      <c r="J172" s="87"/>
      <c r="K172" s="86"/>
      <c r="L172" s="49"/>
      <c r="M172" s="6"/>
    </row>
    <row r="173" spans="1:17" x14ac:dyDescent="0.25">
      <c r="A173" s="106">
        <f t="shared" ca="1" si="13"/>
        <v>172</v>
      </c>
      <c r="B173" s="3"/>
      <c r="C173" s="17"/>
      <c r="D173" s="4" t="str">
        <f t="shared" si="12"/>
        <v/>
      </c>
      <c r="E173" s="5"/>
      <c r="F173" s="4"/>
      <c r="G173" s="17"/>
      <c r="H173" s="4"/>
      <c r="I173" s="4"/>
      <c r="J173" s="87"/>
      <c r="K173" s="86"/>
      <c r="L173" s="49"/>
      <c r="M173" s="6"/>
    </row>
    <row r="174" spans="1:17" x14ac:dyDescent="0.25">
      <c r="A174" s="106">
        <f t="shared" ca="1" si="13"/>
        <v>173</v>
      </c>
      <c r="B174" s="3"/>
      <c r="C174" s="17"/>
      <c r="D174" s="4" t="str">
        <f t="shared" si="12"/>
        <v/>
      </c>
      <c r="E174" s="5"/>
      <c r="F174" s="4"/>
      <c r="G174" s="17"/>
      <c r="H174" s="4"/>
      <c r="I174" s="4"/>
      <c r="J174" s="87"/>
      <c r="K174" s="86"/>
      <c r="L174" s="49"/>
      <c r="M174" s="6"/>
    </row>
    <row r="175" spans="1:17" x14ac:dyDescent="0.25">
      <c r="A175" s="106">
        <f t="shared" ca="1" si="13"/>
        <v>174</v>
      </c>
      <c r="B175" s="3"/>
      <c r="C175" s="17"/>
      <c r="D175" s="4" t="str">
        <f t="shared" si="12"/>
        <v/>
      </c>
      <c r="E175" s="5"/>
      <c r="F175" s="4"/>
      <c r="G175" s="17"/>
      <c r="H175" s="4"/>
      <c r="I175" s="4"/>
      <c r="J175" s="87"/>
      <c r="K175" s="86"/>
      <c r="L175" s="49"/>
      <c r="M175" s="6"/>
    </row>
    <row r="176" spans="1:17" x14ac:dyDescent="0.25">
      <c r="A176" s="106">
        <f t="shared" ca="1" si="13"/>
        <v>175</v>
      </c>
      <c r="B176" s="3"/>
      <c r="C176" s="17"/>
      <c r="D176" s="4" t="str">
        <f t="shared" si="12"/>
        <v/>
      </c>
      <c r="E176" s="5"/>
      <c r="F176" s="4"/>
      <c r="G176" s="17"/>
      <c r="H176" s="4"/>
      <c r="I176" s="4"/>
      <c r="J176" s="87"/>
      <c r="K176" s="86"/>
      <c r="L176" s="49"/>
      <c r="M176" s="6"/>
    </row>
    <row r="177" spans="1:13" x14ac:dyDescent="0.25">
      <c r="A177" s="106">
        <f t="shared" ca="1" si="13"/>
        <v>176</v>
      </c>
      <c r="B177" s="3"/>
      <c r="C177" s="17"/>
      <c r="D177" s="4" t="str">
        <f t="shared" si="12"/>
        <v/>
      </c>
      <c r="E177" s="5"/>
      <c r="F177" s="4"/>
      <c r="G177" s="17"/>
      <c r="H177" s="4"/>
      <c r="I177" s="4"/>
      <c r="J177" s="87"/>
      <c r="K177" s="86"/>
      <c r="L177" s="49"/>
      <c r="M177" s="6"/>
    </row>
    <row r="178" spans="1:13" x14ac:dyDescent="0.25">
      <c r="A178" s="106">
        <f t="shared" ca="1" si="13"/>
        <v>177</v>
      </c>
      <c r="B178" s="3"/>
      <c r="C178" s="17"/>
      <c r="D178" s="4" t="str">
        <f t="shared" si="12"/>
        <v/>
      </c>
      <c r="E178" s="5"/>
      <c r="F178" s="4"/>
      <c r="G178" s="17"/>
      <c r="H178" s="4"/>
      <c r="I178" s="4"/>
      <c r="J178" s="87"/>
      <c r="K178" s="86"/>
      <c r="L178" s="49"/>
      <c r="M178" s="6"/>
    </row>
    <row r="179" spans="1:13" x14ac:dyDescent="0.25">
      <c r="A179" s="106">
        <f t="shared" ca="1" si="13"/>
        <v>178</v>
      </c>
      <c r="B179" s="3"/>
      <c r="C179" s="17"/>
      <c r="D179" s="4" t="str">
        <f t="shared" si="12"/>
        <v/>
      </c>
      <c r="E179" s="5"/>
      <c r="F179" s="4"/>
      <c r="G179" s="17"/>
      <c r="H179" s="4"/>
      <c r="I179" s="4"/>
      <c r="J179" s="87"/>
      <c r="K179" s="86"/>
      <c r="L179" s="49"/>
      <c r="M179" s="6"/>
    </row>
    <row r="180" spans="1:13" x14ac:dyDescent="0.25">
      <c r="A180" s="106">
        <f t="shared" ca="1" si="13"/>
        <v>179</v>
      </c>
      <c r="B180" s="3"/>
      <c r="C180" s="17"/>
      <c r="D180" s="4" t="str">
        <f t="shared" si="12"/>
        <v/>
      </c>
      <c r="E180" s="5"/>
      <c r="F180" s="4"/>
      <c r="G180" s="17"/>
      <c r="H180" s="4"/>
      <c r="I180" s="4"/>
      <c r="J180" s="87"/>
      <c r="K180" s="86"/>
      <c r="L180" s="49"/>
      <c r="M180" s="6"/>
    </row>
    <row r="181" spans="1:13" x14ac:dyDescent="0.25">
      <c r="A181" s="106">
        <f t="shared" ca="1" si="13"/>
        <v>180</v>
      </c>
      <c r="B181" s="3"/>
      <c r="C181" s="17"/>
      <c r="D181" s="4" t="str">
        <f t="shared" si="12"/>
        <v/>
      </c>
      <c r="E181" s="5"/>
      <c r="F181" s="4"/>
      <c r="G181" s="17"/>
      <c r="H181" s="4"/>
      <c r="I181" s="4"/>
      <c r="J181" s="87"/>
      <c r="K181" s="86"/>
      <c r="L181" s="49"/>
      <c r="M181" s="6"/>
    </row>
    <row r="182" spans="1:13" x14ac:dyDescent="0.25">
      <c r="A182" s="106">
        <f t="shared" ca="1" si="13"/>
        <v>181</v>
      </c>
      <c r="B182" s="3"/>
      <c r="C182" s="17"/>
      <c r="D182" s="4" t="str">
        <f t="shared" si="12"/>
        <v/>
      </c>
      <c r="E182" s="5"/>
      <c r="F182" s="4"/>
      <c r="G182" s="17"/>
      <c r="H182" s="4"/>
      <c r="I182" s="4"/>
      <c r="J182" s="87"/>
      <c r="K182" s="86"/>
      <c r="L182" s="49"/>
      <c r="M182" s="6"/>
    </row>
    <row r="183" spans="1:13" x14ac:dyDescent="0.25">
      <c r="A183" s="106">
        <f t="shared" ca="1" si="13"/>
        <v>182</v>
      </c>
      <c r="B183" s="3"/>
      <c r="C183" s="17"/>
      <c r="D183" s="4" t="str">
        <f t="shared" si="12"/>
        <v/>
      </c>
      <c r="E183" s="5"/>
      <c r="F183" s="4"/>
      <c r="G183" s="17"/>
      <c r="H183" s="4"/>
      <c r="I183" s="4"/>
      <c r="J183" s="87"/>
      <c r="K183" s="86"/>
      <c r="L183" s="49"/>
      <c r="M183" s="6"/>
    </row>
    <row r="184" spans="1:13" x14ac:dyDescent="0.25">
      <c r="A184" s="106">
        <f t="shared" ca="1" si="13"/>
        <v>183</v>
      </c>
      <c r="B184" s="3"/>
      <c r="C184" s="17"/>
      <c r="D184" s="4" t="str">
        <f t="shared" si="12"/>
        <v/>
      </c>
      <c r="E184" s="5"/>
      <c r="F184" s="4"/>
      <c r="G184" s="17"/>
      <c r="H184" s="4"/>
      <c r="I184" s="4"/>
      <c r="J184" s="87"/>
      <c r="K184" s="86"/>
      <c r="L184" s="49"/>
      <c r="M184" s="6"/>
    </row>
    <row r="185" spans="1:13" x14ac:dyDescent="0.25">
      <c r="A185" s="106">
        <f t="shared" ca="1" si="13"/>
        <v>184</v>
      </c>
      <c r="B185" s="3"/>
      <c r="C185" s="17"/>
      <c r="D185" s="4" t="str">
        <f t="shared" si="12"/>
        <v/>
      </c>
      <c r="E185" s="5"/>
      <c r="F185" s="4"/>
      <c r="G185" s="17"/>
      <c r="H185" s="4"/>
      <c r="I185" s="4"/>
      <c r="J185" s="87"/>
      <c r="K185" s="86"/>
      <c r="L185" s="49"/>
      <c r="M185" s="6"/>
    </row>
    <row r="186" spans="1:13" x14ac:dyDescent="0.25">
      <c r="A186" s="106">
        <f t="shared" ca="1" si="13"/>
        <v>185</v>
      </c>
      <c r="B186" s="3"/>
      <c r="C186" s="17"/>
      <c r="D186" s="4" t="str">
        <f t="shared" si="12"/>
        <v/>
      </c>
      <c r="E186" s="5"/>
      <c r="F186" s="4"/>
      <c r="G186" s="17"/>
      <c r="H186" s="4"/>
      <c r="I186" s="4"/>
      <c r="J186" s="87"/>
      <c r="K186" s="86"/>
      <c r="L186" s="49"/>
      <c r="M186" s="6"/>
    </row>
    <row r="187" spans="1:13" x14ac:dyDescent="0.25">
      <c r="A187" s="106">
        <f t="shared" ca="1" si="13"/>
        <v>186</v>
      </c>
      <c r="B187" s="3"/>
      <c r="C187" s="17"/>
      <c r="D187" s="4" t="str">
        <f t="shared" si="12"/>
        <v/>
      </c>
      <c r="E187" s="5"/>
      <c r="F187" s="4"/>
      <c r="G187" s="17"/>
      <c r="H187" s="4"/>
      <c r="I187" s="4"/>
      <c r="J187" s="87"/>
      <c r="K187" s="86"/>
      <c r="L187" s="49"/>
      <c r="M187" s="6"/>
    </row>
    <row r="188" spans="1:13" x14ac:dyDescent="0.25">
      <c r="A188" s="106">
        <f t="shared" ca="1" si="13"/>
        <v>187</v>
      </c>
      <c r="B188" s="3"/>
      <c r="C188" s="17"/>
      <c r="D188" s="4" t="str">
        <f t="shared" si="12"/>
        <v/>
      </c>
      <c r="E188" s="5"/>
      <c r="F188" s="4"/>
      <c r="G188" s="17"/>
      <c r="H188" s="4"/>
      <c r="I188" s="4"/>
      <c r="J188" s="87"/>
      <c r="K188" s="86"/>
      <c r="L188" s="49"/>
      <c r="M188" s="6"/>
    </row>
    <row r="189" spans="1:13" x14ac:dyDescent="0.25">
      <c r="A189" s="106">
        <f t="shared" ca="1" si="13"/>
        <v>188</v>
      </c>
      <c r="B189" s="3"/>
      <c r="C189" s="17"/>
      <c r="D189" s="4" t="str">
        <f t="shared" si="12"/>
        <v/>
      </c>
      <c r="E189" s="5"/>
      <c r="F189" s="4"/>
      <c r="G189" s="17"/>
      <c r="H189" s="4"/>
      <c r="I189" s="4"/>
      <c r="J189" s="87"/>
      <c r="K189" s="86"/>
      <c r="L189" s="49"/>
      <c r="M189" s="6"/>
    </row>
    <row r="190" spans="1:13" x14ac:dyDescent="0.25">
      <c r="A190" s="106">
        <f t="shared" ca="1" si="13"/>
        <v>189</v>
      </c>
      <c r="B190" s="3"/>
      <c r="C190" s="17"/>
      <c r="D190" s="4" t="str">
        <f t="shared" si="12"/>
        <v/>
      </c>
      <c r="E190" s="5"/>
      <c r="F190" s="4"/>
      <c r="G190" s="17"/>
      <c r="H190" s="4"/>
      <c r="I190" s="4"/>
      <c r="J190" s="87"/>
      <c r="K190" s="86"/>
      <c r="L190" s="49"/>
      <c r="M190" s="6"/>
    </row>
    <row r="191" spans="1:13" x14ac:dyDescent="0.25">
      <c r="A191" s="106">
        <f t="shared" ca="1" si="13"/>
        <v>190</v>
      </c>
      <c r="B191" s="3"/>
      <c r="C191" s="17"/>
      <c r="D191" s="4" t="str">
        <f t="shared" si="12"/>
        <v/>
      </c>
      <c r="E191" s="5"/>
      <c r="F191" s="4"/>
      <c r="G191" s="17"/>
      <c r="H191" s="4"/>
      <c r="I191" s="4"/>
      <c r="J191" s="87"/>
      <c r="K191" s="86"/>
      <c r="L191" s="49"/>
      <c r="M191" s="6"/>
    </row>
    <row r="192" spans="1:13" x14ac:dyDescent="0.25">
      <c r="A192" s="106">
        <f t="shared" ca="1" si="13"/>
        <v>191</v>
      </c>
      <c r="B192" s="3"/>
      <c r="C192" s="17"/>
      <c r="D192" s="4" t="str">
        <f t="shared" ref="D192:D199" si="14">IF(ISBLANK($C192), "", VLOOKUP($C192,PAcomplet,2,FALSE))</f>
        <v/>
      </c>
      <c r="E192" s="5"/>
      <c r="F192" s="4"/>
      <c r="G192" s="17"/>
      <c r="H192" s="4"/>
      <c r="I192" s="4"/>
      <c r="J192" s="87"/>
      <c r="K192" s="86"/>
      <c r="L192" s="49"/>
      <c r="M192" s="6"/>
    </row>
    <row r="193" spans="1:13" x14ac:dyDescent="0.25">
      <c r="A193" s="106">
        <f t="shared" ref="A193:A199" ca="1" si="15">HYPERLINK(CONCATENATE(repetoire,"\",(MID(CELL("nomfichier",$A$1),FIND("]",CELL("nomfichier",$A$1),1)+1,30)),"\","PA",ROW(A193)-1,".pdf"),ROW(A193)-1)</f>
        <v>192</v>
      </c>
      <c r="B193" s="3"/>
      <c r="C193" s="17"/>
      <c r="D193" s="4" t="str">
        <f t="shared" si="14"/>
        <v/>
      </c>
      <c r="E193" s="5"/>
      <c r="F193" s="4"/>
      <c r="G193" s="17"/>
      <c r="H193" s="4"/>
      <c r="I193" s="4"/>
      <c r="J193" s="87"/>
      <c r="K193" s="86"/>
      <c r="L193" s="49"/>
      <c r="M193" s="6"/>
    </row>
    <row r="194" spans="1:13" x14ac:dyDescent="0.25">
      <c r="A194" s="106">
        <f t="shared" ca="1" si="15"/>
        <v>193</v>
      </c>
      <c r="B194" s="3"/>
      <c r="C194" s="17"/>
      <c r="D194" s="4" t="str">
        <f t="shared" si="14"/>
        <v/>
      </c>
      <c r="E194" s="5"/>
      <c r="F194" s="4"/>
      <c r="G194" s="17"/>
      <c r="H194" s="4"/>
      <c r="I194" s="4"/>
      <c r="J194" s="87"/>
      <c r="K194" s="86"/>
      <c r="L194" s="49"/>
      <c r="M194" s="6"/>
    </row>
    <row r="195" spans="1:13" x14ac:dyDescent="0.25">
      <c r="A195" s="106">
        <f t="shared" ca="1" si="15"/>
        <v>194</v>
      </c>
      <c r="B195" s="3"/>
      <c r="C195" s="17"/>
      <c r="D195" s="4" t="str">
        <f t="shared" si="14"/>
        <v/>
      </c>
      <c r="E195" s="5"/>
      <c r="F195" s="4"/>
      <c r="G195" s="17"/>
      <c r="H195" s="4"/>
      <c r="I195" s="4"/>
      <c r="J195" s="87"/>
      <c r="K195" s="86"/>
      <c r="L195" s="49"/>
      <c r="M195" s="6"/>
    </row>
    <row r="196" spans="1:13" x14ac:dyDescent="0.25">
      <c r="A196" s="106">
        <f t="shared" ca="1" si="15"/>
        <v>195</v>
      </c>
      <c r="B196" s="3"/>
      <c r="C196" s="17"/>
      <c r="D196" s="4" t="str">
        <f t="shared" si="14"/>
        <v/>
      </c>
      <c r="E196" s="5"/>
      <c r="F196" s="4"/>
      <c r="G196" s="17"/>
      <c r="H196" s="4"/>
      <c r="I196" s="4"/>
      <c r="J196" s="87"/>
      <c r="K196" s="86"/>
      <c r="L196" s="49"/>
      <c r="M196" s="6"/>
    </row>
    <row r="197" spans="1:13" x14ac:dyDescent="0.25">
      <c r="A197" s="106">
        <f t="shared" ca="1" si="15"/>
        <v>196</v>
      </c>
      <c r="B197" s="3"/>
      <c r="C197" s="17"/>
      <c r="D197" s="4" t="str">
        <f t="shared" si="14"/>
        <v/>
      </c>
      <c r="E197" s="5"/>
      <c r="F197" s="4"/>
      <c r="G197" s="17"/>
      <c r="H197" s="4"/>
      <c r="I197" s="4"/>
      <c r="J197" s="87"/>
      <c r="K197" s="86"/>
      <c r="L197" s="49"/>
      <c r="M197" s="6"/>
    </row>
    <row r="198" spans="1:13" x14ac:dyDescent="0.25">
      <c r="A198" s="106">
        <f t="shared" ca="1" si="15"/>
        <v>197</v>
      </c>
      <c r="B198" s="3"/>
      <c r="C198" s="17"/>
      <c r="D198" s="4" t="str">
        <f t="shared" si="14"/>
        <v/>
      </c>
      <c r="E198" s="5"/>
      <c r="F198" s="4"/>
      <c r="G198" s="17"/>
      <c r="H198" s="4"/>
      <c r="I198" s="4"/>
      <c r="J198" s="87"/>
      <c r="K198" s="86"/>
      <c r="L198" s="49"/>
      <c r="M198" s="6"/>
    </row>
    <row r="199" spans="1:13" x14ac:dyDescent="0.25">
      <c r="A199" s="106">
        <f t="shared" ca="1" si="15"/>
        <v>198</v>
      </c>
      <c r="B199" s="3"/>
      <c r="C199" s="17"/>
      <c r="D199" s="4" t="str">
        <f t="shared" si="14"/>
        <v/>
      </c>
      <c r="E199" s="5"/>
      <c r="F199" s="4"/>
      <c r="G199" s="17"/>
      <c r="H199" s="4"/>
      <c r="I199" s="4"/>
      <c r="J199" s="87"/>
      <c r="K199" s="86"/>
      <c r="L199" s="49"/>
      <c r="M199" s="6"/>
    </row>
    <row r="200" spans="1:13" x14ac:dyDescent="0.25">
      <c r="K200" s="110"/>
      <c r="L200" s="110"/>
      <c r="M200" s="6"/>
    </row>
    <row r="201" spans="1:13" x14ac:dyDescent="0.25">
      <c r="K201" s="110"/>
      <c r="L201" s="110"/>
      <c r="M201" s="2"/>
    </row>
    <row r="202" spans="1:13" x14ac:dyDescent="0.25">
      <c r="K202" s="110"/>
      <c r="L202" s="110"/>
      <c r="M202" s="2"/>
    </row>
    <row r="203" spans="1:13" x14ac:dyDescent="0.25">
      <c r="K203" s="110"/>
      <c r="L203" s="110"/>
      <c r="M203" s="2"/>
    </row>
    <row r="204" spans="1:13" x14ac:dyDescent="0.25">
      <c r="K204" s="110"/>
      <c r="L204" s="110"/>
      <c r="M204" s="2"/>
    </row>
    <row r="205" spans="1:13" x14ac:dyDescent="0.25">
      <c r="K205" s="110"/>
      <c r="L205" s="110"/>
      <c r="M205" s="2"/>
    </row>
    <row r="206" spans="1:13" x14ac:dyDescent="0.25">
      <c r="K206" s="110"/>
      <c r="L206" s="110"/>
      <c r="M206" s="2"/>
    </row>
    <row r="207" spans="1:13" x14ac:dyDescent="0.25">
      <c r="K207" s="110"/>
      <c r="L207" s="110"/>
      <c r="M207" s="2"/>
    </row>
    <row r="208" spans="1:13" x14ac:dyDescent="0.25">
      <c r="K208" s="110"/>
      <c r="L208" s="110"/>
      <c r="M208" s="2"/>
    </row>
    <row r="209" spans="11:13" x14ac:dyDescent="0.25">
      <c r="K209" s="110"/>
      <c r="L209" s="110"/>
      <c r="M209" s="2"/>
    </row>
    <row r="210" spans="11:13" x14ac:dyDescent="0.25">
      <c r="K210" s="110"/>
      <c r="L210" s="110"/>
      <c r="M210" s="2"/>
    </row>
    <row r="211" spans="11:13" x14ac:dyDescent="0.25">
      <c r="K211" s="110"/>
      <c r="L211" s="110"/>
      <c r="M211" s="2"/>
    </row>
    <row r="212" spans="11:13" x14ac:dyDescent="0.25">
      <c r="K212" s="110"/>
      <c r="L212" s="110"/>
      <c r="M212" s="2"/>
    </row>
    <row r="213" spans="11:13" x14ac:dyDescent="0.25">
      <c r="K213" s="110"/>
      <c r="L213" s="110"/>
      <c r="M213" s="2"/>
    </row>
    <row r="214" spans="11:13" x14ac:dyDescent="0.25">
      <c r="K214" s="110"/>
      <c r="L214" s="110"/>
      <c r="M214" s="2"/>
    </row>
    <row r="215" spans="11:13" x14ac:dyDescent="0.25">
      <c r="K215" s="110"/>
      <c r="L215" s="110"/>
      <c r="M215" s="2"/>
    </row>
    <row r="216" spans="11:13" x14ac:dyDescent="0.25">
      <c r="K216" s="110"/>
      <c r="L216" s="110"/>
      <c r="M216" s="2"/>
    </row>
    <row r="217" spans="11:13" x14ac:dyDescent="0.25">
      <c r="K217" s="110"/>
      <c r="L217" s="110"/>
      <c r="M217" s="2"/>
    </row>
    <row r="218" spans="11:13" x14ac:dyDescent="0.25">
      <c r="K218" s="110"/>
      <c r="L218" s="110"/>
      <c r="M218" s="2"/>
    </row>
    <row r="219" spans="11:13" x14ac:dyDescent="0.25">
      <c r="K219" s="110"/>
      <c r="L219" s="110"/>
      <c r="M219" s="2"/>
    </row>
    <row r="220" spans="11:13" x14ac:dyDescent="0.25">
      <c r="K220" s="110"/>
      <c r="L220" s="110"/>
      <c r="M220" s="2"/>
    </row>
    <row r="221" spans="11:13" x14ac:dyDescent="0.25">
      <c r="K221" s="110"/>
      <c r="L221" s="110"/>
      <c r="M221" s="2"/>
    </row>
    <row r="222" spans="11:13" x14ac:dyDescent="0.25">
      <c r="K222" s="110"/>
      <c r="L222" s="110"/>
      <c r="M222" s="2"/>
    </row>
    <row r="223" spans="11:13" x14ac:dyDescent="0.25">
      <c r="K223" s="110"/>
      <c r="L223" s="110"/>
      <c r="M223" s="2"/>
    </row>
    <row r="224" spans="11:13" x14ac:dyDescent="0.25">
      <c r="K224" s="110"/>
      <c r="L224" s="110"/>
      <c r="M224" s="2"/>
    </row>
    <row r="225" spans="11:13" x14ac:dyDescent="0.25">
      <c r="K225" s="110"/>
      <c r="L225" s="110"/>
      <c r="M225" s="2"/>
    </row>
    <row r="226" spans="11:13" x14ac:dyDescent="0.25">
      <c r="K226" s="110"/>
      <c r="L226" s="110"/>
      <c r="M226" s="2"/>
    </row>
    <row r="227" spans="11:13" x14ac:dyDescent="0.25">
      <c r="K227" s="110"/>
      <c r="L227" s="110"/>
      <c r="M227" s="2"/>
    </row>
    <row r="228" spans="11:13" x14ac:dyDescent="0.25">
      <c r="K228" s="110"/>
      <c r="L228" s="110"/>
      <c r="M228" s="2"/>
    </row>
    <row r="229" spans="11:13" x14ac:dyDescent="0.25">
      <c r="K229" s="110"/>
      <c r="L229" s="110"/>
      <c r="M229" s="2"/>
    </row>
    <row r="230" spans="11:13" x14ac:dyDescent="0.25">
      <c r="K230" s="110"/>
      <c r="L230" s="110"/>
      <c r="M230" s="2"/>
    </row>
    <row r="231" spans="11:13" x14ac:dyDescent="0.25">
      <c r="K231" s="110"/>
      <c r="L231" s="110"/>
      <c r="M231" s="2"/>
    </row>
    <row r="232" spans="11:13" x14ac:dyDescent="0.25">
      <c r="K232" s="110"/>
      <c r="L232" s="110"/>
      <c r="M232" s="2"/>
    </row>
    <row r="233" spans="11:13" x14ac:dyDescent="0.25">
      <c r="K233" s="110"/>
      <c r="L233" s="110"/>
      <c r="M233" s="2"/>
    </row>
    <row r="234" spans="11:13" x14ac:dyDescent="0.25">
      <c r="K234" s="110"/>
      <c r="L234" s="110"/>
      <c r="M234" s="2"/>
    </row>
    <row r="235" spans="11:13" x14ac:dyDescent="0.25">
      <c r="K235" s="110"/>
      <c r="L235" s="110"/>
      <c r="M235" s="2"/>
    </row>
    <row r="236" spans="11:13" x14ac:dyDescent="0.25">
      <c r="K236" s="110"/>
      <c r="L236" s="110"/>
      <c r="M236" s="2"/>
    </row>
    <row r="237" spans="11:13" x14ac:dyDescent="0.25">
      <c r="K237" s="110"/>
      <c r="L237" s="110"/>
      <c r="M237" s="2"/>
    </row>
    <row r="238" spans="11:13" x14ac:dyDescent="0.25">
      <c r="K238" s="110"/>
      <c r="L238" s="110"/>
      <c r="M238" s="2"/>
    </row>
    <row r="239" spans="11:13" x14ac:dyDescent="0.25">
      <c r="K239" s="110"/>
      <c r="L239" s="110"/>
      <c r="M239" s="2"/>
    </row>
    <row r="240" spans="11:13" x14ac:dyDescent="0.25">
      <c r="K240" s="110"/>
      <c r="L240" s="110"/>
      <c r="M240" s="2"/>
    </row>
    <row r="241" spans="11:13" x14ac:dyDescent="0.25">
      <c r="K241" s="110"/>
      <c r="L241" s="110"/>
      <c r="M241" s="2"/>
    </row>
    <row r="242" spans="11:13" x14ac:dyDescent="0.25">
      <c r="K242" s="110"/>
      <c r="L242" s="110"/>
      <c r="M242" s="2"/>
    </row>
    <row r="243" spans="11:13" x14ac:dyDescent="0.25">
      <c r="K243" s="110"/>
      <c r="L243" s="110"/>
      <c r="M243" s="2"/>
    </row>
    <row r="244" spans="11:13" x14ac:dyDescent="0.25">
      <c r="K244" s="110"/>
      <c r="L244" s="110"/>
      <c r="M244" s="2"/>
    </row>
    <row r="245" spans="11:13" x14ac:dyDescent="0.25">
      <c r="K245" s="110"/>
      <c r="L245" s="110"/>
      <c r="M245" s="2"/>
    </row>
    <row r="246" spans="11:13" x14ac:dyDescent="0.25">
      <c r="K246" s="110"/>
      <c r="L246" s="110"/>
      <c r="M246" s="2"/>
    </row>
    <row r="247" spans="11:13" x14ac:dyDescent="0.25">
      <c r="K247" s="110"/>
      <c r="L247" s="110"/>
      <c r="M247" s="2"/>
    </row>
    <row r="248" spans="11:13" x14ac:dyDescent="0.25">
      <c r="K248" s="110"/>
      <c r="L248" s="110"/>
      <c r="M248" s="2"/>
    </row>
    <row r="249" spans="11:13" x14ac:dyDescent="0.25">
      <c r="K249" s="110"/>
      <c r="L249" s="110"/>
      <c r="M249" s="2"/>
    </row>
    <row r="250" spans="11:13" x14ac:dyDescent="0.25">
      <c r="K250" s="110"/>
      <c r="L250" s="110"/>
      <c r="M250" s="2"/>
    </row>
    <row r="251" spans="11:13" x14ac:dyDescent="0.25">
      <c r="K251" s="110"/>
      <c r="L251" s="110"/>
      <c r="M251" s="2"/>
    </row>
    <row r="252" spans="11:13" x14ac:dyDescent="0.25">
      <c r="K252" s="110"/>
      <c r="L252" s="110"/>
      <c r="M252" s="2"/>
    </row>
    <row r="253" spans="11:13" x14ac:dyDescent="0.25">
      <c r="K253" s="110"/>
      <c r="L253" s="110"/>
      <c r="M253" s="2"/>
    </row>
    <row r="254" spans="11:13" x14ac:dyDescent="0.25">
      <c r="K254" s="110"/>
      <c r="L254" s="110"/>
      <c r="M254" s="2"/>
    </row>
    <row r="255" spans="11:13" x14ac:dyDescent="0.25">
      <c r="K255" s="110"/>
      <c r="L255" s="110"/>
      <c r="M255" s="2"/>
    </row>
    <row r="256" spans="11:13" x14ac:dyDescent="0.25">
      <c r="K256" s="110"/>
      <c r="L256" s="110"/>
      <c r="M256" s="2"/>
    </row>
    <row r="257" spans="11:13" x14ac:dyDescent="0.25">
      <c r="K257" s="110"/>
      <c r="L257" s="110"/>
      <c r="M257" s="2"/>
    </row>
    <row r="258" spans="11:13" x14ac:dyDescent="0.25">
      <c r="K258" s="110"/>
      <c r="L258" s="110"/>
      <c r="M258" s="2"/>
    </row>
    <row r="259" spans="11:13" x14ac:dyDescent="0.25">
      <c r="K259" s="110"/>
      <c r="L259" s="110"/>
      <c r="M259" s="2"/>
    </row>
    <row r="260" spans="11:13" x14ac:dyDescent="0.25">
      <c r="K260" s="110"/>
      <c r="L260" s="110"/>
      <c r="M260" s="2"/>
    </row>
    <row r="261" spans="11:13" x14ac:dyDescent="0.25">
      <c r="K261" s="110"/>
      <c r="L261" s="110"/>
      <c r="M261" s="2"/>
    </row>
    <row r="262" spans="11:13" x14ac:dyDescent="0.25">
      <c r="K262" s="110"/>
      <c r="L262" s="110"/>
      <c r="M262" s="2"/>
    </row>
    <row r="263" spans="11:13" x14ac:dyDescent="0.25">
      <c r="K263" s="110"/>
      <c r="L263" s="110"/>
      <c r="M263" s="2"/>
    </row>
    <row r="264" spans="11:13" x14ac:dyDescent="0.25">
      <c r="K264" s="110"/>
      <c r="L264" s="110"/>
      <c r="M264" s="2"/>
    </row>
    <row r="265" spans="11:13" x14ac:dyDescent="0.25">
      <c r="K265" s="110"/>
      <c r="L265" s="110"/>
      <c r="M265" s="2"/>
    </row>
    <row r="266" spans="11:13" x14ac:dyDescent="0.25">
      <c r="K266" s="110"/>
      <c r="L266" s="110"/>
      <c r="M266" s="2"/>
    </row>
    <row r="267" spans="11:13" x14ac:dyDescent="0.25">
      <c r="K267" s="110"/>
      <c r="L267" s="110"/>
      <c r="M267" s="2"/>
    </row>
    <row r="268" spans="11:13" x14ac:dyDescent="0.25">
      <c r="K268" s="110"/>
      <c r="L268" s="110"/>
      <c r="M268" s="2"/>
    </row>
    <row r="269" spans="11:13" x14ac:dyDescent="0.25">
      <c r="K269" s="110"/>
      <c r="L269" s="110"/>
      <c r="M269" s="2"/>
    </row>
    <row r="270" spans="11:13" x14ac:dyDescent="0.25">
      <c r="K270" s="110"/>
      <c r="L270" s="110"/>
      <c r="M270" s="2"/>
    </row>
    <row r="271" spans="11:13" x14ac:dyDescent="0.25">
      <c r="K271" s="110"/>
      <c r="L271" s="110"/>
      <c r="M271" s="2"/>
    </row>
    <row r="272" spans="11:13" x14ac:dyDescent="0.25">
      <c r="K272" s="110"/>
      <c r="L272" s="110"/>
      <c r="M272" s="2"/>
    </row>
    <row r="273" spans="11:13" x14ac:dyDescent="0.25">
      <c r="K273" s="110"/>
      <c r="L273" s="110"/>
      <c r="M273" s="2"/>
    </row>
    <row r="274" spans="11:13" x14ac:dyDescent="0.25">
      <c r="K274" s="110"/>
      <c r="L274" s="110"/>
      <c r="M274" s="2"/>
    </row>
    <row r="275" spans="11:13" x14ac:dyDescent="0.25">
      <c r="K275" s="110"/>
      <c r="L275" s="110"/>
      <c r="M275" s="2"/>
    </row>
    <row r="276" spans="11:13" x14ac:dyDescent="0.25">
      <c r="K276" s="110"/>
      <c r="L276" s="110"/>
      <c r="M276" s="2"/>
    </row>
    <row r="277" spans="11:13" x14ac:dyDescent="0.25">
      <c r="K277" s="110"/>
      <c r="L277" s="110"/>
      <c r="M277" s="2"/>
    </row>
    <row r="278" spans="11:13" x14ac:dyDescent="0.25">
      <c r="K278" s="110"/>
      <c r="L278" s="110"/>
      <c r="M278" s="2"/>
    </row>
    <row r="279" spans="11:13" x14ac:dyDescent="0.25">
      <c r="K279" s="110"/>
      <c r="L279" s="110"/>
      <c r="M279" s="2"/>
    </row>
    <row r="280" spans="11:13" x14ac:dyDescent="0.25">
      <c r="K280" s="110"/>
      <c r="L280" s="110"/>
      <c r="M280" s="2"/>
    </row>
    <row r="281" spans="11:13" x14ac:dyDescent="0.25">
      <c r="K281" s="110"/>
      <c r="L281" s="110"/>
      <c r="M281" s="2"/>
    </row>
    <row r="282" spans="11:13" x14ac:dyDescent="0.25">
      <c r="K282" s="110"/>
      <c r="L282" s="110"/>
      <c r="M282" s="2"/>
    </row>
    <row r="283" spans="11:13" x14ac:dyDescent="0.25">
      <c r="K283" s="110"/>
      <c r="L283" s="110"/>
      <c r="M283" s="2"/>
    </row>
    <row r="284" spans="11:13" x14ac:dyDescent="0.25">
      <c r="K284" s="110"/>
      <c r="L284" s="110"/>
      <c r="M284" s="2"/>
    </row>
    <row r="285" spans="11:13" x14ac:dyDescent="0.25">
      <c r="K285" s="110"/>
      <c r="L285" s="110"/>
      <c r="M285" s="2"/>
    </row>
    <row r="286" spans="11:13" x14ac:dyDescent="0.25">
      <c r="K286" s="110"/>
      <c r="L286" s="110"/>
      <c r="M286" s="2"/>
    </row>
    <row r="287" spans="11:13" x14ac:dyDescent="0.25">
      <c r="K287" s="110"/>
      <c r="L287" s="110"/>
      <c r="M287" s="2"/>
    </row>
    <row r="288" spans="11:13" x14ac:dyDescent="0.25">
      <c r="K288" s="110"/>
      <c r="L288" s="110"/>
      <c r="M288" s="2"/>
    </row>
    <row r="289" spans="11:13" x14ac:dyDescent="0.25">
      <c r="K289" s="110"/>
      <c r="L289" s="110"/>
      <c r="M289" s="2"/>
    </row>
    <row r="290" spans="11:13" x14ac:dyDescent="0.25">
      <c r="K290" s="110"/>
      <c r="L290" s="110"/>
      <c r="M290" s="2"/>
    </row>
    <row r="291" spans="11:13" x14ac:dyDescent="0.25">
      <c r="K291" s="110"/>
      <c r="L291" s="110"/>
      <c r="M291" s="2"/>
    </row>
    <row r="292" spans="11:13" x14ac:dyDescent="0.25">
      <c r="K292" s="110"/>
      <c r="L292" s="110"/>
      <c r="M292" s="2"/>
    </row>
    <row r="293" spans="11:13" x14ac:dyDescent="0.25">
      <c r="K293" s="110"/>
      <c r="L293" s="110"/>
      <c r="M293" s="2"/>
    </row>
    <row r="294" spans="11:13" x14ac:dyDescent="0.25">
      <c r="K294" s="110"/>
      <c r="L294" s="110"/>
      <c r="M294" s="2"/>
    </row>
    <row r="295" spans="11:13" x14ac:dyDescent="0.25">
      <c r="K295" s="110"/>
      <c r="L295" s="110"/>
      <c r="M295" s="2"/>
    </row>
    <row r="296" spans="11:13" x14ac:dyDescent="0.25">
      <c r="K296" s="110"/>
      <c r="L296" s="110"/>
      <c r="M296" s="2"/>
    </row>
    <row r="297" spans="11:13" x14ac:dyDescent="0.25">
      <c r="K297" s="110"/>
      <c r="L297" s="110"/>
      <c r="M297" s="2"/>
    </row>
    <row r="298" spans="11:13" x14ac:dyDescent="0.25">
      <c r="K298" s="110"/>
      <c r="L298" s="110"/>
      <c r="M298" s="2"/>
    </row>
    <row r="299" spans="11:13" x14ac:dyDescent="0.25">
      <c r="K299" s="110"/>
      <c r="L299" s="110"/>
      <c r="M299" s="2"/>
    </row>
    <row r="300" spans="11:13" x14ac:dyDescent="0.25">
      <c r="K300" s="110"/>
      <c r="L300" s="110"/>
      <c r="M300" s="2"/>
    </row>
    <row r="301" spans="11:13" x14ac:dyDescent="0.25">
      <c r="K301" s="110"/>
      <c r="L301" s="110"/>
      <c r="M301" s="2"/>
    </row>
    <row r="302" spans="11:13" x14ac:dyDescent="0.25">
      <c r="K302" s="110"/>
      <c r="L302" s="110"/>
      <c r="M302" s="2"/>
    </row>
    <row r="303" spans="11:13" x14ac:dyDescent="0.25">
      <c r="K303" s="110"/>
      <c r="L303" s="110"/>
      <c r="M303" s="2"/>
    </row>
    <row r="304" spans="11:13" x14ac:dyDescent="0.25">
      <c r="K304" s="110"/>
      <c r="L304" s="110"/>
      <c r="M304" s="2"/>
    </row>
    <row r="305" spans="11:13" x14ac:dyDescent="0.25">
      <c r="K305" s="110"/>
      <c r="L305" s="110"/>
      <c r="M305" s="2"/>
    </row>
    <row r="306" spans="11:13" x14ac:dyDescent="0.25">
      <c r="K306" s="110"/>
      <c r="L306" s="110"/>
      <c r="M306" s="2"/>
    </row>
    <row r="307" spans="11:13" x14ac:dyDescent="0.25">
      <c r="K307" s="110"/>
      <c r="L307" s="110"/>
      <c r="M307" s="2"/>
    </row>
    <row r="308" spans="11:13" x14ac:dyDescent="0.25">
      <c r="K308" s="110"/>
      <c r="L308" s="110"/>
      <c r="M308" s="2"/>
    </row>
    <row r="309" spans="11:13" x14ac:dyDescent="0.25">
      <c r="K309" s="110"/>
      <c r="L309" s="110"/>
      <c r="M309" s="2"/>
    </row>
    <row r="310" spans="11:13" x14ac:dyDescent="0.25">
      <c r="K310" s="110"/>
      <c r="L310" s="110"/>
      <c r="M310" s="2"/>
    </row>
    <row r="311" spans="11:13" x14ac:dyDescent="0.25">
      <c r="K311" s="110"/>
      <c r="L311" s="110"/>
      <c r="M311" s="2"/>
    </row>
    <row r="312" spans="11:13" x14ac:dyDescent="0.25">
      <c r="K312" s="110"/>
      <c r="L312" s="110"/>
      <c r="M312" s="2"/>
    </row>
    <row r="313" spans="11:13" x14ac:dyDescent="0.25">
      <c r="K313" s="110"/>
      <c r="L313" s="110"/>
      <c r="M313" s="2"/>
    </row>
    <row r="314" spans="11:13" x14ac:dyDescent="0.25">
      <c r="K314" s="110"/>
      <c r="L314" s="110"/>
      <c r="M314" s="2"/>
    </row>
    <row r="315" spans="11:13" x14ac:dyDescent="0.25">
      <c r="K315" s="110"/>
      <c r="L315" s="110"/>
      <c r="M315" s="2"/>
    </row>
    <row r="316" spans="11:13" x14ac:dyDescent="0.25">
      <c r="K316" s="110"/>
      <c r="L316" s="110"/>
      <c r="M316" s="2"/>
    </row>
    <row r="317" spans="11:13" x14ac:dyDescent="0.25">
      <c r="K317" s="110"/>
      <c r="L317" s="110"/>
      <c r="M317" s="2"/>
    </row>
    <row r="318" spans="11:13" x14ac:dyDescent="0.25">
      <c r="K318" s="110"/>
      <c r="L318" s="110"/>
      <c r="M318" s="2"/>
    </row>
    <row r="319" spans="11:13" x14ac:dyDescent="0.25">
      <c r="K319" s="110"/>
      <c r="L319" s="110"/>
      <c r="M319" s="2"/>
    </row>
    <row r="320" spans="11:13" x14ac:dyDescent="0.25">
      <c r="K320" s="110"/>
      <c r="L320" s="110"/>
      <c r="M320" s="2"/>
    </row>
    <row r="321" spans="11:13" x14ac:dyDescent="0.25">
      <c r="K321" s="110"/>
      <c r="L321" s="110"/>
      <c r="M321" s="2"/>
    </row>
    <row r="322" spans="11:13" x14ac:dyDescent="0.25">
      <c r="K322" s="110"/>
      <c r="L322" s="110"/>
      <c r="M322" s="2"/>
    </row>
    <row r="323" spans="11:13" x14ac:dyDescent="0.25">
      <c r="K323" s="110"/>
      <c r="L323" s="110"/>
      <c r="M323" s="2"/>
    </row>
    <row r="324" spans="11:13" x14ac:dyDescent="0.25">
      <c r="K324" s="110"/>
      <c r="L324" s="110"/>
      <c r="M324" s="2"/>
    </row>
    <row r="325" spans="11:13" x14ac:dyDescent="0.25">
      <c r="K325" s="110"/>
      <c r="L325" s="110"/>
      <c r="M325" s="2"/>
    </row>
    <row r="326" spans="11:13" x14ac:dyDescent="0.25">
      <c r="K326" s="110"/>
      <c r="L326" s="110"/>
      <c r="M326" s="2"/>
    </row>
    <row r="327" spans="11:13" x14ac:dyDescent="0.25">
      <c r="K327" s="110"/>
      <c r="L327" s="110"/>
      <c r="M327" s="2"/>
    </row>
    <row r="328" spans="11:13" x14ac:dyDescent="0.25">
      <c r="K328" s="110"/>
      <c r="L328" s="110"/>
      <c r="M328" s="2"/>
    </row>
    <row r="329" spans="11:13" x14ac:dyDescent="0.25">
      <c r="K329" s="110"/>
      <c r="L329" s="110"/>
      <c r="M329" s="2"/>
    </row>
    <row r="330" spans="11:13" x14ac:dyDescent="0.25">
      <c r="K330" s="110"/>
      <c r="L330" s="110"/>
      <c r="M330" s="2"/>
    </row>
    <row r="331" spans="11:13" x14ac:dyDescent="0.25">
      <c r="K331" s="110"/>
      <c r="L331" s="110"/>
      <c r="M331" s="2"/>
    </row>
    <row r="332" spans="11:13" x14ac:dyDescent="0.25">
      <c r="K332" s="110"/>
      <c r="L332" s="110"/>
      <c r="M332" s="2"/>
    </row>
    <row r="333" spans="11:13" x14ac:dyDescent="0.25">
      <c r="K333" s="110"/>
      <c r="L333" s="110"/>
      <c r="M333" s="2"/>
    </row>
    <row r="334" spans="11:13" x14ac:dyDescent="0.25">
      <c r="K334" s="110"/>
      <c r="L334" s="110"/>
      <c r="M334" s="2"/>
    </row>
    <row r="335" spans="11:13" x14ac:dyDescent="0.25">
      <c r="K335" s="110"/>
      <c r="L335" s="110"/>
      <c r="M335" s="2"/>
    </row>
    <row r="336" spans="11:13" x14ac:dyDescent="0.25">
      <c r="K336" s="110"/>
      <c r="L336" s="110"/>
      <c r="M336" s="2"/>
    </row>
    <row r="337" spans="11:13" x14ac:dyDescent="0.25">
      <c r="K337" s="110"/>
      <c r="L337" s="110"/>
      <c r="M337" s="2"/>
    </row>
    <row r="338" spans="11:13" x14ac:dyDescent="0.25">
      <c r="K338" s="110"/>
      <c r="L338" s="110"/>
      <c r="M338" s="2"/>
    </row>
    <row r="339" spans="11:13" x14ac:dyDescent="0.25">
      <c r="K339" s="110"/>
      <c r="L339" s="110"/>
      <c r="M339" s="2"/>
    </row>
    <row r="340" spans="11:13" x14ac:dyDescent="0.25">
      <c r="K340" s="110"/>
      <c r="L340" s="110"/>
      <c r="M340" s="2"/>
    </row>
    <row r="341" spans="11:13" x14ac:dyDescent="0.25">
      <c r="K341" s="110"/>
      <c r="L341" s="110"/>
      <c r="M341" s="2"/>
    </row>
    <row r="342" spans="11:13" x14ac:dyDescent="0.25">
      <c r="K342" s="110"/>
      <c r="L342" s="110"/>
      <c r="M342" s="2"/>
    </row>
    <row r="343" spans="11:13" x14ac:dyDescent="0.25">
      <c r="K343" s="110"/>
      <c r="L343" s="110"/>
      <c r="M343" s="2"/>
    </row>
    <row r="344" spans="11:13" x14ac:dyDescent="0.25">
      <c r="K344" s="110"/>
      <c r="L344" s="110"/>
      <c r="M344" s="2"/>
    </row>
    <row r="345" spans="11:13" x14ac:dyDescent="0.25">
      <c r="K345" s="110"/>
      <c r="L345" s="110"/>
      <c r="M345" s="2"/>
    </row>
    <row r="346" spans="11:13" x14ac:dyDescent="0.25">
      <c r="K346" s="110"/>
      <c r="L346" s="110"/>
      <c r="M346" s="2"/>
    </row>
    <row r="347" spans="11:13" x14ac:dyDescent="0.25">
      <c r="K347" s="110"/>
      <c r="L347" s="110"/>
      <c r="M347" s="2"/>
    </row>
    <row r="348" spans="11:13" x14ac:dyDescent="0.25">
      <c r="K348" s="110"/>
      <c r="L348" s="110"/>
      <c r="M348" s="2"/>
    </row>
    <row r="349" spans="11:13" x14ac:dyDescent="0.25">
      <c r="K349" s="110"/>
      <c r="L349" s="110"/>
      <c r="M349" s="2"/>
    </row>
    <row r="350" spans="11:13" x14ac:dyDescent="0.25">
      <c r="K350" s="110"/>
      <c r="L350" s="110"/>
      <c r="M350" s="2"/>
    </row>
    <row r="351" spans="11:13" x14ac:dyDescent="0.25">
      <c r="K351" s="110"/>
      <c r="L351" s="110"/>
      <c r="M351" s="2"/>
    </row>
    <row r="352" spans="11:13" x14ac:dyDescent="0.25">
      <c r="K352" s="110"/>
      <c r="L352" s="110"/>
      <c r="M352" s="2"/>
    </row>
    <row r="353" spans="11:13" x14ac:dyDescent="0.25">
      <c r="K353" s="110"/>
      <c r="L353" s="110"/>
      <c r="M353" s="2"/>
    </row>
    <row r="354" spans="11:13" x14ac:dyDescent="0.25">
      <c r="K354" s="110"/>
      <c r="L354" s="110"/>
      <c r="M354" s="2"/>
    </row>
    <row r="355" spans="11:13" x14ac:dyDescent="0.25">
      <c r="K355" s="110"/>
      <c r="L355" s="110"/>
      <c r="M355" s="2"/>
    </row>
    <row r="356" spans="11:13" x14ac:dyDescent="0.25">
      <c r="K356" s="110"/>
      <c r="L356" s="110"/>
      <c r="M356" s="2"/>
    </row>
    <row r="357" spans="11:13" x14ac:dyDescent="0.25">
      <c r="K357" s="110"/>
      <c r="L357" s="110"/>
      <c r="M357" s="2"/>
    </row>
    <row r="358" spans="11:13" x14ac:dyDescent="0.25">
      <c r="K358" s="110"/>
      <c r="L358" s="110"/>
      <c r="M358" s="2"/>
    </row>
    <row r="359" spans="11:13" x14ac:dyDescent="0.25">
      <c r="K359" s="110"/>
      <c r="L359" s="110"/>
      <c r="M359" s="2"/>
    </row>
    <row r="360" spans="11:13" x14ac:dyDescent="0.25">
      <c r="K360" s="110"/>
      <c r="L360" s="110"/>
      <c r="M360" s="2"/>
    </row>
    <row r="361" spans="11:13" x14ac:dyDescent="0.25">
      <c r="K361" s="110"/>
      <c r="L361" s="110"/>
      <c r="M361" s="2"/>
    </row>
    <row r="362" spans="11:13" x14ac:dyDescent="0.25">
      <c r="K362" s="110"/>
      <c r="L362" s="110"/>
      <c r="M362" s="2"/>
    </row>
    <row r="363" spans="11:13" x14ac:dyDescent="0.25">
      <c r="K363" s="110"/>
      <c r="L363" s="110"/>
      <c r="M363" s="2"/>
    </row>
    <row r="364" spans="11:13" x14ac:dyDescent="0.25">
      <c r="K364" s="110"/>
      <c r="L364" s="110"/>
      <c r="M364" s="2"/>
    </row>
    <row r="365" spans="11:13" x14ac:dyDescent="0.25">
      <c r="K365" s="110"/>
      <c r="L365" s="110"/>
      <c r="M365" s="2"/>
    </row>
    <row r="366" spans="11:13" x14ac:dyDescent="0.25">
      <c r="K366" s="110"/>
      <c r="L366" s="110"/>
      <c r="M366" s="2"/>
    </row>
    <row r="367" spans="11:13" x14ac:dyDescent="0.25">
      <c r="K367" s="110"/>
      <c r="L367" s="110"/>
      <c r="M367" s="2"/>
    </row>
    <row r="368" spans="11:13" x14ac:dyDescent="0.25">
      <c r="K368" s="110"/>
      <c r="L368" s="110"/>
      <c r="M368" s="2"/>
    </row>
    <row r="369" spans="11:13" x14ac:dyDescent="0.25">
      <c r="K369" s="110"/>
      <c r="L369" s="110"/>
      <c r="M369" s="2"/>
    </row>
    <row r="370" spans="11:13" x14ac:dyDescent="0.25">
      <c r="K370" s="110"/>
      <c r="L370" s="110"/>
      <c r="M370" s="2"/>
    </row>
    <row r="371" spans="11:13" x14ac:dyDescent="0.25">
      <c r="K371" s="110"/>
      <c r="L371" s="110"/>
      <c r="M371" s="2"/>
    </row>
    <row r="372" spans="11:13" x14ac:dyDescent="0.25">
      <c r="K372" s="110"/>
      <c r="L372" s="110"/>
      <c r="M372" s="2"/>
    </row>
    <row r="373" spans="11:13" x14ac:dyDescent="0.25">
      <c r="K373" s="110"/>
      <c r="L373" s="110"/>
      <c r="M373" s="2"/>
    </row>
    <row r="374" spans="11:13" x14ac:dyDescent="0.25">
      <c r="K374" s="110"/>
      <c r="L374" s="110"/>
      <c r="M374" s="2"/>
    </row>
    <row r="375" spans="11:13" x14ac:dyDescent="0.25">
      <c r="K375" s="110"/>
      <c r="L375" s="110"/>
      <c r="M375" s="2"/>
    </row>
    <row r="376" spans="11:13" x14ac:dyDescent="0.25">
      <c r="K376" s="110"/>
      <c r="L376" s="110"/>
      <c r="M376" s="2"/>
    </row>
    <row r="377" spans="11:13" x14ac:dyDescent="0.25">
      <c r="K377" s="110"/>
      <c r="L377" s="110"/>
      <c r="M377" s="2"/>
    </row>
    <row r="378" spans="11:13" x14ac:dyDescent="0.25">
      <c r="K378" s="110"/>
      <c r="L378" s="110"/>
      <c r="M378" s="2"/>
    </row>
    <row r="379" spans="11:13" x14ac:dyDescent="0.25">
      <c r="K379" s="110"/>
      <c r="L379" s="110"/>
      <c r="M379" s="2"/>
    </row>
    <row r="380" spans="11:13" x14ac:dyDescent="0.25">
      <c r="K380" s="110"/>
      <c r="L380" s="110"/>
      <c r="M380" s="2"/>
    </row>
    <row r="381" spans="11:13" x14ac:dyDescent="0.25">
      <c r="K381" s="110"/>
      <c r="L381" s="110"/>
      <c r="M381" s="2"/>
    </row>
    <row r="382" spans="11:13" x14ac:dyDescent="0.25">
      <c r="K382" s="110"/>
      <c r="L382" s="110"/>
      <c r="M382" s="2"/>
    </row>
    <row r="383" spans="11:13" x14ac:dyDescent="0.25">
      <c r="K383" s="110"/>
      <c r="L383" s="110"/>
      <c r="M383" s="2"/>
    </row>
    <row r="384" spans="11:13" x14ac:dyDescent="0.25">
      <c r="K384" s="110"/>
      <c r="L384" s="110"/>
      <c r="M384" s="2"/>
    </row>
    <row r="385" spans="11:13" x14ac:dyDescent="0.25">
      <c r="K385" s="110"/>
      <c r="L385" s="110"/>
      <c r="M385" s="2"/>
    </row>
    <row r="386" spans="11:13" x14ac:dyDescent="0.25">
      <c r="K386" s="110"/>
      <c r="L386" s="110"/>
      <c r="M386" s="2"/>
    </row>
    <row r="387" spans="11:13" x14ac:dyDescent="0.25">
      <c r="K387" s="110"/>
      <c r="L387" s="110"/>
      <c r="M387" s="2"/>
    </row>
    <row r="388" spans="11:13" x14ac:dyDescent="0.25">
      <c r="K388" s="110"/>
      <c r="L388" s="110"/>
      <c r="M388" s="2"/>
    </row>
    <row r="389" spans="11:13" x14ac:dyDescent="0.25">
      <c r="K389" s="110"/>
      <c r="L389" s="110"/>
      <c r="M389" s="2"/>
    </row>
    <row r="390" spans="11:13" x14ac:dyDescent="0.25">
      <c r="K390" s="110"/>
      <c r="L390" s="110"/>
      <c r="M390" s="2"/>
    </row>
    <row r="391" spans="11:13" x14ac:dyDescent="0.25">
      <c r="K391" s="110"/>
      <c r="L391" s="110"/>
      <c r="M391" s="2"/>
    </row>
    <row r="392" spans="11:13" x14ac:dyDescent="0.25">
      <c r="K392" s="110"/>
      <c r="L392" s="110"/>
      <c r="M392" s="2"/>
    </row>
    <row r="393" spans="11:13" x14ac:dyDescent="0.25">
      <c r="K393" s="110"/>
      <c r="L393" s="110"/>
      <c r="M393" s="2"/>
    </row>
    <row r="394" spans="11:13" x14ac:dyDescent="0.25">
      <c r="K394" s="110"/>
      <c r="L394" s="110"/>
      <c r="M394" s="2"/>
    </row>
    <row r="395" spans="11:13" x14ac:dyDescent="0.25">
      <c r="K395" s="110"/>
      <c r="L395" s="110"/>
      <c r="M395" s="2"/>
    </row>
    <row r="396" spans="11:13" x14ac:dyDescent="0.25">
      <c r="K396" s="110"/>
      <c r="L396" s="110"/>
      <c r="M396" s="2"/>
    </row>
    <row r="397" spans="11:13" x14ac:dyDescent="0.25">
      <c r="K397" s="110"/>
      <c r="L397" s="110"/>
      <c r="M397" s="2"/>
    </row>
    <row r="398" spans="11:13" x14ac:dyDescent="0.25">
      <c r="K398" s="110"/>
      <c r="L398" s="110"/>
      <c r="M398" s="2"/>
    </row>
    <row r="399" spans="11:13" x14ac:dyDescent="0.25">
      <c r="K399" s="110"/>
      <c r="L399" s="110"/>
      <c r="M399" s="2"/>
    </row>
    <row r="400" spans="11:13" x14ac:dyDescent="0.25">
      <c r="K400" s="110"/>
      <c r="L400" s="110"/>
      <c r="M400" s="2"/>
    </row>
    <row r="401" spans="11:13" x14ac:dyDescent="0.25">
      <c r="K401" s="110"/>
      <c r="L401" s="110"/>
      <c r="M401" s="2"/>
    </row>
    <row r="402" spans="11:13" x14ac:dyDescent="0.25">
      <c r="K402" s="110"/>
      <c r="L402" s="110"/>
      <c r="M402" s="2"/>
    </row>
    <row r="403" spans="11:13" x14ac:dyDescent="0.25">
      <c r="K403" s="110"/>
      <c r="L403" s="110"/>
      <c r="M403" s="2"/>
    </row>
    <row r="404" spans="11:13" x14ac:dyDescent="0.25">
      <c r="K404" s="110"/>
      <c r="L404" s="110"/>
      <c r="M404" s="2"/>
    </row>
    <row r="405" spans="11:13" x14ac:dyDescent="0.25">
      <c r="K405" s="110"/>
      <c r="L405" s="110"/>
      <c r="M405" s="2"/>
    </row>
    <row r="406" spans="11:13" x14ac:dyDescent="0.25">
      <c r="K406" s="110"/>
      <c r="L406" s="110"/>
      <c r="M406" s="2"/>
    </row>
    <row r="407" spans="11:13" x14ac:dyDescent="0.25">
      <c r="K407" s="110"/>
      <c r="L407" s="110"/>
      <c r="M407" s="2"/>
    </row>
    <row r="408" spans="11:13" x14ac:dyDescent="0.25">
      <c r="K408" s="110"/>
      <c r="L408" s="110"/>
      <c r="M408" s="2"/>
    </row>
    <row r="409" spans="11:13" x14ac:dyDescent="0.25">
      <c r="K409" s="110"/>
      <c r="L409" s="110"/>
      <c r="M409" s="2"/>
    </row>
    <row r="410" spans="11:13" x14ac:dyDescent="0.25">
      <c r="K410" s="110"/>
      <c r="L410" s="110"/>
      <c r="M410" s="2"/>
    </row>
    <row r="411" spans="11:13" x14ac:dyDescent="0.25">
      <c r="K411" s="110"/>
      <c r="L411" s="110"/>
      <c r="M411" s="2"/>
    </row>
    <row r="412" spans="11:13" x14ac:dyDescent="0.25">
      <c r="K412" s="110"/>
      <c r="L412" s="110"/>
      <c r="M412" s="2"/>
    </row>
    <row r="413" spans="11:13" x14ac:dyDescent="0.25">
      <c r="K413" s="110"/>
      <c r="L413" s="110"/>
      <c r="M413" s="2"/>
    </row>
    <row r="414" spans="11:13" x14ac:dyDescent="0.25">
      <c r="K414" s="110"/>
      <c r="L414" s="110"/>
      <c r="M414" s="2"/>
    </row>
    <row r="415" spans="11:13" x14ac:dyDescent="0.25">
      <c r="K415" s="110"/>
      <c r="L415" s="110"/>
      <c r="M415" s="2"/>
    </row>
    <row r="416" spans="11:13" x14ac:dyDescent="0.25">
      <c r="K416" s="110"/>
      <c r="L416" s="110"/>
      <c r="M416" s="2"/>
    </row>
    <row r="417" spans="11:13" x14ac:dyDescent="0.25">
      <c r="K417" s="110"/>
      <c r="L417" s="110"/>
      <c r="M417" s="2"/>
    </row>
    <row r="418" spans="11:13" x14ac:dyDescent="0.25">
      <c r="K418" s="110"/>
      <c r="L418" s="110"/>
      <c r="M418" s="2"/>
    </row>
    <row r="419" spans="11:13" x14ac:dyDescent="0.25">
      <c r="K419" s="110"/>
      <c r="L419" s="110"/>
      <c r="M419" s="2"/>
    </row>
    <row r="420" spans="11:13" x14ac:dyDescent="0.25">
      <c r="K420" s="110"/>
      <c r="L420" s="110"/>
      <c r="M420" s="2"/>
    </row>
    <row r="421" spans="11:13" x14ac:dyDescent="0.25">
      <c r="K421" s="110"/>
      <c r="L421" s="110"/>
      <c r="M421" s="2"/>
    </row>
    <row r="422" spans="11:13" x14ac:dyDescent="0.25">
      <c r="K422" s="110"/>
      <c r="L422" s="110"/>
      <c r="M422" s="2"/>
    </row>
    <row r="423" spans="11:13" x14ac:dyDescent="0.25">
      <c r="K423" s="110"/>
      <c r="L423" s="110"/>
      <c r="M423" s="2"/>
    </row>
    <row r="424" spans="11:13" x14ac:dyDescent="0.25">
      <c r="K424" s="110"/>
      <c r="L424" s="110"/>
      <c r="M424" s="2"/>
    </row>
    <row r="425" spans="11:13" x14ac:dyDescent="0.25">
      <c r="K425" s="110"/>
      <c r="L425" s="110"/>
      <c r="M425" s="2"/>
    </row>
    <row r="426" spans="11:13" x14ac:dyDescent="0.25">
      <c r="K426" s="110"/>
      <c r="L426" s="110"/>
      <c r="M426" s="2"/>
    </row>
    <row r="427" spans="11:13" x14ac:dyDescent="0.25">
      <c r="K427" s="110"/>
      <c r="L427" s="110"/>
      <c r="M427" s="2"/>
    </row>
    <row r="428" spans="11:13" x14ac:dyDescent="0.25">
      <c r="K428" s="110"/>
      <c r="L428" s="110"/>
      <c r="M428" s="2"/>
    </row>
    <row r="429" spans="11:13" x14ac:dyDescent="0.25">
      <c r="K429" s="110"/>
      <c r="L429" s="110"/>
      <c r="M429" s="2"/>
    </row>
    <row r="430" spans="11:13" x14ac:dyDescent="0.25">
      <c r="K430" s="110"/>
      <c r="L430" s="110"/>
      <c r="M430" s="2"/>
    </row>
    <row r="431" spans="11:13" x14ac:dyDescent="0.25">
      <c r="K431" s="110"/>
      <c r="L431" s="110"/>
      <c r="M431" s="2"/>
    </row>
    <row r="432" spans="11:13" x14ac:dyDescent="0.25">
      <c r="K432" s="110"/>
      <c r="L432" s="110"/>
      <c r="M432" s="2"/>
    </row>
    <row r="433" spans="11:13" x14ac:dyDescent="0.25">
      <c r="K433" s="110"/>
      <c r="L433" s="110"/>
      <c r="M433" s="2"/>
    </row>
    <row r="434" spans="11:13" x14ac:dyDescent="0.25">
      <c r="K434" s="110"/>
      <c r="L434" s="110"/>
      <c r="M434" s="2"/>
    </row>
    <row r="435" spans="11:13" x14ac:dyDescent="0.25">
      <c r="K435" s="110"/>
      <c r="L435" s="110"/>
      <c r="M435" s="2"/>
    </row>
    <row r="436" spans="11:13" x14ac:dyDescent="0.25">
      <c r="K436" s="110"/>
      <c r="L436" s="110"/>
      <c r="M436" s="2"/>
    </row>
    <row r="437" spans="11:13" x14ac:dyDescent="0.25">
      <c r="K437" s="110"/>
      <c r="L437" s="110"/>
      <c r="M437" s="2"/>
    </row>
    <row r="438" spans="11:13" x14ac:dyDescent="0.25">
      <c r="K438" s="110"/>
      <c r="L438" s="110"/>
      <c r="M438" s="2"/>
    </row>
    <row r="439" spans="11:13" x14ac:dyDescent="0.25">
      <c r="K439" s="110"/>
      <c r="L439" s="110"/>
      <c r="M439" s="2"/>
    </row>
    <row r="440" spans="11:13" x14ac:dyDescent="0.25">
      <c r="K440" s="110"/>
      <c r="L440" s="110"/>
      <c r="M440" s="2"/>
    </row>
    <row r="441" spans="11:13" x14ac:dyDescent="0.25">
      <c r="K441" s="110"/>
      <c r="L441" s="110"/>
      <c r="M441" s="2"/>
    </row>
    <row r="442" spans="11:13" x14ac:dyDescent="0.25">
      <c r="K442" s="110"/>
      <c r="L442" s="110"/>
      <c r="M442" s="2"/>
    </row>
    <row r="443" spans="11:13" x14ac:dyDescent="0.25">
      <c r="K443" s="110"/>
      <c r="L443" s="110"/>
      <c r="M443" s="2"/>
    </row>
    <row r="444" spans="11:13" x14ac:dyDescent="0.25">
      <c r="K444" s="110"/>
      <c r="L444" s="110"/>
      <c r="M444" s="2"/>
    </row>
    <row r="445" spans="11:13" x14ac:dyDescent="0.25">
      <c r="K445" s="110"/>
      <c r="L445" s="110"/>
      <c r="M445" s="2"/>
    </row>
    <row r="446" spans="11:13" x14ac:dyDescent="0.25">
      <c r="K446" s="110"/>
      <c r="L446" s="110"/>
      <c r="M446" s="2"/>
    </row>
    <row r="447" spans="11:13" x14ac:dyDescent="0.25">
      <c r="K447" s="110"/>
      <c r="L447" s="110"/>
      <c r="M447" s="2"/>
    </row>
    <row r="448" spans="11:13" x14ac:dyDescent="0.25">
      <c r="K448" s="110"/>
      <c r="L448" s="110"/>
      <c r="M448" s="2"/>
    </row>
    <row r="449" spans="11:13" x14ac:dyDescent="0.25">
      <c r="K449" s="110"/>
      <c r="L449" s="110"/>
      <c r="M449" s="2"/>
    </row>
    <row r="450" spans="11:13" x14ac:dyDescent="0.25">
      <c r="K450" s="110"/>
      <c r="L450" s="110"/>
      <c r="M450" s="2"/>
    </row>
    <row r="451" spans="11:13" x14ac:dyDescent="0.25">
      <c r="K451" s="110"/>
      <c r="L451" s="110"/>
      <c r="M451" s="2"/>
    </row>
    <row r="452" spans="11:13" x14ac:dyDescent="0.25">
      <c r="K452" s="110"/>
      <c r="L452" s="110"/>
      <c r="M452" s="2"/>
    </row>
    <row r="453" spans="11:13" x14ac:dyDescent="0.25">
      <c r="K453" s="110"/>
      <c r="L453" s="110"/>
      <c r="M453" s="2"/>
    </row>
    <row r="454" spans="11:13" x14ac:dyDescent="0.25">
      <c r="K454" s="110"/>
      <c r="L454" s="110"/>
      <c r="M454" s="2"/>
    </row>
    <row r="455" spans="11:13" x14ac:dyDescent="0.25">
      <c r="K455" s="110"/>
      <c r="L455" s="110"/>
      <c r="M455" s="2"/>
    </row>
    <row r="456" spans="11:13" x14ac:dyDescent="0.25">
      <c r="K456" s="110"/>
      <c r="L456" s="110"/>
      <c r="M456" s="2"/>
    </row>
    <row r="457" spans="11:13" x14ac:dyDescent="0.25">
      <c r="K457" s="110"/>
      <c r="L457" s="110"/>
      <c r="M457" s="2"/>
    </row>
    <row r="458" spans="11:13" x14ac:dyDescent="0.25">
      <c r="K458" s="110"/>
      <c r="L458" s="110"/>
      <c r="M458" s="2"/>
    </row>
    <row r="459" spans="11:13" x14ac:dyDescent="0.25">
      <c r="K459" s="110"/>
      <c r="L459" s="110"/>
      <c r="M459" s="2"/>
    </row>
    <row r="460" spans="11:13" x14ac:dyDescent="0.25">
      <c r="K460" s="110"/>
      <c r="L460" s="110"/>
      <c r="M460" s="2"/>
    </row>
    <row r="461" spans="11:13" x14ac:dyDescent="0.25">
      <c r="K461" s="110"/>
      <c r="L461" s="110"/>
      <c r="M461" s="2"/>
    </row>
    <row r="462" spans="11:13" x14ac:dyDescent="0.25">
      <c r="K462" s="110"/>
      <c r="L462" s="110"/>
      <c r="M462" s="2"/>
    </row>
    <row r="463" spans="11:13" x14ac:dyDescent="0.25">
      <c r="K463" s="110"/>
      <c r="L463" s="110"/>
      <c r="M463" s="2"/>
    </row>
    <row r="464" spans="11:13" x14ac:dyDescent="0.25">
      <c r="K464" s="110"/>
      <c r="L464" s="110"/>
      <c r="M464" s="2"/>
    </row>
    <row r="465" spans="11:13" x14ac:dyDescent="0.25">
      <c r="K465" s="110"/>
      <c r="L465" s="110"/>
      <c r="M465" s="2"/>
    </row>
    <row r="466" spans="11:13" x14ac:dyDescent="0.25">
      <c r="K466" s="110"/>
      <c r="L466" s="110"/>
      <c r="M466" s="2"/>
    </row>
    <row r="467" spans="11:13" x14ac:dyDescent="0.25">
      <c r="K467" s="110"/>
      <c r="L467" s="110"/>
      <c r="M467" s="2"/>
    </row>
    <row r="468" spans="11:13" x14ac:dyDescent="0.25">
      <c r="K468" s="110"/>
      <c r="L468" s="110"/>
      <c r="M468" s="2"/>
    </row>
    <row r="469" spans="11:13" x14ac:dyDescent="0.25">
      <c r="K469" s="110"/>
      <c r="L469" s="110"/>
      <c r="M469" s="2"/>
    </row>
    <row r="470" spans="11:13" x14ac:dyDescent="0.25">
      <c r="K470" s="110"/>
      <c r="L470" s="110"/>
      <c r="M470" s="2"/>
    </row>
    <row r="471" spans="11:13" x14ac:dyDescent="0.25">
      <c r="K471" s="110"/>
      <c r="L471" s="110"/>
      <c r="M471" s="2"/>
    </row>
    <row r="472" spans="11:13" x14ac:dyDescent="0.25">
      <c r="K472" s="110"/>
      <c r="L472" s="110"/>
      <c r="M472" s="2"/>
    </row>
    <row r="473" spans="11:13" x14ac:dyDescent="0.25">
      <c r="K473" s="110"/>
      <c r="L473" s="110"/>
      <c r="M473" s="2"/>
    </row>
    <row r="474" spans="11:13" x14ac:dyDescent="0.25">
      <c r="K474" s="110"/>
      <c r="L474" s="110"/>
      <c r="M474" s="2"/>
    </row>
    <row r="475" spans="11:13" x14ac:dyDescent="0.25">
      <c r="K475" s="110"/>
      <c r="L475" s="110"/>
      <c r="M475" s="2"/>
    </row>
    <row r="476" spans="11:13" x14ac:dyDescent="0.25">
      <c r="K476" s="110"/>
      <c r="L476" s="110"/>
      <c r="M476" s="2"/>
    </row>
    <row r="477" spans="11:13" x14ac:dyDescent="0.25">
      <c r="K477" s="110"/>
      <c r="L477" s="110"/>
      <c r="M477" s="2"/>
    </row>
    <row r="478" spans="11:13" x14ac:dyDescent="0.25">
      <c r="K478" s="110"/>
      <c r="L478" s="110"/>
      <c r="M478" s="2"/>
    </row>
    <row r="479" spans="11:13" x14ac:dyDescent="0.25">
      <c r="K479" s="110"/>
      <c r="L479" s="110"/>
      <c r="M479" s="2"/>
    </row>
    <row r="480" spans="11:13" x14ac:dyDescent="0.25">
      <c r="K480" s="110"/>
      <c r="L480" s="110"/>
      <c r="M480" s="2"/>
    </row>
    <row r="481" spans="11:13" x14ac:dyDescent="0.25">
      <c r="K481" s="110"/>
      <c r="L481" s="110"/>
      <c r="M481" s="2"/>
    </row>
    <row r="482" spans="11:13" x14ac:dyDescent="0.25">
      <c r="K482" s="110"/>
      <c r="L482" s="110"/>
      <c r="M482" s="2"/>
    </row>
    <row r="483" spans="11:13" x14ac:dyDescent="0.25">
      <c r="K483" s="110"/>
      <c r="L483" s="110"/>
      <c r="M483" s="2"/>
    </row>
    <row r="484" spans="11:13" x14ac:dyDescent="0.25">
      <c r="K484" s="110"/>
      <c r="L484" s="110"/>
      <c r="M484" s="2"/>
    </row>
    <row r="485" spans="11:13" x14ac:dyDescent="0.25">
      <c r="K485" s="110"/>
      <c r="L485" s="110"/>
      <c r="M485" s="2"/>
    </row>
    <row r="486" spans="11:13" x14ac:dyDescent="0.25">
      <c r="K486" s="110"/>
      <c r="L486" s="110"/>
      <c r="M486" s="2"/>
    </row>
    <row r="487" spans="11:13" x14ac:dyDescent="0.25">
      <c r="K487" s="110"/>
      <c r="L487" s="110"/>
      <c r="M487" s="2"/>
    </row>
    <row r="488" spans="11:13" x14ac:dyDescent="0.25">
      <c r="K488" s="110"/>
      <c r="L488" s="110"/>
      <c r="M488" s="2"/>
    </row>
    <row r="489" spans="11:13" x14ac:dyDescent="0.25">
      <c r="K489" s="110"/>
      <c r="L489" s="110"/>
      <c r="M489" s="2"/>
    </row>
    <row r="490" spans="11:13" x14ac:dyDescent="0.25">
      <c r="K490" s="110"/>
      <c r="L490" s="110"/>
      <c r="M490" s="2"/>
    </row>
    <row r="491" spans="11:13" x14ac:dyDescent="0.25">
      <c r="K491" s="110"/>
      <c r="L491" s="110"/>
      <c r="M491" s="2"/>
    </row>
    <row r="492" spans="11:13" x14ac:dyDescent="0.25">
      <c r="K492" s="110"/>
      <c r="L492" s="110"/>
      <c r="M492" s="2"/>
    </row>
    <row r="493" spans="11:13" x14ac:dyDescent="0.25">
      <c r="K493" s="110"/>
      <c r="L493" s="110"/>
      <c r="M493" s="2"/>
    </row>
    <row r="494" spans="11:13" x14ac:dyDescent="0.25">
      <c r="K494" s="110"/>
      <c r="L494" s="110"/>
      <c r="M494" s="2"/>
    </row>
    <row r="495" spans="11:13" x14ac:dyDescent="0.25">
      <c r="K495" s="110"/>
      <c r="L495" s="110"/>
      <c r="M495" s="2"/>
    </row>
    <row r="496" spans="11:13" x14ac:dyDescent="0.25">
      <c r="K496" s="110"/>
      <c r="L496" s="110"/>
      <c r="M496" s="2"/>
    </row>
    <row r="497" spans="11:13" x14ac:dyDescent="0.25">
      <c r="K497" s="110"/>
      <c r="L497" s="110"/>
      <c r="M497" s="2"/>
    </row>
    <row r="498" spans="11:13" x14ac:dyDescent="0.25">
      <c r="K498" s="110"/>
      <c r="L498" s="110"/>
      <c r="M498" s="2"/>
    </row>
    <row r="499" spans="11:13" x14ac:dyDescent="0.25">
      <c r="K499" s="110"/>
      <c r="L499" s="110"/>
      <c r="M499" s="2"/>
    </row>
    <row r="500" spans="11:13" x14ac:dyDescent="0.25">
      <c r="K500" s="110"/>
      <c r="L500" s="110"/>
      <c r="M500" s="2"/>
    </row>
    <row r="501" spans="11:13" x14ac:dyDescent="0.25">
      <c r="K501" s="110"/>
      <c r="L501" s="110"/>
      <c r="M501" s="2"/>
    </row>
    <row r="502" spans="11:13" x14ac:dyDescent="0.25">
      <c r="K502" s="110"/>
      <c r="L502" s="110"/>
      <c r="M502" s="2"/>
    </row>
    <row r="503" spans="11:13" x14ac:dyDescent="0.25">
      <c r="K503" s="110"/>
      <c r="L503" s="110"/>
      <c r="M503" s="2"/>
    </row>
    <row r="504" spans="11:13" x14ac:dyDescent="0.25">
      <c r="K504" s="110"/>
      <c r="L504" s="110"/>
      <c r="M504" s="2"/>
    </row>
    <row r="505" spans="11:13" x14ac:dyDescent="0.25">
      <c r="K505" s="110"/>
      <c r="L505" s="110"/>
      <c r="M505" s="2"/>
    </row>
    <row r="506" spans="11:13" x14ac:dyDescent="0.25">
      <c r="K506" s="110"/>
      <c r="L506" s="110"/>
      <c r="M506" s="2"/>
    </row>
    <row r="507" spans="11:13" x14ac:dyDescent="0.25">
      <c r="K507" s="110"/>
      <c r="L507" s="110"/>
      <c r="M507" s="2"/>
    </row>
    <row r="508" spans="11:13" x14ac:dyDescent="0.25">
      <c r="K508" s="110"/>
      <c r="L508" s="110"/>
      <c r="M508" s="2"/>
    </row>
    <row r="509" spans="11:13" x14ac:dyDescent="0.25">
      <c r="K509" s="110"/>
      <c r="L509" s="110"/>
      <c r="M509" s="2"/>
    </row>
    <row r="510" spans="11:13" x14ac:dyDescent="0.25">
      <c r="K510" s="110"/>
      <c r="L510" s="110"/>
      <c r="M510" s="2"/>
    </row>
    <row r="511" spans="11:13" x14ac:dyDescent="0.25">
      <c r="K511" s="110"/>
      <c r="L511" s="110"/>
      <c r="M511" s="2"/>
    </row>
    <row r="512" spans="11:13" x14ac:dyDescent="0.25">
      <c r="K512" s="110"/>
      <c r="L512" s="110"/>
      <c r="M512" s="2"/>
    </row>
    <row r="513" spans="11:13" x14ac:dyDescent="0.25">
      <c r="K513" s="110"/>
      <c r="L513" s="110"/>
      <c r="M513" s="2"/>
    </row>
    <row r="514" spans="11:13" x14ac:dyDescent="0.25">
      <c r="K514" s="110"/>
      <c r="L514" s="110"/>
      <c r="M514" s="2"/>
    </row>
    <row r="515" spans="11:13" x14ac:dyDescent="0.25">
      <c r="K515" s="110"/>
      <c r="L515" s="110"/>
      <c r="M515" s="2"/>
    </row>
    <row r="516" spans="11:13" x14ac:dyDescent="0.25">
      <c r="K516" s="110"/>
      <c r="L516" s="110"/>
      <c r="M516" s="2"/>
    </row>
    <row r="517" spans="11:13" x14ac:dyDescent="0.25">
      <c r="K517" s="110"/>
      <c r="L517" s="110"/>
      <c r="M517" s="2"/>
    </row>
    <row r="518" spans="11:13" x14ac:dyDescent="0.25">
      <c r="K518" s="110"/>
      <c r="L518" s="110"/>
      <c r="M518" s="2"/>
    </row>
    <row r="519" spans="11:13" x14ac:dyDescent="0.25">
      <c r="K519" s="110"/>
      <c r="L519" s="110"/>
      <c r="M519" s="2"/>
    </row>
    <row r="520" spans="11:13" x14ac:dyDescent="0.25">
      <c r="K520" s="110"/>
      <c r="L520" s="110"/>
      <c r="M520" s="2"/>
    </row>
    <row r="521" spans="11:13" x14ac:dyDescent="0.25">
      <c r="K521" s="110"/>
      <c r="L521" s="110"/>
      <c r="M521" s="2"/>
    </row>
    <row r="522" spans="11:13" x14ac:dyDescent="0.25">
      <c r="K522" s="110"/>
      <c r="L522" s="110"/>
      <c r="M522" s="2"/>
    </row>
    <row r="523" spans="11:13" x14ac:dyDescent="0.25">
      <c r="K523" s="110"/>
      <c r="L523" s="110"/>
      <c r="M523" s="2"/>
    </row>
    <row r="524" spans="11:13" x14ac:dyDescent="0.25">
      <c r="K524" s="110"/>
      <c r="L524" s="110"/>
      <c r="M524" s="2"/>
    </row>
    <row r="525" spans="11:13" x14ac:dyDescent="0.25">
      <c r="K525" s="110"/>
      <c r="L525" s="110"/>
      <c r="M525" s="2"/>
    </row>
    <row r="526" spans="11:13" x14ac:dyDescent="0.25">
      <c r="K526" s="110"/>
      <c r="L526" s="110"/>
      <c r="M526" s="2"/>
    </row>
    <row r="527" spans="11:13" x14ac:dyDescent="0.25">
      <c r="K527" s="110"/>
      <c r="L527" s="110"/>
      <c r="M527" s="2"/>
    </row>
    <row r="528" spans="11:13" x14ac:dyDescent="0.25">
      <c r="K528" s="110"/>
      <c r="L528" s="110"/>
      <c r="M528" s="2"/>
    </row>
    <row r="529" spans="11:13" x14ac:dyDescent="0.25">
      <c r="K529" s="110"/>
      <c r="L529" s="110"/>
      <c r="M529" s="2"/>
    </row>
    <row r="530" spans="11:13" x14ac:dyDescent="0.25">
      <c r="K530" s="110"/>
      <c r="L530" s="110"/>
      <c r="M530" s="2"/>
    </row>
    <row r="531" spans="11:13" x14ac:dyDescent="0.25">
      <c r="K531" s="110"/>
      <c r="L531" s="110"/>
      <c r="M531" s="2"/>
    </row>
    <row r="532" spans="11:13" x14ac:dyDescent="0.25">
      <c r="K532" s="110"/>
      <c r="L532" s="110"/>
      <c r="M532" s="2"/>
    </row>
    <row r="533" spans="11:13" x14ac:dyDescent="0.25">
      <c r="K533" s="110"/>
      <c r="L533" s="110"/>
      <c r="M533" s="2"/>
    </row>
    <row r="534" spans="11:13" x14ac:dyDescent="0.25">
      <c r="K534" s="110"/>
      <c r="L534" s="110"/>
      <c r="M534" s="2"/>
    </row>
    <row r="535" spans="11:13" x14ac:dyDescent="0.25">
      <c r="K535" s="110"/>
      <c r="L535" s="110"/>
      <c r="M535" s="2"/>
    </row>
    <row r="536" spans="11:13" x14ac:dyDescent="0.25">
      <c r="K536" s="110"/>
      <c r="L536" s="110"/>
      <c r="M536" s="2"/>
    </row>
    <row r="537" spans="11:13" x14ac:dyDescent="0.25">
      <c r="K537" s="110"/>
      <c r="L537" s="110"/>
      <c r="M537" s="2"/>
    </row>
    <row r="538" spans="11:13" x14ac:dyDescent="0.25">
      <c r="K538" s="110"/>
      <c r="L538" s="110"/>
      <c r="M538" s="2"/>
    </row>
    <row r="539" spans="11:13" x14ac:dyDescent="0.25">
      <c r="K539" s="110"/>
      <c r="L539" s="110"/>
      <c r="M539" s="2"/>
    </row>
    <row r="540" spans="11:13" x14ac:dyDescent="0.25">
      <c r="K540" s="110"/>
      <c r="L540" s="110"/>
      <c r="M540" s="2"/>
    </row>
    <row r="541" spans="11:13" x14ac:dyDescent="0.25">
      <c r="K541" s="110"/>
      <c r="L541" s="110"/>
      <c r="M541" s="2"/>
    </row>
    <row r="542" spans="11:13" x14ac:dyDescent="0.25">
      <c r="K542" s="110"/>
      <c r="L542" s="110"/>
      <c r="M542" s="2"/>
    </row>
    <row r="543" spans="11:13" x14ac:dyDescent="0.25">
      <c r="K543" s="110"/>
      <c r="L543" s="110"/>
      <c r="M543" s="2"/>
    </row>
    <row r="544" spans="11:13" x14ac:dyDescent="0.25">
      <c r="K544" s="110"/>
      <c r="L544" s="110"/>
      <c r="M544" s="2"/>
    </row>
    <row r="545" spans="11:13" x14ac:dyDescent="0.25">
      <c r="K545" s="110"/>
      <c r="L545" s="110"/>
      <c r="M545" s="2"/>
    </row>
    <row r="546" spans="11:13" x14ac:dyDescent="0.25">
      <c r="K546" s="110"/>
      <c r="L546" s="110"/>
      <c r="M546" s="2"/>
    </row>
    <row r="547" spans="11:13" x14ac:dyDescent="0.25">
      <c r="K547" s="110"/>
      <c r="L547" s="110"/>
      <c r="M547" s="2"/>
    </row>
    <row r="548" spans="11:13" x14ac:dyDescent="0.25">
      <c r="K548" s="110"/>
      <c r="L548" s="110"/>
      <c r="M548" s="2"/>
    </row>
    <row r="549" spans="11:13" x14ac:dyDescent="0.25">
      <c r="K549" s="110"/>
      <c r="L549" s="110"/>
      <c r="M549" s="2"/>
    </row>
    <row r="550" spans="11:13" x14ac:dyDescent="0.25">
      <c r="K550" s="110"/>
      <c r="L550" s="110"/>
      <c r="M550" s="2"/>
    </row>
    <row r="551" spans="11:13" x14ac:dyDescent="0.25">
      <c r="K551" s="110"/>
      <c r="L551" s="110"/>
      <c r="M551" s="2"/>
    </row>
    <row r="552" spans="11:13" x14ac:dyDescent="0.25">
      <c r="K552" s="110"/>
      <c r="L552" s="110"/>
      <c r="M552" s="2"/>
    </row>
    <row r="553" spans="11:13" x14ac:dyDescent="0.25">
      <c r="K553" s="110"/>
      <c r="L553" s="110"/>
      <c r="M553" s="2"/>
    </row>
    <row r="554" spans="11:13" x14ac:dyDescent="0.25">
      <c r="K554" s="110"/>
      <c r="L554" s="110"/>
      <c r="M554" s="2"/>
    </row>
    <row r="555" spans="11:13" x14ac:dyDescent="0.25">
      <c r="K555" s="110"/>
      <c r="L555" s="110"/>
      <c r="M555" s="2"/>
    </row>
    <row r="556" spans="11:13" x14ac:dyDescent="0.25">
      <c r="K556" s="110"/>
      <c r="L556" s="110"/>
      <c r="M556" s="2"/>
    </row>
    <row r="557" spans="11:13" x14ac:dyDescent="0.25">
      <c r="K557" s="110"/>
      <c r="L557" s="110"/>
      <c r="M557" s="2"/>
    </row>
    <row r="558" spans="11:13" x14ac:dyDescent="0.25">
      <c r="K558" s="110"/>
      <c r="L558" s="110"/>
      <c r="M558" s="2"/>
    </row>
    <row r="559" spans="11:13" x14ac:dyDescent="0.25">
      <c r="K559" s="110"/>
      <c r="L559" s="110"/>
      <c r="M559" s="2"/>
    </row>
    <row r="560" spans="11:13" x14ac:dyDescent="0.25">
      <c r="K560" s="110"/>
      <c r="L560" s="110"/>
      <c r="M560" s="2"/>
    </row>
    <row r="561" spans="11:13" x14ac:dyDescent="0.25">
      <c r="K561" s="110"/>
      <c r="L561" s="110"/>
      <c r="M561" s="2"/>
    </row>
    <row r="562" spans="11:13" x14ac:dyDescent="0.25">
      <c r="K562" s="110"/>
      <c r="L562" s="110"/>
      <c r="M562" s="2"/>
    </row>
    <row r="563" spans="11:13" x14ac:dyDescent="0.25">
      <c r="K563" s="110"/>
      <c r="L563" s="110"/>
      <c r="M563" s="2"/>
    </row>
    <row r="564" spans="11:13" x14ac:dyDescent="0.25">
      <c r="K564" s="110"/>
      <c r="L564" s="110"/>
      <c r="M564" s="2"/>
    </row>
    <row r="565" spans="11:13" x14ac:dyDescent="0.25">
      <c r="K565" s="110"/>
      <c r="L565" s="110"/>
      <c r="M565" s="2"/>
    </row>
    <row r="566" spans="11:13" x14ac:dyDescent="0.25">
      <c r="K566" s="110"/>
      <c r="L566" s="110"/>
      <c r="M566" s="2"/>
    </row>
    <row r="567" spans="11:13" x14ac:dyDescent="0.25">
      <c r="K567" s="110"/>
      <c r="L567" s="110"/>
      <c r="M567" s="2"/>
    </row>
    <row r="568" spans="11:13" x14ac:dyDescent="0.25">
      <c r="K568" s="110"/>
      <c r="L568" s="110"/>
      <c r="M568" s="2"/>
    </row>
    <row r="569" spans="11:13" x14ac:dyDescent="0.25">
      <c r="K569" s="110"/>
      <c r="L569" s="110"/>
      <c r="M569" s="2"/>
    </row>
    <row r="570" spans="11:13" x14ac:dyDescent="0.25">
      <c r="K570" s="110"/>
      <c r="L570" s="110"/>
      <c r="M570" s="2"/>
    </row>
    <row r="571" spans="11:13" x14ac:dyDescent="0.25">
      <c r="K571" s="110"/>
      <c r="L571" s="110"/>
      <c r="M571" s="2"/>
    </row>
    <row r="572" spans="11:13" x14ac:dyDescent="0.25">
      <c r="K572" s="110"/>
      <c r="L572" s="110"/>
      <c r="M572" s="2"/>
    </row>
    <row r="573" spans="11:13" x14ac:dyDescent="0.25">
      <c r="K573" s="110"/>
      <c r="L573" s="110"/>
      <c r="M573" s="2"/>
    </row>
    <row r="574" spans="11:13" x14ac:dyDescent="0.25">
      <c r="K574" s="110"/>
      <c r="L574" s="110"/>
      <c r="M574" s="2"/>
    </row>
    <row r="575" spans="11:13" x14ac:dyDescent="0.25">
      <c r="K575" s="110"/>
      <c r="L575" s="110"/>
      <c r="M575" s="2"/>
    </row>
    <row r="576" spans="11:13" x14ac:dyDescent="0.25">
      <c r="K576" s="110"/>
      <c r="L576" s="110"/>
      <c r="M576" s="2"/>
    </row>
    <row r="577" spans="11:13" x14ac:dyDescent="0.25">
      <c r="K577" s="110"/>
      <c r="L577" s="110"/>
      <c r="M577" s="2"/>
    </row>
    <row r="578" spans="11:13" x14ac:dyDescent="0.25">
      <c r="K578" s="110"/>
      <c r="L578" s="110"/>
      <c r="M578" s="2"/>
    </row>
    <row r="579" spans="11:13" x14ac:dyDescent="0.25">
      <c r="K579" s="110"/>
      <c r="L579" s="110"/>
      <c r="M579" s="2"/>
    </row>
    <row r="580" spans="11:13" x14ac:dyDescent="0.25">
      <c r="K580" s="110"/>
      <c r="L580" s="110"/>
      <c r="M580" s="2"/>
    </row>
    <row r="581" spans="11:13" x14ac:dyDescent="0.25">
      <c r="K581" s="110"/>
      <c r="L581" s="110"/>
      <c r="M581" s="2"/>
    </row>
    <row r="582" spans="11:13" x14ac:dyDescent="0.25">
      <c r="K582" s="110"/>
      <c r="L582" s="110"/>
      <c r="M582" s="2"/>
    </row>
    <row r="583" spans="11:13" x14ac:dyDescent="0.25">
      <c r="K583" s="110"/>
      <c r="L583" s="110"/>
      <c r="M583" s="2"/>
    </row>
    <row r="584" spans="11:13" x14ac:dyDescent="0.25">
      <c r="K584" s="110"/>
      <c r="L584" s="110"/>
      <c r="M584" s="2"/>
    </row>
    <row r="585" spans="11:13" x14ac:dyDescent="0.25">
      <c r="K585" s="110"/>
      <c r="L585" s="110"/>
      <c r="M585" s="2"/>
    </row>
    <row r="586" spans="11:13" x14ac:dyDescent="0.25">
      <c r="K586" s="110"/>
      <c r="L586" s="110"/>
      <c r="M586" s="2"/>
    </row>
    <row r="587" spans="11:13" x14ac:dyDescent="0.25">
      <c r="K587" s="110"/>
      <c r="L587" s="110"/>
      <c r="M587" s="2"/>
    </row>
    <row r="588" spans="11:13" x14ac:dyDescent="0.25">
      <c r="K588" s="110"/>
      <c r="L588" s="110"/>
      <c r="M588" s="2"/>
    </row>
    <row r="589" spans="11:13" x14ac:dyDescent="0.25">
      <c r="K589" s="110"/>
      <c r="L589" s="110"/>
      <c r="M589" s="2"/>
    </row>
    <row r="590" spans="11:13" x14ac:dyDescent="0.25">
      <c r="K590" s="110"/>
      <c r="L590" s="110"/>
      <c r="M590" s="2"/>
    </row>
    <row r="591" spans="11:13" x14ac:dyDescent="0.25">
      <c r="K591" s="110"/>
      <c r="L591" s="110"/>
      <c r="M591" s="2"/>
    </row>
    <row r="592" spans="11:13" x14ac:dyDescent="0.25">
      <c r="K592" s="110"/>
      <c r="L592" s="110"/>
      <c r="M592" s="2"/>
    </row>
    <row r="593" spans="11:13" x14ac:dyDescent="0.25">
      <c r="K593" s="110"/>
      <c r="L593" s="110"/>
      <c r="M593" s="2"/>
    </row>
    <row r="594" spans="11:13" x14ac:dyDescent="0.25">
      <c r="K594" s="110"/>
      <c r="L594" s="110"/>
      <c r="M594" s="2"/>
    </row>
    <row r="595" spans="11:13" x14ac:dyDescent="0.25">
      <c r="K595" s="110"/>
      <c r="L595" s="110"/>
      <c r="M595" s="2"/>
    </row>
    <row r="596" spans="11:13" x14ac:dyDescent="0.25">
      <c r="K596" s="110"/>
      <c r="L596" s="110"/>
      <c r="M596" s="2"/>
    </row>
    <row r="597" spans="11:13" x14ac:dyDescent="0.25">
      <c r="K597" s="110"/>
      <c r="L597" s="110"/>
      <c r="M597" s="2"/>
    </row>
    <row r="598" spans="11:13" x14ac:dyDescent="0.25">
      <c r="K598" s="110"/>
      <c r="L598" s="110"/>
      <c r="M598" s="2"/>
    </row>
    <row r="599" spans="11:13" x14ac:dyDescent="0.25">
      <c r="K599" s="110"/>
      <c r="L599" s="110"/>
      <c r="M599" s="2"/>
    </row>
    <row r="600" spans="11:13" x14ac:dyDescent="0.25">
      <c r="K600" s="110"/>
      <c r="L600" s="110"/>
      <c r="M600" s="2"/>
    </row>
    <row r="601" spans="11:13" x14ac:dyDescent="0.25">
      <c r="K601" s="110"/>
      <c r="L601" s="110"/>
      <c r="M601" s="2"/>
    </row>
    <row r="602" spans="11:13" x14ac:dyDescent="0.25">
      <c r="K602" s="110"/>
      <c r="L602" s="110"/>
      <c r="M602" s="2"/>
    </row>
    <row r="603" spans="11:13" x14ac:dyDescent="0.25">
      <c r="K603" s="110"/>
      <c r="L603" s="110"/>
      <c r="M603" s="2"/>
    </row>
    <row r="604" spans="11:13" x14ac:dyDescent="0.25">
      <c r="K604" s="110"/>
      <c r="L604" s="110"/>
      <c r="M604" s="2"/>
    </row>
    <row r="605" spans="11:13" x14ac:dyDescent="0.25">
      <c r="K605" s="110"/>
      <c r="L605" s="110"/>
      <c r="M605" s="2"/>
    </row>
    <row r="606" spans="11:13" x14ac:dyDescent="0.25">
      <c r="K606" s="110"/>
      <c r="L606" s="110"/>
      <c r="M606" s="2"/>
    </row>
    <row r="607" spans="11:13" x14ac:dyDescent="0.25">
      <c r="K607" s="110"/>
      <c r="L607" s="110"/>
      <c r="M607" s="2"/>
    </row>
    <row r="608" spans="11:13" x14ac:dyDescent="0.25">
      <c r="K608" s="110"/>
      <c r="L608" s="110"/>
      <c r="M608" s="2"/>
    </row>
    <row r="609" spans="11:13" x14ac:dyDescent="0.25">
      <c r="K609" s="110"/>
      <c r="L609" s="110"/>
      <c r="M609" s="2"/>
    </row>
    <row r="610" spans="11:13" x14ac:dyDescent="0.25">
      <c r="K610" s="110"/>
      <c r="L610" s="110"/>
      <c r="M610" s="2"/>
    </row>
    <row r="611" spans="11:13" x14ac:dyDescent="0.25">
      <c r="K611" s="110"/>
      <c r="L611" s="110"/>
      <c r="M611" s="2"/>
    </row>
    <row r="612" spans="11:13" x14ac:dyDescent="0.25">
      <c r="K612" s="110"/>
      <c r="L612" s="110"/>
      <c r="M612" s="2"/>
    </row>
    <row r="613" spans="11:13" x14ac:dyDescent="0.25">
      <c r="K613" s="110"/>
      <c r="L613" s="110"/>
      <c r="M613" s="2"/>
    </row>
    <row r="614" spans="11:13" x14ac:dyDescent="0.25">
      <c r="K614" s="110"/>
      <c r="L614" s="110"/>
      <c r="M614" s="2"/>
    </row>
    <row r="615" spans="11:13" x14ac:dyDescent="0.25">
      <c r="K615" s="110"/>
      <c r="L615" s="110"/>
      <c r="M615" s="2"/>
    </row>
    <row r="616" spans="11:13" x14ac:dyDescent="0.25">
      <c r="K616" s="110"/>
      <c r="L616" s="110"/>
      <c r="M616" s="2"/>
    </row>
    <row r="617" spans="11:13" x14ac:dyDescent="0.25">
      <c r="K617" s="110"/>
      <c r="L617" s="110"/>
      <c r="M617" s="2"/>
    </row>
    <row r="618" spans="11:13" x14ac:dyDescent="0.25">
      <c r="K618" s="110"/>
      <c r="L618" s="110"/>
      <c r="M618" s="2"/>
    </row>
    <row r="619" spans="11:13" x14ac:dyDescent="0.25">
      <c r="K619" s="110"/>
      <c r="L619" s="110"/>
      <c r="M619" s="2"/>
    </row>
    <row r="620" spans="11:13" x14ac:dyDescent="0.25">
      <c r="K620" s="110"/>
      <c r="L620" s="110"/>
      <c r="M620" s="2"/>
    </row>
    <row r="621" spans="11:13" x14ac:dyDescent="0.25">
      <c r="K621" s="110"/>
      <c r="L621" s="110"/>
      <c r="M621" s="2"/>
    </row>
    <row r="622" spans="11:13" x14ac:dyDescent="0.25">
      <c r="K622" s="110"/>
      <c r="L622" s="110"/>
      <c r="M622" s="2"/>
    </row>
    <row r="623" spans="11:13" x14ac:dyDescent="0.25">
      <c r="K623" s="110"/>
      <c r="L623" s="110"/>
      <c r="M623" s="2"/>
    </row>
    <row r="624" spans="11:13" x14ac:dyDescent="0.25">
      <c r="K624" s="110"/>
      <c r="L624" s="110"/>
      <c r="M624" s="2"/>
    </row>
    <row r="625" spans="11:13" x14ac:dyDescent="0.25">
      <c r="K625" s="110"/>
      <c r="L625" s="110"/>
      <c r="M625" s="2"/>
    </row>
    <row r="626" spans="11:13" x14ac:dyDescent="0.25">
      <c r="K626" s="110"/>
      <c r="L626" s="110"/>
      <c r="M626" s="2"/>
    </row>
    <row r="627" spans="11:13" x14ac:dyDescent="0.25">
      <c r="K627" s="110"/>
      <c r="L627" s="110"/>
      <c r="M627" s="2"/>
    </row>
    <row r="628" spans="11:13" x14ac:dyDescent="0.25">
      <c r="K628" s="110"/>
      <c r="L628" s="110"/>
      <c r="M628" s="2"/>
    </row>
    <row r="629" spans="11:13" x14ac:dyDescent="0.25">
      <c r="K629" s="110"/>
      <c r="L629" s="110"/>
      <c r="M629" s="2"/>
    </row>
    <row r="630" spans="11:13" x14ac:dyDescent="0.25">
      <c r="K630" s="110"/>
      <c r="L630" s="110"/>
      <c r="M630" s="2"/>
    </row>
    <row r="631" spans="11:13" x14ac:dyDescent="0.25">
      <c r="K631" s="110"/>
      <c r="L631" s="110"/>
      <c r="M631" s="2"/>
    </row>
    <row r="632" spans="11:13" x14ac:dyDescent="0.25">
      <c r="K632" s="110"/>
      <c r="L632" s="110"/>
      <c r="M632" s="2"/>
    </row>
    <row r="633" spans="11:13" x14ac:dyDescent="0.25">
      <c r="K633" s="110"/>
      <c r="L633" s="110"/>
      <c r="M633" s="2"/>
    </row>
    <row r="634" spans="11:13" x14ac:dyDescent="0.25">
      <c r="K634" s="110"/>
      <c r="L634" s="110"/>
      <c r="M634" s="2"/>
    </row>
    <row r="635" spans="11:13" x14ac:dyDescent="0.25">
      <c r="K635" s="110"/>
      <c r="L635" s="110"/>
      <c r="M635" s="2"/>
    </row>
    <row r="636" spans="11:13" x14ac:dyDescent="0.25">
      <c r="K636" s="110"/>
      <c r="L636" s="110"/>
      <c r="M636" s="2"/>
    </row>
    <row r="637" spans="11:13" x14ac:dyDescent="0.25">
      <c r="K637" s="110"/>
      <c r="L637" s="110"/>
      <c r="M637" s="2"/>
    </row>
    <row r="638" spans="11:13" x14ac:dyDescent="0.25">
      <c r="K638" s="110"/>
      <c r="L638" s="110"/>
      <c r="M638" s="2"/>
    </row>
    <row r="639" spans="11:13" x14ac:dyDescent="0.25">
      <c r="K639" s="110"/>
      <c r="L639" s="110"/>
      <c r="M639" s="2"/>
    </row>
    <row r="640" spans="11:13" x14ac:dyDescent="0.25">
      <c r="K640" s="110"/>
      <c r="L640" s="110"/>
      <c r="M640" s="2"/>
    </row>
    <row r="641" spans="11:13" x14ac:dyDescent="0.25">
      <c r="K641" s="110"/>
      <c r="L641" s="110"/>
      <c r="M641" s="2"/>
    </row>
    <row r="642" spans="11:13" x14ac:dyDescent="0.25">
      <c r="K642" s="110"/>
      <c r="L642" s="110"/>
      <c r="M642" s="2"/>
    </row>
    <row r="643" spans="11:13" x14ac:dyDescent="0.25">
      <c r="K643" s="110"/>
      <c r="L643" s="110"/>
      <c r="M643" s="2"/>
    </row>
    <row r="644" spans="11:13" x14ac:dyDescent="0.25">
      <c r="K644" s="110"/>
      <c r="L644" s="110"/>
      <c r="M644" s="2"/>
    </row>
    <row r="645" spans="11:13" x14ac:dyDescent="0.25">
      <c r="K645" s="110"/>
      <c r="L645" s="110"/>
      <c r="M645" s="2"/>
    </row>
    <row r="646" spans="11:13" x14ac:dyDescent="0.25">
      <c r="K646" s="110"/>
      <c r="L646" s="110"/>
      <c r="M646" s="2"/>
    </row>
    <row r="647" spans="11:13" x14ac:dyDescent="0.25">
      <c r="K647" s="110"/>
      <c r="L647" s="110"/>
      <c r="M647" s="2"/>
    </row>
    <row r="648" spans="11:13" x14ac:dyDescent="0.25">
      <c r="K648" s="110"/>
      <c r="L648" s="110"/>
      <c r="M648" s="2"/>
    </row>
    <row r="649" spans="11:13" x14ac:dyDescent="0.25">
      <c r="K649" s="110"/>
      <c r="L649" s="110"/>
      <c r="M649" s="2"/>
    </row>
    <row r="650" spans="11:13" x14ac:dyDescent="0.25">
      <c r="K650" s="110"/>
      <c r="L650" s="110"/>
      <c r="M650" s="2"/>
    </row>
    <row r="651" spans="11:13" x14ac:dyDescent="0.25">
      <c r="K651" s="110"/>
      <c r="L651" s="110"/>
      <c r="M651" s="2"/>
    </row>
    <row r="652" spans="11:13" x14ac:dyDescent="0.25">
      <c r="K652" s="110"/>
      <c r="L652" s="110"/>
      <c r="M652" s="2"/>
    </row>
    <row r="653" spans="11:13" x14ac:dyDescent="0.25">
      <c r="K653" s="110"/>
      <c r="L653" s="110"/>
      <c r="M653" s="2"/>
    </row>
    <row r="654" spans="11:13" x14ac:dyDescent="0.25">
      <c r="K654" s="110"/>
      <c r="L654" s="110"/>
      <c r="M654" s="2"/>
    </row>
    <row r="655" spans="11:13" x14ac:dyDescent="0.25">
      <c r="K655" s="110"/>
      <c r="L655" s="110"/>
      <c r="M655" s="2"/>
    </row>
    <row r="656" spans="11:13" x14ac:dyDescent="0.25">
      <c r="K656" s="110"/>
      <c r="L656" s="110"/>
      <c r="M656" s="2"/>
    </row>
    <row r="657" spans="11:13" x14ac:dyDescent="0.25">
      <c r="K657" s="110"/>
      <c r="L657" s="110"/>
      <c r="M657" s="2"/>
    </row>
    <row r="658" spans="11:13" x14ac:dyDescent="0.25">
      <c r="K658" s="110"/>
      <c r="L658" s="110"/>
      <c r="M658" s="2"/>
    </row>
    <row r="659" spans="11:13" x14ac:dyDescent="0.25">
      <c r="K659" s="110"/>
      <c r="L659" s="110"/>
      <c r="M659" s="2"/>
    </row>
    <row r="660" spans="11:13" x14ac:dyDescent="0.25">
      <c r="K660" s="110"/>
      <c r="L660" s="110"/>
      <c r="M660" s="2"/>
    </row>
    <row r="661" spans="11:13" x14ac:dyDescent="0.25">
      <c r="K661" s="110"/>
      <c r="L661" s="110"/>
      <c r="M661" s="2"/>
    </row>
    <row r="662" spans="11:13" x14ac:dyDescent="0.25">
      <c r="K662" s="110"/>
      <c r="L662" s="110"/>
      <c r="M662" s="2"/>
    </row>
    <row r="663" spans="11:13" x14ac:dyDescent="0.25">
      <c r="K663" s="110"/>
      <c r="L663" s="110"/>
      <c r="M663" s="2"/>
    </row>
    <row r="664" spans="11:13" x14ac:dyDescent="0.25">
      <c r="K664" s="110"/>
      <c r="L664" s="110"/>
      <c r="M664" s="2"/>
    </row>
    <row r="665" spans="11:13" x14ac:dyDescent="0.25">
      <c r="K665" s="110"/>
      <c r="L665" s="110"/>
      <c r="M665" s="2"/>
    </row>
    <row r="666" spans="11:13" x14ac:dyDescent="0.25">
      <c r="K666" s="110"/>
      <c r="L666" s="110"/>
      <c r="M666" s="2"/>
    </row>
    <row r="667" spans="11:13" x14ac:dyDescent="0.25">
      <c r="K667" s="110"/>
      <c r="L667" s="110"/>
      <c r="M667" s="2"/>
    </row>
    <row r="668" spans="11:13" x14ac:dyDescent="0.25">
      <c r="K668" s="110"/>
      <c r="L668" s="110"/>
      <c r="M668" s="2"/>
    </row>
    <row r="669" spans="11:13" x14ac:dyDescent="0.25">
      <c r="K669" s="110"/>
      <c r="L669" s="110"/>
      <c r="M669" s="2"/>
    </row>
    <row r="670" spans="11:13" x14ac:dyDescent="0.25">
      <c r="K670" s="110"/>
      <c r="L670" s="110"/>
      <c r="M670" s="2"/>
    </row>
    <row r="671" spans="11:13" x14ac:dyDescent="0.25">
      <c r="K671" s="110"/>
      <c r="L671" s="110"/>
      <c r="M671" s="2"/>
    </row>
    <row r="672" spans="11:13" x14ac:dyDescent="0.25">
      <c r="K672" s="110"/>
      <c r="L672" s="110"/>
      <c r="M672" s="2"/>
    </row>
    <row r="673" spans="11:13" x14ac:dyDescent="0.25">
      <c r="K673" s="110"/>
      <c r="L673" s="110"/>
      <c r="M673" s="2"/>
    </row>
    <row r="674" spans="11:13" x14ac:dyDescent="0.25">
      <c r="K674" s="110"/>
      <c r="L674" s="110"/>
      <c r="M674" s="2"/>
    </row>
    <row r="675" spans="11:13" x14ac:dyDescent="0.25">
      <c r="K675" s="110"/>
      <c r="L675" s="110"/>
      <c r="M675" s="2"/>
    </row>
    <row r="676" spans="11:13" x14ac:dyDescent="0.25">
      <c r="K676" s="110"/>
      <c r="L676" s="110"/>
      <c r="M676" s="2"/>
    </row>
    <row r="677" spans="11:13" x14ac:dyDescent="0.25">
      <c r="K677" s="110"/>
      <c r="L677" s="110"/>
      <c r="M677" s="2"/>
    </row>
    <row r="678" spans="11:13" x14ac:dyDescent="0.25">
      <c r="K678" s="110"/>
      <c r="L678" s="110"/>
      <c r="M678" s="2"/>
    </row>
    <row r="679" spans="11:13" x14ac:dyDescent="0.25">
      <c r="K679" s="110"/>
      <c r="L679" s="110"/>
      <c r="M679" s="2"/>
    </row>
    <row r="680" spans="11:13" x14ac:dyDescent="0.25">
      <c r="K680" s="110"/>
      <c r="L680" s="110"/>
      <c r="M680" s="2"/>
    </row>
    <row r="681" spans="11:13" x14ac:dyDescent="0.25">
      <c r="K681" s="110"/>
      <c r="L681" s="110"/>
      <c r="M681" s="2"/>
    </row>
    <row r="682" spans="11:13" x14ac:dyDescent="0.25">
      <c r="K682" s="110"/>
      <c r="L682" s="110"/>
      <c r="M682" s="2"/>
    </row>
    <row r="683" spans="11:13" x14ac:dyDescent="0.25">
      <c r="K683" s="110"/>
      <c r="L683" s="110"/>
      <c r="M683" s="2"/>
    </row>
    <row r="684" spans="11:13" x14ac:dyDescent="0.25">
      <c r="K684" s="110"/>
      <c r="L684" s="110"/>
      <c r="M684" s="2"/>
    </row>
    <row r="685" spans="11:13" x14ac:dyDescent="0.25">
      <c r="K685" s="110"/>
      <c r="L685" s="110"/>
      <c r="M685" s="2"/>
    </row>
    <row r="686" spans="11:13" x14ac:dyDescent="0.25">
      <c r="K686" s="110"/>
      <c r="L686" s="110"/>
      <c r="M686" s="2"/>
    </row>
    <row r="687" spans="11:13" x14ac:dyDescent="0.25">
      <c r="K687" s="110"/>
      <c r="L687" s="110"/>
      <c r="M687" s="2"/>
    </row>
    <row r="688" spans="11:13" x14ac:dyDescent="0.25">
      <c r="K688" s="110"/>
      <c r="L688" s="110"/>
      <c r="M688" s="2"/>
    </row>
    <row r="689" spans="11:13" x14ac:dyDescent="0.25">
      <c r="K689" s="110"/>
      <c r="L689" s="110"/>
      <c r="M689" s="2"/>
    </row>
    <row r="690" spans="11:13" x14ac:dyDescent="0.25">
      <c r="K690" s="110"/>
      <c r="L690" s="110"/>
      <c r="M690" s="2"/>
    </row>
    <row r="691" spans="11:13" x14ac:dyDescent="0.25">
      <c r="K691" s="110"/>
      <c r="L691" s="110"/>
      <c r="M691" s="2"/>
    </row>
    <row r="692" spans="11:13" x14ac:dyDescent="0.25">
      <c r="K692" s="110"/>
      <c r="L692" s="110"/>
      <c r="M692" s="2"/>
    </row>
    <row r="693" spans="11:13" x14ac:dyDescent="0.25">
      <c r="K693" s="110"/>
      <c r="L693" s="110"/>
      <c r="M693" s="2"/>
    </row>
    <row r="694" spans="11:13" x14ac:dyDescent="0.25">
      <c r="K694" s="110"/>
      <c r="L694" s="110"/>
      <c r="M694" s="2"/>
    </row>
    <row r="695" spans="11:13" x14ac:dyDescent="0.25">
      <c r="K695" s="110"/>
      <c r="L695" s="110"/>
      <c r="M695" s="2"/>
    </row>
    <row r="696" spans="11:13" x14ac:dyDescent="0.25">
      <c r="K696" s="110"/>
      <c r="L696" s="110"/>
      <c r="M696" s="2"/>
    </row>
    <row r="697" spans="11:13" x14ac:dyDescent="0.25">
      <c r="K697" s="110"/>
      <c r="L697" s="110"/>
      <c r="M697" s="2"/>
    </row>
    <row r="698" spans="11:13" x14ac:dyDescent="0.25">
      <c r="K698" s="110"/>
      <c r="L698" s="110"/>
      <c r="M698" s="2"/>
    </row>
    <row r="699" spans="11:13" x14ac:dyDescent="0.25">
      <c r="K699" s="110"/>
      <c r="L699" s="110"/>
      <c r="M699" s="2"/>
    </row>
    <row r="700" spans="11:13" x14ac:dyDescent="0.25">
      <c r="K700" s="110"/>
      <c r="L700" s="110"/>
      <c r="M700" s="2"/>
    </row>
    <row r="701" spans="11:13" x14ac:dyDescent="0.25">
      <c r="K701" s="110"/>
      <c r="L701" s="110"/>
      <c r="M701" s="2"/>
    </row>
    <row r="702" spans="11:13" x14ac:dyDescent="0.25">
      <c r="K702" s="110"/>
      <c r="L702" s="110"/>
      <c r="M702" s="2"/>
    </row>
    <row r="703" spans="11:13" x14ac:dyDescent="0.25">
      <c r="K703" s="110"/>
      <c r="L703" s="110"/>
      <c r="M703" s="2"/>
    </row>
    <row r="704" spans="11:13" x14ac:dyDescent="0.25">
      <c r="K704" s="110"/>
      <c r="L704" s="110"/>
      <c r="M704" s="2"/>
    </row>
    <row r="705" spans="11:13" x14ac:dyDescent="0.25">
      <c r="K705" s="110"/>
      <c r="L705" s="110"/>
      <c r="M705" s="2"/>
    </row>
    <row r="706" spans="11:13" x14ac:dyDescent="0.25">
      <c r="K706" s="110"/>
      <c r="L706" s="110"/>
      <c r="M706" s="2"/>
    </row>
    <row r="707" spans="11:13" x14ac:dyDescent="0.25">
      <c r="K707" s="110"/>
      <c r="L707" s="110"/>
      <c r="M707" s="2"/>
    </row>
    <row r="708" spans="11:13" x14ac:dyDescent="0.25">
      <c r="K708" s="110"/>
      <c r="L708" s="110"/>
      <c r="M708" s="2"/>
    </row>
    <row r="709" spans="11:13" x14ac:dyDescent="0.25">
      <c r="K709" s="110"/>
      <c r="L709" s="110"/>
      <c r="M709" s="2"/>
    </row>
    <row r="710" spans="11:13" x14ac:dyDescent="0.25">
      <c r="K710" s="110"/>
      <c r="L710" s="110"/>
      <c r="M710" s="2"/>
    </row>
    <row r="711" spans="11:13" x14ac:dyDescent="0.25">
      <c r="K711" s="110"/>
      <c r="L711" s="110"/>
      <c r="M711" s="2"/>
    </row>
    <row r="712" spans="11:13" x14ac:dyDescent="0.25">
      <c r="K712" s="110"/>
      <c r="L712" s="110"/>
      <c r="M712" s="2"/>
    </row>
    <row r="713" spans="11:13" x14ac:dyDescent="0.25">
      <c r="K713" s="110"/>
      <c r="L713" s="110"/>
      <c r="M713" s="2"/>
    </row>
    <row r="714" spans="11:13" x14ac:dyDescent="0.25">
      <c r="K714" s="110"/>
      <c r="L714" s="110"/>
      <c r="M714" s="2"/>
    </row>
    <row r="715" spans="11:13" x14ac:dyDescent="0.25">
      <c r="K715" s="110"/>
      <c r="L715" s="110"/>
      <c r="M715" s="2"/>
    </row>
    <row r="716" spans="11:13" x14ac:dyDescent="0.25">
      <c r="K716" s="110"/>
      <c r="L716" s="110"/>
      <c r="M716" s="2"/>
    </row>
    <row r="717" spans="11:13" x14ac:dyDescent="0.25">
      <c r="K717" s="110"/>
      <c r="L717" s="110"/>
      <c r="M717" s="2"/>
    </row>
    <row r="718" spans="11:13" x14ac:dyDescent="0.25">
      <c r="K718" s="110"/>
      <c r="L718" s="110"/>
      <c r="M718" s="2"/>
    </row>
    <row r="719" spans="11:13" x14ac:dyDescent="0.25">
      <c r="K719" s="110"/>
      <c r="L719" s="110"/>
      <c r="M719" s="2"/>
    </row>
    <row r="720" spans="11:13" x14ac:dyDescent="0.25">
      <c r="K720" s="110"/>
      <c r="L720" s="110"/>
      <c r="M720" s="2"/>
    </row>
    <row r="721" spans="11:13" x14ac:dyDescent="0.25">
      <c r="K721" s="110"/>
      <c r="L721" s="110"/>
      <c r="M721" s="2"/>
    </row>
    <row r="722" spans="11:13" x14ac:dyDescent="0.25">
      <c r="K722" s="110"/>
      <c r="L722" s="110"/>
      <c r="M722" s="2"/>
    </row>
    <row r="723" spans="11:13" x14ac:dyDescent="0.25">
      <c r="K723" s="110"/>
      <c r="L723" s="110"/>
      <c r="M723" s="2"/>
    </row>
    <row r="724" spans="11:13" x14ac:dyDescent="0.25">
      <c r="K724" s="110"/>
      <c r="L724" s="110"/>
      <c r="M724" s="2"/>
    </row>
    <row r="725" spans="11:13" x14ac:dyDescent="0.25">
      <c r="K725" s="110"/>
      <c r="L725" s="110"/>
      <c r="M725" s="2"/>
    </row>
    <row r="726" spans="11:13" x14ac:dyDescent="0.25">
      <c r="K726" s="110"/>
      <c r="L726" s="110"/>
      <c r="M726" s="2"/>
    </row>
    <row r="727" spans="11:13" x14ac:dyDescent="0.25">
      <c r="K727" s="110"/>
      <c r="L727" s="110"/>
      <c r="M727" s="2"/>
    </row>
    <row r="728" spans="11:13" x14ac:dyDescent="0.25">
      <c r="K728" s="110"/>
      <c r="L728" s="110"/>
      <c r="M728" s="2"/>
    </row>
    <row r="729" spans="11:13" x14ac:dyDescent="0.25">
      <c r="K729" s="110"/>
      <c r="L729" s="110"/>
      <c r="M729" s="2"/>
    </row>
    <row r="730" spans="11:13" x14ac:dyDescent="0.25">
      <c r="K730" s="110"/>
      <c r="L730" s="110"/>
      <c r="M730" s="2"/>
    </row>
    <row r="731" spans="11:13" x14ac:dyDescent="0.25">
      <c r="K731" s="110"/>
      <c r="L731" s="110"/>
      <c r="M731" s="2"/>
    </row>
    <row r="732" spans="11:13" x14ac:dyDescent="0.25">
      <c r="K732" s="110"/>
      <c r="L732" s="110"/>
      <c r="M732" s="2"/>
    </row>
    <row r="733" spans="11:13" x14ac:dyDescent="0.25">
      <c r="K733" s="110"/>
      <c r="L733" s="110"/>
      <c r="M733" s="2"/>
    </row>
    <row r="734" spans="11:13" x14ac:dyDescent="0.25">
      <c r="K734" s="110"/>
      <c r="L734" s="110"/>
      <c r="M734" s="2"/>
    </row>
    <row r="735" spans="11:13" x14ac:dyDescent="0.25">
      <c r="K735" s="110"/>
      <c r="L735" s="110"/>
      <c r="M735" s="2"/>
    </row>
    <row r="736" spans="11:13" x14ac:dyDescent="0.25">
      <c r="K736" s="110"/>
      <c r="L736" s="110"/>
      <c r="M736" s="2"/>
    </row>
    <row r="737" spans="11:13" x14ac:dyDescent="0.25">
      <c r="K737" s="110"/>
      <c r="L737" s="110"/>
      <c r="M737" s="2"/>
    </row>
    <row r="738" spans="11:13" x14ac:dyDescent="0.25">
      <c r="K738" s="110"/>
      <c r="L738" s="110"/>
      <c r="M738" s="2"/>
    </row>
    <row r="739" spans="11:13" x14ac:dyDescent="0.25">
      <c r="K739" s="110"/>
      <c r="L739" s="110"/>
      <c r="M739" s="2"/>
    </row>
    <row r="740" spans="11:13" x14ac:dyDescent="0.25">
      <c r="K740" s="110"/>
      <c r="L740" s="110"/>
      <c r="M740" s="2"/>
    </row>
    <row r="741" spans="11:13" x14ac:dyDescent="0.25">
      <c r="K741" s="110"/>
      <c r="L741" s="110"/>
      <c r="M741" s="2"/>
    </row>
    <row r="742" spans="11:13" x14ac:dyDescent="0.25">
      <c r="K742" s="110"/>
      <c r="L742" s="110"/>
      <c r="M742" s="2"/>
    </row>
    <row r="743" spans="11:13" x14ac:dyDescent="0.25">
      <c r="K743" s="110"/>
      <c r="L743" s="110"/>
      <c r="M743" s="2"/>
    </row>
    <row r="744" spans="11:13" x14ac:dyDescent="0.25">
      <c r="K744" s="110"/>
      <c r="L744" s="110"/>
      <c r="M744" s="2"/>
    </row>
    <row r="745" spans="11:13" x14ac:dyDescent="0.25">
      <c r="K745" s="110"/>
      <c r="L745" s="110"/>
      <c r="M745" s="2"/>
    </row>
    <row r="746" spans="11:13" x14ac:dyDescent="0.25">
      <c r="K746" s="110"/>
      <c r="L746" s="110"/>
      <c r="M746" s="2"/>
    </row>
    <row r="747" spans="11:13" x14ac:dyDescent="0.25">
      <c r="K747" s="110"/>
      <c r="L747" s="110"/>
      <c r="M747" s="2"/>
    </row>
    <row r="748" spans="11:13" x14ac:dyDescent="0.25">
      <c r="K748" s="110"/>
      <c r="L748" s="110"/>
      <c r="M748" s="2"/>
    </row>
    <row r="749" spans="11:13" x14ac:dyDescent="0.25">
      <c r="K749" s="110"/>
      <c r="L749" s="110"/>
      <c r="M749" s="2"/>
    </row>
    <row r="750" spans="11:13" x14ac:dyDescent="0.25">
      <c r="K750" s="110"/>
      <c r="L750" s="110"/>
      <c r="M750" s="2"/>
    </row>
    <row r="751" spans="11:13" x14ac:dyDescent="0.25">
      <c r="K751" s="110"/>
      <c r="L751" s="110"/>
      <c r="M751" s="2"/>
    </row>
    <row r="752" spans="11:13" x14ac:dyDescent="0.25">
      <c r="K752" s="110"/>
      <c r="L752" s="110"/>
      <c r="M752" s="2"/>
    </row>
    <row r="753" spans="11:13" x14ac:dyDescent="0.25">
      <c r="K753" s="110"/>
      <c r="L753" s="110"/>
      <c r="M753" s="2"/>
    </row>
    <row r="754" spans="11:13" x14ac:dyDescent="0.25">
      <c r="K754" s="110"/>
      <c r="L754" s="110"/>
      <c r="M754" s="2"/>
    </row>
    <row r="755" spans="11:13" x14ac:dyDescent="0.25">
      <c r="K755" s="110"/>
      <c r="L755" s="110"/>
      <c r="M755" s="2"/>
    </row>
    <row r="756" spans="11:13" x14ac:dyDescent="0.25">
      <c r="K756" s="110"/>
      <c r="L756" s="110"/>
      <c r="M756" s="2"/>
    </row>
    <row r="757" spans="11:13" x14ac:dyDescent="0.25">
      <c r="K757" s="110"/>
      <c r="L757" s="110"/>
      <c r="M757" s="2"/>
    </row>
    <row r="758" spans="11:13" x14ac:dyDescent="0.25">
      <c r="K758" s="110"/>
      <c r="L758" s="110"/>
      <c r="M758" s="2"/>
    </row>
    <row r="759" spans="11:13" x14ac:dyDescent="0.25">
      <c r="K759" s="110"/>
      <c r="L759" s="110"/>
      <c r="M759" s="2"/>
    </row>
    <row r="760" spans="11:13" x14ac:dyDescent="0.25">
      <c r="K760" s="110"/>
      <c r="L760" s="110"/>
      <c r="M760" s="2"/>
    </row>
    <row r="761" spans="11:13" x14ac:dyDescent="0.25">
      <c r="K761" s="110"/>
      <c r="L761" s="110"/>
      <c r="M761" s="2"/>
    </row>
    <row r="762" spans="11:13" x14ac:dyDescent="0.25">
      <c r="K762" s="110"/>
      <c r="L762" s="110"/>
      <c r="M762" s="2"/>
    </row>
    <row r="763" spans="11:13" x14ac:dyDescent="0.25">
      <c r="K763" s="110"/>
      <c r="L763" s="110"/>
      <c r="M763" s="2"/>
    </row>
    <row r="764" spans="11:13" x14ac:dyDescent="0.25">
      <c r="K764" s="110"/>
      <c r="L764" s="110"/>
      <c r="M764" s="2"/>
    </row>
    <row r="765" spans="11:13" x14ac:dyDescent="0.25">
      <c r="K765" s="110"/>
      <c r="L765" s="110"/>
      <c r="M765" s="2"/>
    </row>
    <row r="766" spans="11:13" x14ac:dyDescent="0.25">
      <c r="K766" s="110"/>
      <c r="L766" s="110"/>
      <c r="M766" s="2"/>
    </row>
    <row r="767" spans="11:13" x14ac:dyDescent="0.25">
      <c r="K767" s="110"/>
      <c r="L767" s="110"/>
      <c r="M767" s="2"/>
    </row>
    <row r="768" spans="11:13" x14ac:dyDescent="0.25">
      <c r="K768" s="110"/>
      <c r="L768" s="110"/>
      <c r="M768" s="2"/>
    </row>
    <row r="769" spans="11:13" x14ac:dyDescent="0.25">
      <c r="K769" s="110"/>
      <c r="L769" s="110"/>
      <c r="M769" s="2"/>
    </row>
    <row r="770" spans="11:13" x14ac:dyDescent="0.25">
      <c r="K770" s="110"/>
      <c r="L770" s="110"/>
      <c r="M770" s="2"/>
    </row>
    <row r="771" spans="11:13" x14ac:dyDescent="0.25">
      <c r="K771" s="110"/>
      <c r="L771" s="110"/>
      <c r="M771" s="2"/>
    </row>
    <row r="772" spans="11:13" x14ac:dyDescent="0.25">
      <c r="K772" s="110"/>
      <c r="L772" s="110"/>
      <c r="M772" s="2"/>
    </row>
    <row r="773" spans="11:13" x14ac:dyDescent="0.25">
      <c r="K773" s="110"/>
      <c r="L773" s="110"/>
      <c r="M773" s="2"/>
    </row>
    <row r="774" spans="11:13" x14ac:dyDescent="0.25">
      <c r="K774" s="110"/>
      <c r="L774" s="110"/>
      <c r="M774" s="2"/>
    </row>
    <row r="775" spans="11:13" x14ac:dyDescent="0.25">
      <c r="K775" s="110"/>
      <c r="L775" s="110"/>
      <c r="M775" s="2"/>
    </row>
    <row r="776" spans="11:13" x14ac:dyDescent="0.25">
      <c r="K776" s="110"/>
      <c r="L776" s="110"/>
      <c r="M776" s="2"/>
    </row>
    <row r="777" spans="11:13" x14ac:dyDescent="0.25">
      <c r="K777" s="110"/>
      <c r="L777" s="110"/>
      <c r="M777" s="2"/>
    </row>
    <row r="778" spans="11:13" x14ac:dyDescent="0.25">
      <c r="K778" s="110"/>
      <c r="L778" s="110"/>
      <c r="M778" s="2"/>
    </row>
    <row r="779" spans="11:13" x14ac:dyDescent="0.25">
      <c r="K779" s="110"/>
      <c r="L779" s="110"/>
      <c r="M779" s="2"/>
    </row>
    <row r="780" spans="11:13" x14ac:dyDescent="0.25">
      <c r="K780" s="110"/>
      <c r="L780" s="110"/>
      <c r="M780" s="2"/>
    </row>
    <row r="781" spans="11:13" x14ac:dyDescent="0.25">
      <c r="K781" s="110"/>
      <c r="L781" s="110"/>
      <c r="M781" s="2"/>
    </row>
    <row r="782" spans="11:13" x14ac:dyDescent="0.25">
      <c r="K782" s="110"/>
      <c r="L782" s="110"/>
      <c r="M782" s="2"/>
    </row>
    <row r="783" spans="11:13" x14ac:dyDescent="0.25">
      <c r="K783" s="110"/>
      <c r="L783" s="110"/>
      <c r="M783" s="2"/>
    </row>
    <row r="784" spans="11:13" x14ac:dyDescent="0.25">
      <c r="K784" s="110"/>
      <c r="L784" s="110"/>
      <c r="M784" s="2"/>
    </row>
    <row r="785" spans="11:13" x14ac:dyDescent="0.25">
      <c r="K785" s="110"/>
      <c r="L785" s="110"/>
      <c r="M785" s="2"/>
    </row>
    <row r="786" spans="11:13" x14ac:dyDescent="0.25">
      <c r="K786" s="110"/>
      <c r="L786" s="110"/>
      <c r="M786" s="2"/>
    </row>
    <row r="787" spans="11:13" x14ac:dyDescent="0.25">
      <c r="K787" s="110"/>
      <c r="L787" s="110"/>
      <c r="M787" s="2"/>
    </row>
    <row r="788" spans="11:13" x14ac:dyDescent="0.25">
      <c r="K788" s="110"/>
      <c r="L788" s="110"/>
      <c r="M788" s="2"/>
    </row>
    <row r="789" spans="11:13" x14ac:dyDescent="0.25">
      <c r="K789" s="110"/>
      <c r="L789" s="110"/>
      <c r="M789" s="2"/>
    </row>
    <row r="790" spans="11:13" x14ac:dyDescent="0.25">
      <c r="K790" s="110"/>
      <c r="L790" s="110"/>
      <c r="M790" s="2"/>
    </row>
    <row r="791" spans="11:13" x14ac:dyDescent="0.25">
      <c r="K791" s="110"/>
      <c r="L791" s="110"/>
      <c r="M791" s="2"/>
    </row>
    <row r="792" spans="11:13" x14ac:dyDescent="0.25">
      <c r="K792" s="110"/>
      <c r="L792" s="110"/>
      <c r="M792" s="2"/>
    </row>
    <row r="793" spans="11:13" x14ac:dyDescent="0.25">
      <c r="K793" s="110"/>
      <c r="L793" s="110"/>
      <c r="M793" s="2"/>
    </row>
    <row r="794" spans="11:13" x14ac:dyDescent="0.25">
      <c r="K794" s="110"/>
      <c r="L794" s="110"/>
      <c r="M794" s="2"/>
    </row>
    <row r="795" spans="11:13" x14ac:dyDescent="0.25">
      <c r="K795" s="110"/>
      <c r="L795" s="110"/>
      <c r="M795" s="2"/>
    </row>
    <row r="796" spans="11:13" x14ac:dyDescent="0.25">
      <c r="K796" s="110"/>
      <c r="L796" s="110"/>
      <c r="M796" s="2"/>
    </row>
    <row r="797" spans="11:13" x14ac:dyDescent="0.25">
      <c r="K797" s="110"/>
      <c r="L797" s="110"/>
      <c r="M797" s="2"/>
    </row>
    <row r="798" spans="11:13" x14ac:dyDescent="0.25">
      <c r="K798" s="110"/>
      <c r="L798" s="110"/>
      <c r="M798" s="2"/>
    </row>
    <row r="799" spans="11:13" x14ac:dyDescent="0.25">
      <c r="K799" s="110"/>
      <c r="L799" s="110"/>
      <c r="M799" s="2"/>
    </row>
    <row r="800" spans="11:13" x14ac:dyDescent="0.25">
      <c r="K800" s="110"/>
      <c r="L800" s="110"/>
      <c r="M800" s="2"/>
    </row>
    <row r="801" spans="11:13" x14ac:dyDescent="0.25">
      <c r="K801" s="110"/>
      <c r="L801" s="110"/>
      <c r="M801" s="2"/>
    </row>
    <row r="802" spans="11:13" x14ac:dyDescent="0.25">
      <c r="K802" s="110"/>
      <c r="L802" s="110"/>
      <c r="M802" s="2"/>
    </row>
    <row r="803" spans="11:13" x14ac:dyDescent="0.25">
      <c r="K803" s="110"/>
      <c r="L803" s="110"/>
      <c r="M803" s="2"/>
    </row>
    <row r="804" spans="11:13" x14ac:dyDescent="0.25">
      <c r="K804" s="110"/>
      <c r="L804" s="110"/>
      <c r="M804" s="2"/>
    </row>
    <row r="805" spans="11:13" x14ac:dyDescent="0.25">
      <c r="K805" s="110"/>
      <c r="L805" s="110"/>
      <c r="M805" s="2"/>
    </row>
    <row r="806" spans="11:13" x14ac:dyDescent="0.25">
      <c r="K806" s="110"/>
      <c r="L806" s="110"/>
      <c r="M806" s="2"/>
    </row>
    <row r="807" spans="11:13" x14ac:dyDescent="0.25">
      <c r="K807" s="110"/>
      <c r="L807" s="110"/>
      <c r="M807" s="2"/>
    </row>
    <row r="808" spans="11:13" x14ac:dyDescent="0.25">
      <c r="K808" s="110"/>
      <c r="L808" s="110"/>
      <c r="M808" s="2"/>
    </row>
    <row r="809" spans="11:13" x14ac:dyDescent="0.25">
      <c r="K809" s="110"/>
      <c r="L809" s="110"/>
      <c r="M809" s="2"/>
    </row>
    <row r="810" spans="11:13" x14ac:dyDescent="0.25">
      <c r="K810" s="110"/>
      <c r="L810" s="110"/>
      <c r="M810" s="2"/>
    </row>
    <row r="811" spans="11:13" x14ac:dyDescent="0.25">
      <c r="K811" s="110"/>
      <c r="L811" s="110"/>
      <c r="M811" s="2"/>
    </row>
    <row r="812" spans="11:13" x14ac:dyDescent="0.25">
      <c r="K812" s="110"/>
      <c r="L812" s="110"/>
      <c r="M812" s="2"/>
    </row>
    <row r="813" spans="11:13" x14ac:dyDescent="0.25">
      <c r="K813" s="110"/>
      <c r="L813" s="110"/>
      <c r="M813" s="2"/>
    </row>
    <row r="814" spans="11:13" x14ac:dyDescent="0.25">
      <c r="K814" s="110"/>
      <c r="L814" s="110"/>
      <c r="M814" s="2"/>
    </row>
    <row r="815" spans="11:13" x14ac:dyDescent="0.25">
      <c r="K815" s="110"/>
      <c r="L815" s="110"/>
      <c r="M815" s="2"/>
    </row>
    <row r="816" spans="11:13" x14ac:dyDescent="0.25">
      <c r="K816" s="110"/>
      <c r="L816" s="110"/>
      <c r="M816" s="2"/>
    </row>
    <row r="817" spans="11:13" x14ac:dyDescent="0.25">
      <c r="K817" s="110"/>
      <c r="L817" s="110"/>
      <c r="M817" s="2"/>
    </row>
    <row r="818" spans="11:13" x14ac:dyDescent="0.25">
      <c r="K818" s="110"/>
      <c r="L818" s="110"/>
      <c r="M818" s="2"/>
    </row>
    <row r="819" spans="11:13" x14ac:dyDescent="0.25">
      <c r="K819" s="110"/>
      <c r="L819" s="110"/>
      <c r="M819" s="2"/>
    </row>
    <row r="820" spans="11:13" x14ac:dyDescent="0.25">
      <c r="K820" s="110"/>
      <c r="L820" s="110"/>
      <c r="M820" s="2"/>
    </row>
    <row r="821" spans="11:13" x14ac:dyDescent="0.25">
      <c r="K821" s="110"/>
      <c r="L821" s="110"/>
      <c r="M821" s="2"/>
    </row>
    <row r="822" spans="11:13" x14ac:dyDescent="0.25">
      <c r="K822" s="110"/>
      <c r="L822" s="110"/>
      <c r="M822" s="2"/>
    </row>
    <row r="823" spans="11:13" x14ac:dyDescent="0.25">
      <c r="K823" s="110"/>
      <c r="L823" s="110"/>
      <c r="M823" s="2"/>
    </row>
    <row r="824" spans="11:13" x14ac:dyDescent="0.25">
      <c r="K824" s="110"/>
      <c r="L824" s="110"/>
      <c r="M824" s="2"/>
    </row>
    <row r="825" spans="11:13" x14ac:dyDescent="0.25">
      <c r="K825" s="110"/>
      <c r="L825" s="110"/>
      <c r="M825" s="2"/>
    </row>
    <row r="826" spans="11:13" x14ac:dyDescent="0.25">
      <c r="K826" s="110"/>
      <c r="L826" s="110"/>
      <c r="M826" s="2"/>
    </row>
    <row r="827" spans="11:13" x14ac:dyDescent="0.25">
      <c r="K827" s="110"/>
      <c r="L827" s="110"/>
      <c r="M827" s="2"/>
    </row>
    <row r="828" spans="11:13" x14ac:dyDescent="0.25">
      <c r="K828" s="110"/>
      <c r="L828" s="110"/>
      <c r="M828" s="2"/>
    </row>
    <row r="829" spans="11:13" x14ac:dyDescent="0.25">
      <c r="K829" s="110"/>
      <c r="L829" s="110"/>
      <c r="M829" s="2"/>
    </row>
    <row r="830" spans="11:13" x14ac:dyDescent="0.25">
      <c r="K830" s="110"/>
      <c r="L830" s="110"/>
      <c r="M830" s="2"/>
    </row>
    <row r="831" spans="11:13" x14ac:dyDescent="0.25">
      <c r="K831" s="110"/>
      <c r="L831" s="110"/>
      <c r="M831" s="2"/>
    </row>
    <row r="832" spans="11:13" x14ac:dyDescent="0.25">
      <c r="K832" s="110"/>
      <c r="L832" s="110"/>
      <c r="M832" s="2"/>
    </row>
    <row r="833" spans="11:13" x14ac:dyDescent="0.25">
      <c r="K833" s="110"/>
      <c r="L833" s="110"/>
      <c r="M833" s="2"/>
    </row>
    <row r="834" spans="11:13" x14ac:dyDescent="0.25">
      <c r="K834" s="110"/>
      <c r="L834" s="110"/>
      <c r="M834" s="2"/>
    </row>
    <row r="835" spans="11:13" x14ac:dyDescent="0.25">
      <c r="K835" s="110"/>
      <c r="L835" s="110"/>
      <c r="M835" s="2"/>
    </row>
    <row r="836" spans="11:13" x14ac:dyDescent="0.25">
      <c r="K836" s="110"/>
      <c r="L836" s="110"/>
      <c r="M836" s="2"/>
    </row>
    <row r="837" spans="11:13" x14ac:dyDescent="0.25">
      <c r="K837" s="110"/>
      <c r="L837" s="110"/>
      <c r="M837" s="2"/>
    </row>
    <row r="838" spans="11:13" x14ac:dyDescent="0.25">
      <c r="K838" s="110"/>
      <c r="L838" s="110"/>
      <c r="M838" s="2"/>
    </row>
    <row r="839" spans="11:13" x14ac:dyDescent="0.25">
      <c r="K839" s="110"/>
      <c r="L839" s="110"/>
      <c r="M839" s="2"/>
    </row>
    <row r="840" spans="11:13" x14ac:dyDescent="0.25">
      <c r="K840" s="110"/>
      <c r="L840" s="110"/>
      <c r="M840" s="2"/>
    </row>
    <row r="841" spans="11:13" x14ac:dyDescent="0.25">
      <c r="K841" s="110"/>
      <c r="L841" s="110"/>
      <c r="M841" s="2"/>
    </row>
    <row r="842" spans="11:13" x14ac:dyDescent="0.25">
      <c r="K842" s="110"/>
      <c r="L842" s="110"/>
      <c r="M842" s="2"/>
    </row>
    <row r="843" spans="11:13" x14ac:dyDescent="0.25">
      <c r="K843" s="110"/>
      <c r="L843" s="110"/>
      <c r="M843" s="2"/>
    </row>
    <row r="844" spans="11:13" x14ac:dyDescent="0.25">
      <c r="K844" s="110"/>
      <c r="L844" s="110"/>
      <c r="M844" s="2"/>
    </row>
    <row r="845" spans="11:13" x14ac:dyDescent="0.25">
      <c r="K845" s="110"/>
      <c r="L845" s="110"/>
      <c r="M845" s="2"/>
    </row>
    <row r="846" spans="11:13" x14ac:dyDescent="0.25">
      <c r="K846" s="110"/>
      <c r="L846" s="110"/>
      <c r="M846" s="2"/>
    </row>
    <row r="847" spans="11:13" x14ac:dyDescent="0.25">
      <c r="K847" s="110"/>
      <c r="L847" s="110"/>
      <c r="M847" s="2"/>
    </row>
    <row r="848" spans="11:13" x14ac:dyDescent="0.25">
      <c r="K848" s="110"/>
      <c r="L848" s="110"/>
      <c r="M848" s="2"/>
    </row>
    <row r="849" spans="11:13" x14ac:dyDescent="0.25">
      <c r="K849" s="110"/>
      <c r="L849" s="110"/>
      <c r="M849" s="2"/>
    </row>
    <row r="850" spans="11:13" x14ac:dyDescent="0.25">
      <c r="K850" s="110"/>
      <c r="L850" s="110"/>
      <c r="M850" s="2"/>
    </row>
    <row r="851" spans="11:13" x14ac:dyDescent="0.25">
      <c r="K851" s="110"/>
      <c r="L851" s="110"/>
      <c r="M851" s="2"/>
    </row>
    <row r="852" spans="11:13" x14ac:dyDescent="0.25">
      <c r="K852" s="110"/>
      <c r="L852" s="110"/>
      <c r="M852" s="2"/>
    </row>
    <row r="853" spans="11:13" x14ac:dyDescent="0.25">
      <c r="K853" s="110"/>
      <c r="L853" s="110"/>
      <c r="M853" s="2"/>
    </row>
    <row r="854" spans="11:13" x14ac:dyDescent="0.25">
      <c r="K854" s="110"/>
      <c r="L854" s="110"/>
      <c r="M854" s="2"/>
    </row>
    <row r="855" spans="11:13" x14ac:dyDescent="0.25">
      <c r="K855" s="110"/>
      <c r="L855" s="110"/>
      <c r="M855" s="2"/>
    </row>
    <row r="856" spans="11:13" x14ac:dyDescent="0.25">
      <c r="K856" s="110"/>
      <c r="L856" s="110"/>
      <c r="M856" s="2"/>
    </row>
    <row r="857" spans="11:13" x14ac:dyDescent="0.25">
      <c r="K857" s="110"/>
      <c r="L857" s="110"/>
      <c r="M857" s="2"/>
    </row>
    <row r="858" spans="11:13" x14ac:dyDescent="0.25">
      <c r="K858" s="110"/>
      <c r="L858" s="110"/>
      <c r="M858" s="2"/>
    </row>
    <row r="859" spans="11:13" x14ac:dyDescent="0.25">
      <c r="K859" s="110"/>
      <c r="L859" s="110"/>
      <c r="M859" s="2"/>
    </row>
    <row r="860" spans="11:13" x14ac:dyDescent="0.25">
      <c r="K860" s="110"/>
      <c r="L860" s="110"/>
      <c r="M860" s="2"/>
    </row>
    <row r="861" spans="11:13" x14ac:dyDescent="0.25">
      <c r="K861" s="110"/>
      <c r="L861" s="110"/>
      <c r="M861" s="2"/>
    </row>
    <row r="862" spans="11:13" x14ac:dyDescent="0.25">
      <c r="K862" s="110"/>
      <c r="L862" s="110"/>
      <c r="M862" s="2"/>
    </row>
    <row r="863" spans="11:13" x14ac:dyDescent="0.25">
      <c r="K863" s="110"/>
      <c r="L863" s="110"/>
      <c r="M863" s="2"/>
    </row>
    <row r="864" spans="11:13" x14ac:dyDescent="0.25">
      <c r="K864" s="110"/>
      <c r="L864" s="110"/>
      <c r="M864" s="2"/>
    </row>
    <row r="865" spans="11:13" x14ac:dyDescent="0.25">
      <c r="K865" s="110"/>
      <c r="L865" s="110"/>
      <c r="M865" s="2"/>
    </row>
    <row r="866" spans="11:13" x14ac:dyDescent="0.25">
      <c r="K866" s="110"/>
      <c r="L866" s="110"/>
      <c r="M866" s="2"/>
    </row>
    <row r="867" spans="11:13" x14ac:dyDescent="0.25">
      <c r="K867" s="110"/>
      <c r="L867" s="110"/>
      <c r="M867" s="2"/>
    </row>
    <row r="868" spans="11:13" x14ac:dyDescent="0.25">
      <c r="K868" s="110"/>
      <c r="L868" s="110"/>
      <c r="M868" s="2"/>
    </row>
    <row r="869" spans="11:13" x14ac:dyDescent="0.25">
      <c r="K869" s="110"/>
      <c r="L869" s="110"/>
      <c r="M869" s="2"/>
    </row>
    <row r="870" spans="11:13" x14ac:dyDescent="0.25">
      <c r="K870" s="110"/>
      <c r="L870" s="110"/>
      <c r="M870" s="2"/>
    </row>
    <row r="871" spans="11:13" x14ac:dyDescent="0.25">
      <c r="K871" s="110"/>
      <c r="L871" s="110"/>
      <c r="M871" s="2"/>
    </row>
    <row r="872" spans="11:13" x14ac:dyDescent="0.25">
      <c r="K872" s="110"/>
      <c r="L872" s="110"/>
      <c r="M872" s="2"/>
    </row>
    <row r="873" spans="11:13" x14ac:dyDescent="0.25">
      <c r="K873" s="110"/>
      <c r="L873" s="110"/>
      <c r="M873" s="2"/>
    </row>
    <row r="874" spans="11:13" x14ac:dyDescent="0.25">
      <c r="K874" s="110"/>
      <c r="L874" s="110"/>
      <c r="M874" s="2"/>
    </row>
    <row r="875" spans="11:13" x14ac:dyDescent="0.25">
      <c r="K875" s="110"/>
      <c r="L875" s="110"/>
      <c r="M875" s="2"/>
    </row>
    <row r="876" spans="11:13" x14ac:dyDescent="0.25">
      <c r="K876" s="110"/>
      <c r="L876" s="110"/>
      <c r="M876" s="2"/>
    </row>
    <row r="877" spans="11:13" x14ac:dyDescent="0.25">
      <c r="K877" s="110"/>
      <c r="L877" s="110"/>
      <c r="M877" s="2"/>
    </row>
    <row r="878" spans="11:13" x14ac:dyDescent="0.25">
      <c r="K878" s="110"/>
      <c r="L878" s="110"/>
      <c r="M878" s="2"/>
    </row>
    <row r="879" spans="11:13" x14ac:dyDescent="0.25">
      <c r="K879" s="110"/>
      <c r="L879" s="110"/>
      <c r="M879" s="2"/>
    </row>
    <row r="880" spans="11:13" x14ac:dyDescent="0.25">
      <c r="K880" s="110"/>
      <c r="L880" s="110"/>
      <c r="M880" s="2"/>
    </row>
    <row r="881" spans="11:13" x14ac:dyDescent="0.25">
      <c r="K881" s="110"/>
      <c r="L881" s="110"/>
      <c r="M881" s="2"/>
    </row>
    <row r="882" spans="11:13" x14ac:dyDescent="0.25">
      <c r="K882" s="110"/>
      <c r="L882" s="110"/>
      <c r="M882" s="2"/>
    </row>
    <row r="883" spans="11:13" x14ac:dyDescent="0.25">
      <c r="K883" s="110"/>
      <c r="L883" s="110"/>
      <c r="M883" s="2"/>
    </row>
    <row r="884" spans="11:13" x14ac:dyDescent="0.25">
      <c r="K884" s="110"/>
      <c r="L884" s="110"/>
      <c r="M884" s="2"/>
    </row>
    <row r="885" spans="11:13" x14ac:dyDescent="0.25">
      <c r="K885" s="110"/>
      <c r="L885" s="110"/>
      <c r="M885" s="2"/>
    </row>
    <row r="886" spans="11:13" x14ac:dyDescent="0.25">
      <c r="K886" s="110"/>
      <c r="L886" s="110"/>
      <c r="M886" s="2"/>
    </row>
    <row r="887" spans="11:13" x14ac:dyDescent="0.25">
      <c r="K887" s="110"/>
      <c r="L887" s="110"/>
      <c r="M887" s="2"/>
    </row>
    <row r="888" spans="11:13" x14ac:dyDescent="0.25">
      <c r="K888" s="110"/>
      <c r="L888" s="110"/>
      <c r="M888" s="2"/>
    </row>
    <row r="889" spans="11:13" x14ac:dyDescent="0.25">
      <c r="K889" s="110"/>
      <c r="L889" s="110"/>
      <c r="M889" s="2"/>
    </row>
    <row r="890" spans="11:13" x14ac:dyDescent="0.25">
      <c r="K890" s="110"/>
      <c r="L890" s="110"/>
      <c r="M890" s="2"/>
    </row>
    <row r="891" spans="11:13" x14ac:dyDescent="0.25">
      <c r="K891" s="110"/>
      <c r="L891" s="110"/>
      <c r="M891" s="2"/>
    </row>
    <row r="892" spans="11:13" x14ac:dyDescent="0.25">
      <c r="K892" s="110"/>
      <c r="L892" s="110"/>
      <c r="M892" s="2"/>
    </row>
    <row r="893" spans="11:13" x14ac:dyDescent="0.25">
      <c r="K893" s="110"/>
      <c r="L893" s="110"/>
      <c r="M893" s="2"/>
    </row>
    <row r="894" spans="11:13" x14ac:dyDescent="0.25">
      <c r="K894" s="110"/>
      <c r="L894" s="110"/>
      <c r="M894" s="2"/>
    </row>
    <row r="895" spans="11:13" x14ac:dyDescent="0.25">
      <c r="K895" s="110"/>
      <c r="L895" s="110"/>
      <c r="M895" s="2"/>
    </row>
    <row r="896" spans="11:13" x14ac:dyDescent="0.25">
      <c r="K896" s="110"/>
      <c r="L896" s="110"/>
      <c r="M896" s="2"/>
    </row>
    <row r="897" spans="11:13" x14ac:dyDescent="0.25">
      <c r="K897" s="110"/>
      <c r="L897" s="110"/>
      <c r="M897" s="2"/>
    </row>
    <row r="898" spans="11:13" x14ac:dyDescent="0.25">
      <c r="K898" s="110"/>
      <c r="L898" s="110"/>
      <c r="M898" s="2"/>
    </row>
    <row r="899" spans="11:13" x14ac:dyDescent="0.25">
      <c r="K899" s="110"/>
      <c r="L899" s="110"/>
      <c r="M899" s="2"/>
    </row>
    <row r="900" spans="11:13" x14ac:dyDescent="0.25">
      <c r="K900" s="110"/>
      <c r="L900" s="110"/>
      <c r="M900" s="2"/>
    </row>
    <row r="901" spans="11:13" x14ac:dyDescent="0.25">
      <c r="K901" s="110"/>
      <c r="L901" s="110"/>
      <c r="M901" s="2"/>
    </row>
    <row r="902" spans="11:13" x14ac:dyDescent="0.25">
      <c r="K902" s="110"/>
      <c r="L902" s="110"/>
      <c r="M902" s="2"/>
    </row>
    <row r="903" spans="11:13" x14ac:dyDescent="0.25">
      <c r="K903" s="110"/>
      <c r="L903" s="110"/>
      <c r="M903" s="2"/>
    </row>
    <row r="904" spans="11:13" x14ac:dyDescent="0.25">
      <c r="K904" s="110"/>
      <c r="L904" s="110"/>
      <c r="M904" s="2"/>
    </row>
    <row r="905" spans="11:13" x14ac:dyDescent="0.25">
      <c r="K905" s="110"/>
      <c r="L905" s="110"/>
      <c r="M905" s="2"/>
    </row>
    <row r="906" spans="11:13" x14ac:dyDescent="0.25">
      <c r="K906" s="110"/>
      <c r="L906" s="110"/>
      <c r="M906" s="2"/>
    </row>
    <row r="907" spans="11:13" x14ac:dyDescent="0.25">
      <c r="K907" s="110"/>
      <c r="L907" s="110"/>
      <c r="M907" s="2"/>
    </row>
    <row r="908" spans="11:13" x14ac:dyDescent="0.25">
      <c r="K908" s="110"/>
      <c r="L908" s="110"/>
      <c r="M908" s="2"/>
    </row>
    <row r="909" spans="11:13" x14ac:dyDescent="0.25">
      <c r="K909" s="110"/>
      <c r="L909" s="110"/>
      <c r="M909" s="2"/>
    </row>
    <row r="910" spans="11:13" x14ac:dyDescent="0.25">
      <c r="K910" s="110"/>
      <c r="L910" s="110"/>
      <c r="M910" s="2"/>
    </row>
    <row r="911" spans="11:13" x14ac:dyDescent="0.25">
      <c r="K911" s="110"/>
      <c r="L911" s="110"/>
      <c r="M911" s="2"/>
    </row>
    <row r="912" spans="11:13" x14ac:dyDescent="0.25">
      <c r="K912" s="110"/>
      <c r="L912" s="110"/>
      <c r="M912" s="2"/>
    </row>
    <row r="913" spans="11:13" x14ac:dyDescent="0.25">
      <c r="K913" s="110"/>
      <c r="L913" s="110"/>
      <c r="M913" s="2"/>
    </row>
    <row r="914" spans="11:13" x14ac:dyDescent="0.25">
      <c r="K914" s="110"/>
      <c r="L914" s="110"/>
      <c r="M914" s="2"/>
    </row>
    <row r="915" spans="11:13" x14ac:dyDescent="0.25">
      <c r="K915" s="110"/>
      <c r="L915" s="110"/>
      <c r="M915" s="2"/>
    </row>
    <row r="916" spans="11:13" x14ac:dyDescent="0.25">
      <c r="K916" s="110"/>
      <c r="L916" s="110"/>
      <c r="M916" s="2"/>
    </row>
    <row r="917" spans="11:13" x14ac:dyDescent="0.25">
      <c r="K917" s="110"/>
      <c r="L917" s="110"/>
      <c r="M917" s="2"/>
    </row>
    <row r="918" spans="11:13" x14ac:dyDescent="0.25">
      <c r="K918" s="110"/>
      <c r="L918" s="110"/>
      <c r="M918" s="2"/>
    </row>
    <row r="919" spans="11:13" x14ac:dyDescent="0.25">
      <c r="K919" s="110"/>
      <c r="L919" s="110"/>
      <c r="M919" s="2"/>
    </row>
    <row r="920" spans="11:13" x14ac:dyDescent="0.25">
      <c r="K920" s="110"/>
      <c r="L920" s="110"/>
      <c r="M920" s="2"/>
    </row>
    <row r="921" spans="11:13" x14ac:dyDescent="0.25">
      <c r="K921" s="110"/>
      <c r="L921" s="110"/>
      <c r="M921" s="2"/>
    </row>
    <row r="922" spans="11:13" x14ac:dyDescent="0.25">
      <c r="K922" s="110"/>
      <c r="L922" s="110"/>
      <c r="M922" s="2"/>
    </row>
    <row r="923" spans="11:13" x14ac:dyDescent="0.25">
      <c r="K923" s="110"/>
      <c r="L923" s="110"/>
      <c r="M923" s="2"/>
    </row>
    <row r="924" spans="11:13" x14ac:dyDescent="0.25">
      <c r="K924" s="110"/>
      <c r="L924" s="110"/>
      <c r="M924" s="2"/>
    </row>
    <row r="925" spans="11:13" x14ac:dyDescent="0.25">
      <c r="K925" s="110"/>
      <c r="L925" s="110"/>
      <c r="M925" s="2"/>
    </row>
    <row r="926" spans="11:13" x14ac:dyDescent="0.25">
      <c r="K926" s="110"/>
      <c r="L926" s="110"/>
      <c r="M926" s="2"/>
    </row>
    <row r="927" spans="11:13" x14ac:dyDescent="0.25">
      <c r="K927" s="110"/>
      <c r="L927" s="110"/>
      <c r="M927" s="2"/>
    </row>
    <row r="928" spans="11:13" x14ac:dyDescent="0.25">
      <c r="K928" s="110"/>
      <c r="L928" s="110"/>
      <c r="M928" s="2"/>
    </row>
    <row r="929" spans="11:13" x14ac:dyDescent="0.25">
      <c r="K929" s="110"/>
      <c r="L929" s="110"/>
      <c r="M929" s="2"/>
    </row>
    <row r="930" spans="11:13" x14ac:dyDescent="0.25">
      <c r="K930" s="110"/>
      <c r="L930" s="110"/>
      <c r="M930" s="2"/>
    </row>
    <row r="931" spans="11:13" x14ac:dyDescent="0.25">
      <c r="K931" s="110"/>
      <c r="L931" s="110"/>
      <c r="M931" s="2"/>
    </row>
    <row r="932" spans="11:13" x14ac:dyDescent="0.25">
      <c r="K932" s="110"/>
      <c r="L932" s="110"/>
      <c r="M932" s="2"/>
    </row>
    <row r="933" spans="11:13" x14ac:dyDescent="0.25">
      <c r="M933" s="2"/>
    </row>
  </sheetData>
  <sheetProtection formatCells="0" formatColumns="0" formatRows="0" insertColumns="0" insertRows="0" selectLockedCells="1" sort="0" autoFilter="0"/>
  <autoFilter ref="B1:K199"/>
  <conditionalFormatting sqref="I2:J10 I11:I199">
    <cfRule type="containsText" dxfId="187" priority="8" operator="containsText" text="NBPE">
      <formula>NOT(ISERROR(SEARCH("NBPE",I2)))</formula>
    </cfRule>
  </conditionalFormatting>
  <conditionalFormatting sqref="J11:J16">
    <cfRule type="containsText" dxfId="186" priority="12" operator="containsText" text="NBPE">
      <formula>NOT(ISERROR(SEARCH("NBPE",#REF!)))</formula>
    </cfRule>
  </conditionalFormatting>
  <conditionalFormatting sqref="J20:J50">
    <cfRule type="containsText" dxfId="185" priority="13" operator="containsText" text="NBPE">
      <formula>NOT(ISERROR(SEARCH("NBPE",#REF!)))</formula>
    </cfRule>
  </conditionalFormatting>
  <conditionalFormatting sqref="J51:J68">
    <cfRule type="containsText" dxfId="184" priority="15" operator="containsText" text="NBPE">
      <formula>NOT(ISERROR(SEARCH("NBPE",#REF!)))</formula>
    </cfRule>
  </conditionalFormatting>
  <conditionalFormatting sqref="F1:F1048576">
    <cfRule type="cellIs" dxfId="183" priority="6" operator="equal">
      <formula>"NP"</formula>
    </cfRule>
    <cfRule type="cellIs" dxfId="182" priority="7" operator="equal">
      <formula>"R"</formula>
    </cfRule>
  </conditionalFormatting>
  <conditionalFormatting sqref="L2 L5:L16">
    <cfRule type="containsText" dxfId="181" priority="5" operator="containsText" text="N">
      <formula>NOT(ISERROR(SEARCH("N",L2)))</formula>
    </cfRule>
  </conditionalFormatting>
  <conditionalFormatting sqref="L3">
    <cfRule type="containsText" dxfId="180" priority="4" operator="containsText" text="N">
      <formula>NOT(ISERROR(SEARCH("N",L3)))</formula>
    </cfRule>
  </conditionalFormatting>
  <conditionalFormatting sqref="L4">
    <cfRule type="containsText" dxfId="179" priority="3" operator="containsText" text="N">
      <formula>NOT(ISERROR(SEARCH("N",L4)))</formula>
    </cfRule>
  </conditionalFormatting>
  <conditionalFormatting sqref="L17:L41">
    <cfRule type="containsText" dxfId="178" priority="1" operator="containsText" text="N">
      <formula>NOT(ISERROR(SEARCH("N",L17)))</formula>
    </cfRule>
  </conditionalFormatting>
  <dataValidations count="6">
    <dataValidation type="list" allowBlank="1" showInputMessage="1" showErrorMessage="1" sqref="F18:F199 F2:F16">
      <formula1>DecPA</formula1>
    </dataValidation>
    <dataValidation type="list" allowBlank="1" showInputMessage="1" showErrorMessage="1" sqref="C18:C199 C2:C16">
      <formula1>PA</formula1>
    </dataValidation>
    <dataValidation type="list" allowBlank="1" showInputMessage="1" showErrorMessage="1" sqref="H2:H199">
      <formula1>Resp</formula1>
    </dataValidation>
    <dataValidation type="list" allowBlank="1" showInputMessage="1" showErrorMessage="1" sqref="I2:I199">
      <formula1>Statut</formula1>
    </dataValidation>
    <dataValidation type="date" allowBlank="1" showInputMessage="1" showErrorMessage="1" sqref="E18:E199 E2:E16">
      <formula1>41275</formula1>
      <formula2>42736</formula2>
    </dataValidation>
    <dataValidation type="whole" allowBlank="1" showInputMessage="1" showErrorMessage="1" sqref="G18:G199 G2:G16">
      <formula1>0</formula1>
      <formula2>10000</formula2>
    </dataValidation>
  </dataValidations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1"/>
  <sheetViews>
    <sheetView zoomScale="85" zoomScaleNormal="85" workbookViewId="0">
      <pane xSplit="3" ySplit="1" topLeftCell="D2" activePane="bottomRight" state="frozenSplit"/>
      <selection activeCell="C66" sqref="C66"/>
      <selection pane="topRight" activeCell="C66" sqref="C66"/>
      <selection pane="bottomLeft" activeCell="C66" sqref="C66"/>
      <selection pane="bottomRight" activeCell="C66" sqref="C66"/>
    </sheetView>
  </sheetViews>
  <sheetFormatPr baseColWidth="10" defaultRowHeight="15" x14ac:dyDescent="0.25"/>
  <cols>
    <col min="1" max="1" width="11.42578125" style="107"/>
    <col min="2" max="2" width="28.85546875" style="108" customWidth="1"/>
    <col min="3" max="3" width="27.7109375" style="7" customWidth="1"/>
    <col min="4" max="4" width="10.28515625" style="7" customWidth="1"/>
    <col min="5" max="5" width="14.140625" style="7" customWidth="1"/>
    <col min="6" max="6" width="10" style="7" customWidth="1"/>
    <col min="7" max="7" width="14.28515625" style="7" customWidth="1"/>
    <col min="8" max="8" width="9.42578125" style="7" customWidth="1"/>
    <col min="9" max="9" width="11.42578125" style="7" customWidth="1"/>
    <col min="10" max="11" width="17.7109375" style="109" customWidth="1"/>
    <col min="12" max="12" width="15.42578125" style="113" customWidth="1"/>
    <col min="13" max="13" width="4.5703125" customWidth="1"/>
    <col min="14" max="14" width="22.28515625" bestFit="1" customWidth="1"/>
    <col min="15" max="15" width="11.42578125" bestFit="1" customWidth="1"/>
    <col min="16" max="16" width="9.28515625" customWidth="1"/>
    <col min="18" max="18" width="12.28515625" customWidth="1"/>
    <col min="19" max="19" width="33.7109375" customWidth="1"/>
    <col min="20" max="20" width="6.28515625" customWidth="1"/>
  </cols>
  <sheetData>
    <row r="1" spans="1:22" s="1" customFormat="1" ht="40.5" customHeight="1" thickBot="1" x14ac:dyDescent="0.3">
      <c r="A1" s="104" t="s">
        <v>84</v>
      </c>
      <c r="B1" s="105" t="s">
        <v>10</v>
      </c>
      <c r="C1" s="104" t="s">
        <v>11</v>
      </c>
      <c r="D1" s="104" t="s">
        <v>22</v>
      </c>
      <c r="E1" s="104" t="s">
        <v>9</v>
      </c>
      <c r="F1" s="104" t="s">
        <v>23</v>
      </c>
      <c r="G1" s="104" t="s">
        <v>0</v>
      </c>
      <c r="H1" s="104" t="s">
        <v>3</v>
      </c>
      <c r="I1" s="104" t="s">
        <v>57</v>
      </c>
      <c r="J1" s="104" t="s">
        <v>56</v>
      </c>
      <c r="K1" s="104" t="s">
        <v>29</v>
      </c>
      <c r="L1" s="111" t="s">
        <v>85</v>
      </c>
      <c r="M1" s="10"/>
      <c r="N1" s="61"/>
      <c r="O1" s="12" t="s">
        <v>1</v>
      </c>
      <c r="P1" s="12" t="s">
        <v>2</v>
      </c>
      <c r="Q1" s="12" t="s">
        <v>21</v>
      </c>
      <c r="R1" s="89" t="s">
        <v>113</v>
      </c>
      <c r="S1" s="11"/>
    </row>
    <row r="2" spans="1:22" ht="15.75" thickBot="1" x14ac:dyDescent="0.3">
      <c r="A2" s="106">
        <f t="shared" ref="A2:A66" ca="1" si="0">HYPERLINK(CONCATENATE(repetoire,"\",(MID(CELL("nomfichier",$A$1),FIND("]",CELL("nomfichier",$A$1),1)+1,30)),"\","PA",ROW(A2)-1,".pdf"),ROW(A2)-1)</f>
        <v>1</v>
      </c>
      <c r="B2" s="86" t="s">
        <v>125</v>
      </c>
      <c r="C2" s="4" t="s">
        <v>33</v>
      </c>
      <c r="D2" s="4">
        <f t="shared" ref="D2:D68" si="1">IF(ISBLANK($C2), "", VLOOKUP($C2,PAcomplet,2,FALSE))</f>
        <v>1</v>
      </c>
      <c r="E2" s="5">
        <v>41730</v>
      </c>
      <c r="F2" s="4" t="s">
        <v>4</v>
      </c>
      <c r="G2" s="4"/>
      <c r="H2" s="4" t="s">
        <v>6</v>
      </c>
      <c r="I2" s="4" t="s">
        <v>7</v>
      </c>
      <c r="J2" s="86"/>
      <c r="K2" s="49"/>
      <c r="L2" s="49" t="s">
        <v>87</v>
      </c>
      <c r="M2" s="6"/>
      <c r="N2" s="62" t="s">
        <v>58</v>
      </c>
      <c r="O2" s="15">
        <f>SUMPRODUCT(($D$2:$D$220=1)*($F$2:$F$220="A"))</f>
        <v>4</v>
      </c>
      <c r="P2" s="15">
        <f>SUMPRODUCT(($D$2:$D$220=2)*($F$2:$F$220="A"))</f>
        <v>38</v>
      </c>
      <c r="Q2" s="15">
        <f>O2+P2</f>
        <v>42</v>
      </c>
      <c r="R2" s="15">
        <f>SUMPRODUCT(($D$2:$D$220="PC")*($F$2:$F$220="A"))</f>
        <v>19</v>
      </c>
      <c r="S2" s="14"/>
      <c r="U2" s="7"/>
      <c r="V2" s="7"/>
    </row>
    <row r="3" spans="1:22" ht="15.75" thickBot="1" x14ac:dyDescent="0.3">
      <c r="A3" s="106">
        <f t="shared" ca="1" si="0"/>
        <v>2</v>
      </c>
      <c r="B3" s="86" t="s">
        <v>127</v>
      </c>
      <c r="C3" s="4" t="s">
        <v>35</v>
      </c>
      <c r="D3" s="4">
        <f t="shared" si="1"/>
        <v>2</v>
      </c>
      <c r="E3" s="5">
        <v>41744</v>
      </c>
      <c r="F3" s="4" t="s">
        <v>4</v>
      </c>
      <c r="G3" s="4">
        <v>264</v>
      </c>
      <c r="H3" s="4" t="s">
        <v>6</v>
      </c>
      <c r="I3" s="4" t="s">
        <v>7</v>
      </c>
      <c r="J3" s="86"/>
      <c r="K3" s="48"/>
      <c r="L3" s="48" t="s">
        <v>87</v>
      </c>
      <c r="M3" s="6"/>
      <c r="N3" s="63" t="s">
        <v>59</v>
      </c>
      <c r="O3" s="15">
        <f>SUMPRODUCT(($D$2:$D$220=1)*($F$2:$F$220="R"))</f>
        <v>0</v>
      </c>
      <c r="P3" s="15">
        <f>SUMPRODUCT(($D$2:$D$220=2)*($F$2:$F$220="R"))</f>
        <v>0</v>
      </c>
      <c r="Q3" s="15">
        <f t="shared" ref="Q3:Q4" si="2">O3+P3</f>
        <v>0</v>
      </c>
      <c r="R3" s="15">
        <f>SUMPRODUCT(($D$2:$D$220="PC")*($F$2:$F$220="R"))</f>
        <v>0</v>
      </c>
      <c r="S3" s="14"/>
      <c r="U3" s="7"/>
      <c r="V3" s="7"/>
    </row>
    <row r="4" spans="1:22" ht="15.75" thickBot="1" x14ac:dyDescent="0.3">
      <c r="A4" s="106">
        <f t="shared" ca="1" si="0"/>
        <v>3</v>
      </c>
      <c r="B4" s="86" t="s">
        <v>130</v>
      </c>
      <c r="C4" s="4" t="s">
        <v>35</v>
      </c>
      <c r="D4" s="4">
        <f t="shared" si="1"/>
        <v>2</v>
      </c>
      <c r="E4" s="5">
        <v>41752</v>
      </c>
      <c r="F4" s="4" t="s">
        <v>4</v>
      </c>
      <c r="G4" s="4">
        <v>294</v>
      </c>
      <c r="H4" s="4" t="s">
        <v>6</v>
      </c>
      <c r="I4" s="4" t="s">
        <v>7</v>
      </c>
      <c r="J4" s="86"/>
      <c r="K4" s="48"/>
      <c r="L4" s="48" t="s">
        <v>87</v>
      </c>
      <c r="M4" s="6"/>
      <c r="N4" s="63" t="s">
        <v>78</v>
      </c>
      <c r="O4" s="19">
        <f>SUMPRODUCT(($D$2:$D$220=1)*(NOT(ISBLANK($F$2:$F$220))))</f>
        <v>4</v>
      </c>
      <c r="P4" s="19">
        <f>SUMPRODUCT(($D$2:$D$220=2)*(NOT(ISBLANK($F$2:$F$220))))</f>
        <v>42</v>
      </c>
      <c r="Q4" s="15">
        <f t="shared" si="2"/>
        <v>46</v>
      </c>
      <c r="R4" s="19">
        <f>SUMPRODUCT(($D$2:$D$220="pc")*(NOT(ISBLANK($F$2:$F$220))))</f>
        <v>19</v>
      </c>
      <c r="S4" s="14"/>
      <c r="T4" s="7"/>
      <c r="U4" s="7"/>
      <c r="V4" s="7"/>
    </row>
    <row r="5" spans="1:22" ht="15.75" thickBot="1" x14ac:dyDescent="0.3">
      <c r="A5" s="106">
        <f t="shared" ca="1" si="0"/>
        <v>4</v>
      </c>
      <c r="B5" s="86" t="s">
        <v>138</v>
      </c>
      <c r="C5" s="4" t="s">
        <v>35</v>
      </c>
      <c r="D5" s="4">
        <f t="shared" si="1"/>
        <v>2</v>
      </c>
      <c r="E5" s="5">
        <v>41753</v>
      </c>
      <c r="F5" s="4" t="s">
        <v>4</v>
      </c>
      <c r="G5" s="4">
        <v>301</v>
      </c>
      <c r="H5" s="4" t="s">
        <v>6</v>
      </c>
      <c r="I5" s="4" t="s">
        <v>7</v>
      </c>
      <c r="J5" s="86"/>
      <c r="K5" s="48"/>
      <c r="L5" s="48" t="s">
        <v>87</v>
      </c>
      <c r="M5" s="6"/>
      <c r="N5" s="62" t="s">
        <v>60</v>
      </c>
      <c r="O5" s="20">
        <f>IFERROR(O2/(O2+O3),"")</f>
        <v>1</v>
      </c>
      <c r="P5" s="20">
        <f>IFERROR(P2/(P2+P3),"")</f>
        <v>1</v>
      </c>
      <c r="Q5" s="20">
        <f>IFERROR(Q2/(Q2+Q3),"")</f>
        <v>1</v>
      </c>
      <c r="R5" s="20">
        <f>IF(R4=0,"",R2/(R2+R3))</f>
        <v>1</v>
      </c>
      <c r="S5" s="14"/>
      <c r="T5" s="7"/>
      <c r="U5" s="7"/>
      <c r="V5" s="7"/>
    </row>
    <row r="6" spans="1:22" ht="15.75" thickBot="1" x14ac:dyDescent="0.3">
      <c r="A6" s="106">
        <f t="shared" ca="1" si="0"/>
        <v>5</v>
      </c>
      <c r="B6" s="86" t="s">
        <v>139</v>
      </c>
      <c r="C6" s="4" t="s">
        <v>35</v>
      </c>
      <c r="D6" s="4">
        <f t="shared" si="1"/>
        <v>2</v>
      </c>
      <c r="E6" s="5">
        <v>41758</v>
      </c>
      <c r="F6" s="4" t="s">
        <v>4</v>
      </c>
      <c r="G6" s="4">
        <v>330</v>
      </c>
      <c r="H6" s="4" t="s">
        <v>6</v>
      </c>
      <c r="I6" s="4" t="s">
        <v>7</v>
      </c>
      <c r="J6" s="86"/>
      <c r="K6" s="48"/>
      <c r="L6" s="48" t="s">
        <v>87</v>
      </c>
      <c r="M6" s="6"/>
      <c r="N6" s="63" t="s">
        <v>61</v>
      </c>
      <c r="O6" s="20">
        <f>IFERROR(O3/(O2+O3),"")</f>
        <v>0</v>
      </c>
      <c r="P6" s="20">
        <f>IFERROR(P3/(P2+P3),"")</f>
        <v>0</v>
      </c>
      <c r="Q6" s="20">
        <f>IFERROR(Q3/(Q2+Q3),"")</f>
        <v>0</v>
      </c>
      <c r="R6" s="20">
        <f>IF(R4=0,"",R3/(R2+R3))</f>
        <v>0</v>
      </c>
      <c r="S6" s="14"/>
      <c r="T6" s="7"/>
      <c r="U6" s="7"/>
      <c r="V6" s="7"/>
    </row>
    <row r="7" spans="1:22" ht="15.75" thickBot="1" x14ac:dyDescent="0.3">
      <c r="A7" s="106">
        <f t="shared" ca="1" si="0"/>
        <v>6</v>
      </c>
      <c r="B7" s="86" t="s">
        <v>140</v>
      </c>
      <c r="C7" s="4" t="s">
        <v>35</v>
      </c>
      <c r="D7" s="4">
        <f t="shared" si="1"/>
        <v>2</v>
      </c>
      <c r="E7" s="5">
        <v>41758</v>
      </c>
      <c r="F7" s="4" t="s">
        <v>4</v>
      </c>
      <c r="G7" s="4">
        <v>331</v>
      </c>
      <c r="H7" s="4" t="s">
        <v>6</v>
      </c>
      <c r="I7" s="4" t="s">
        <v>7</v>
      </c>
      <c r="J7" s="86"/>
      <c r="K7" s="48"/>
      <c r="L7" s="48" t="s">
        <v>87</v>
      </c>
      <c r="M7" s="6"/>
      <c r="N7" s="63" t="s">
        <v>79</v>
      </c>
      <c r="O7" s="20">
        <f>IFERROR((O2+O3)/O4,"")</f>
        <v>1</v>
      </c>
      <c r="P7" s="20">
        <f>IFERROR((P2+P3)/P4,"")</f>
        <v>0.90476190476190477</v>
      </c>
      <c r="Q7" s="20">
        <f>IFERROR((Q2+Q3)/Q4,"")</f>
        <v>0.91304347826086951</v>
      </c>
      <c r="R7" s="21">
        <f>IF(R4=0,"",(R2+R3)/R4)</f>
        <v>1</v>
      </c>
      <c r="S7" s="14"/>
      <c r="T7" s="7"/>
      <c r="U7" s="7"/>
      <c r="V7" s="7"/>
    </row>
    <row r="8" spans="1:22" ht="15.75" thickBot="1" x14ac:dyDescent="0.3">
      <c r="A8" s="106">
        <f t="shared" ca="1" si="0"/>
        <v>7</v>
      </c>
      <c r="B8" s="86" t="s">
        <v>135</v>
      </c>
      <c r="C8" s="4" t="s">
        <v>35</v>
      </c>
      <c r="D8" s="4">
        <f t="shared" si="1"/>
        <v>2</v>
      </c>
      <c r="E8" s="5">
        <v>41758</v>
      </c>
      <c r="F8" s="4" t="s">
        <v>4</v>
      </c>
      <c r="G8" s="4">
        <v>332</v>
      </c>
      <c r="H8" s="4" t="s">
        <v>6</v>
      </c>
      <c r="I8" s="4" t="s">
        <v>7</v>
      </c>
      <c r="J8" s="86"/>
      <c r="K8" s="48"/>
      <c r="L8" s="48" t="s">
        <v>87</v>
      </c>
      <c r="M8" s="6"/>
      <c r="N8" s="64" t="s">
        <v>28</v>
      </c>
      <c r="O8" s="65">
        <f>Stat!$C$14</f>
        <v>6</v>
      </c>
      <c r="P8" s="65">
        <f>Stat!$D$14</f>
        <v>2014</v>
      </c>
      <c r="Q8" s="66"/>
      <c r="R8" s="14"/>
      <c r="S8" s="14"/>
      <c r="T8" s="7"/>
      <c r="U8" s="7"/>
      <c r="V8" s="7"/>
    </row>
    <row r="9" spans="1:22" ht="15.75" thickBot="1" x14ac:dyDescent="0.3">
      <c r="A9" s="106">
        <f t="shared" ca="1" si="0"/>
        <v>8</v>
      </c>
      <c r="B9" s="86" t="s">
        <v>134</v>
      </c>
      <c r="C9" s="4" t="s">
        <v>33</v>
      </c>
      <c r="D9" s="4">
        <f t="shared" si="1"/>
        <v>1</v>
      </c>
      <c r="E9" s="5">
        <v>41758</v>
      </c>
      <c r="F9" s="4" t="s">
        <v>4</v>
      </c>
      <c r="G9" s="4"/>
      <c r="H9" s="4" t="s">
        <v>6</v>
      </c>
      <c r="I9" s="4" t="s">
        <v>7</v>
      </c>
      <c r="J9" s="86"/>
      <c r="K9" s="48"/>
      <c r="L9" s="48" t="s">
        <v>87</v>
      </c>
      <c r="M9" s="6"/>
      <c r="N9" s="67"/>
      <c r="O9" s="16" t="s">
        <v>1</v>
      </c>
      <c r="P9" s="16" t="s">
        <v>2</v>
      </c>
      <c r="Q9" s="16" t="s">
        <v>21</v>
      </c>
      <c r="R9" s="14"/>
      <c r="S9" s="14"/>
      <c r="T9" s="7"/>
      <c r="U9" s="7"/>
      <c r="V9" s="7"/>
    </row>
    <row r="10" spans="1:22" ht="15.75" thickBot="1" x14ac:dyDescent="0.3">
      <c r="A10" s="106">
        <f t="shared" ca="1" si="0"/>
        <v>9</v>
      </c>
      <c r="B10" s="86" t="s">
        <v>141</v>
      </c>
      <c r="C10" s="4" t="s">
        <v>114</v>
      </c>
      <c r="D10" s="4" t="str">
        <f t="shared" si="1"/>
        <v>PC</v>
      </c>
      <c r="E10" s="5">
        <v>41765</v>
      </c>
      <c r="F10" s="4" t="s">
        <v>4</v>
      </c>
      <c r="G10" s="4">
        <v>356</v>
      </c>
      <c r="H10" s="4" t="s">
        <v>6</v>
      </c>
      <c r="I10" s="4" t="s">
        <v>7</v>
      </c>
      <c r="J10" s="86"/>
      <c r="K10" s="48"/>
      <c r="L10" s="48" t="s">
        <v>87</v>
      </c>
      <c r="M10" s="6"/>
      <c r="N10" s="62" t="s">
        <v>58</v>
      </c>
      <c r="O10" s="15">
        <f>SUMPRODUCT(($D$2:$D$220=1)*($F$2:$F$220="A")*(MONTH($E$2:$E$220)=$O$8)*(YEAR($E$2:$E$220)=$P$8))</f>
        <v>0</v>
      </c>
      <c r="P10" s="15">
        <f>SUMPRODUCT(($D$2:$D$220=2)*($F$2:$F$220="A")*(MONTH($E$2:$E$220)=$O$8)*(YEAR($E$2:$E$220)=$P$8))</f>
        <v>18</v>
      </c>
      <c r="Q10" s="15">
        <f>O10+P10</f>
        <v>18</v>
      </c>
      <c r="R10" s="15">
        <f>SUMPRODUCT(($D$2:$D$220="pc")*($F$2:$F$220="A")*(MONTH($E$2:$E$220)=$O$8)*(YEAR($E$2:$E$220)=$P$8))</f>
        <v>7</v>
      </c>
      <c r="S10" s="14"/>
      <c r="T10" s="7"/>
      <c r="U10" s="7"/>
      <c r="V10" s="7"/>
    </row>
    <row r="11" spans="1:22" ht="15" customHeight="1" thickBot="1" x14ac:dyDescent="0.3">
      <c r="A11" s="106">
        <f t="shared" ca="1" si="0"/>
        <v>10</v>
      </c>
      <c r="B11" s="4" t="s">
        <v>142</v>
      </c>
      <c r="C11" s="4" t="s">
        <v>114</v>
      </c>
      <c r="D11" s="4" t="str">
        <f t="shared" si="1"/>
        <v>PC</v>
      </c>
      <c r="E11" s="5">
        <v>41765</v>
      </c>
      <c r="F11" s="4" t="s">
        <v>4</v>
      </c>
      <c r="G11" s="4">
        <v>357</v>
      </c>
      <c r="H11" s="4" t="s">
        <v>6</v>
      </c>
      <c r="I11" s="4" t="s">
        <v>7</v>
      </c>
      <c r="J11" s="86"/>
      <c r="K11" s="48"/>
      <c r="L11" s="48" t="s">
        <v>87</v>
      </c>
      <c r="M11" s="6"/>
      <c r="N11" s="63" t="s">
        <v>59</v>
      </c>
      <c r="O11" s="15">
        <f>SUMPRODUCT(($D$2:$D$220=1)*($F$2:$F$220="R")*(MONTH($E$2:$E$220)=$O$8)*(YEAR($E$2:$E$220)=$P$8))</f>
        <v>0</v>
      </c>
      <c r="P11" s="15">
        <f>SUMPRODUCT(($D$2:$D$220=2)*($F$2:$F$220="R")*(MONTH($E$2:$E$220)=$O$8)*(YEAR($E$2:$E$220)=$P$8))</f>
        <v>0</v>
      </c>
      <c r="Q11" s="15">
        <f t="shared" ref="Q11:Q12" si="3">O11+P11</f>
        <v>0</v>
      </c>
      <c r="R11" s="15">
        <f>SUMPRODUCT(($D$2:$D$220="pc")*($F$2:$F$220="R")*(MONTH($E$2:$E$220)=$O$8)*(YEAR($E$2:$E$220)=$P$8))</f>
        <v>0</v>
      </c>
      <c r="S11" s="14"/>
      <c r="T11" s="7"/>
      <c r="U11" s="7"/>
      <c r="V11" s="7"/>
    </row>
    <row r="12" spans="1:22" ht="15" customHeight="1" thickBot="1" x14ac:dyDescent="0.3">
      <c r="A12" s="106">
        <f t="shared" ca="1" si="0"/>
        <v>11</v>
      </c>
      <c r="B12" s="4" t="s">
        <v>143</v>
      </c>
      <c r="C12" s="4" t="s">
        <v>114</v>
      </c>
      <c r="D12" s="4" t="str">
        <f t="shared" si="1"/>
        <v>PC</v>
      </c>
      <c r="E12" s="5">
        <v>41765</v>
      </c>
      <c r="F12" s="4" t="s">
        <v>4</v>
      </c>
      <c r="G12" s="4">
        <v>358</v>
      </c>
      <c r="H12" s="4" t="s">
        <v>6</v>
      </c>
      <c r="I12" s="4" t="s">
        <v>7</v>
      </c>
      <c r="J12" s="86"/>
      <c r="K12" s="48"/>
      <c r="L12" s="48" t="s">
        <v>87</v>
      </c>
      <c r="M12" s="6"/>
      <c r="N12" s="63" t="s">
        <v>78</v>
      </c>
      <c r="O12" s="19">
        <f>SUMPRODUCT(($D$2:$D$220=1)*(NOT(ISBLANK($F$2:$F$220)))*(MONTH($E$2:$E$220)=$O$8)*(YEAR($E$2:$E$220)=$P$8))</f>
        <v>0</v>
      </c>
      <c r="P12" s="19">
        <f>SUMPRODUCT(($D$2:$D$220=2)*(NOT(ISBLANK($F$2:$F$220)))*(MONTH($E$2:$E$220)=$O$8)*(YEAR($E$2:$E$220)=$P$8))</f>
        <v>20</v>
      </c>
      <c r="Q12" s="15">
        <f t="shared" si="3"/>
        <v>20</v>
      </c>
      <c r="R12" s="19">
        <f>SUMPRODUCT(($D$2:$D$220="PC")*(NOT(ISBLANK($F$2:$F$220)))*(MONTH($E$2:$E$220)=$O$8)*(YEAR($E$2:$E$220)=$P$8))</f>
        <v>7</v>
      </c>
      <c r="S12" s="14"/>
      <c r="T12" s="7"/>
      <c r="U12" s="7"/>
      <c r="V12" s="7"/>
    </row>
    <row r="13" spans="1:22" ht="15" customHeight="1" thickBot="1" x14ac:dyDescent="0.3">
      <c r="A13" s="106">
        <f t="shared" ca="1" si="0"/>
        <v>12</v>
      </c>
      <c r="B13" s="86" t="s">
        <v>141</v>
      </c>
      <c r="C13" s="4" t="s">
        <v>35</v>
      </c>
      <c r="D13" s="4">
        <f t="shared" si="1"/>
        <v>2</v>
      </c>
      <c r="E13" s="5">
        <v>41766</v>
      </c>
      <c r="F13" s="4" t="s">
        <v>4</v>
      </c>
      <c r="G13" s="4">
        <v>359</v>
      </c>
      <c r="H13" s="4" t="s">
        <v>6</v>
      </c>
      <c r="I13" s="4" t="s">
        <v>7</v>
      </c>
      <c r="J13" s="86"/>
      <c r="K13" s="48"/>
      <c r="L13" s="48" t="s">
        <v>87</v>
      </c>
      <c r="M13" s="6"/>
      <c r="N13" s="62" t="s">
        <v>60</v>
      </c>
      <c r="O13" s="20" t="str">
        <f>IFERROR(O10/($O$10+$O$11),"")</f>
        <v/>
      </c>
      <c r="P13" s="20">
        <f>IFERROR(P10/(P10+P11),"")</f>
        <v>1</v>
      </c>
      <c r="Q13" s="20">
        <f>IFERROR(Q10/(Q10+Q11),"")</f>
        <v>1</v>
      </c>
      <c r="R13" s="20">
        <f>IFERROR(R10/(R10+R11),"")</f>
        <v>1</v>
      </c>
      <c r="S13" s="14"/>
      <c r="T13" s="7"/>
      <c r="U13" s="7"/>
      <c r="V13" s="7"/>
    </row>
    <row r="14" spans="1:22" ht="15.75" thickBot="1" x14ac:dyDescent="0.3">
      <c r="A14" s="106">
        <f t="shared" ca="1" si="0"/>
        <v>13</v>
      </c>
      <c r="B14" s="4" t="s">
        <v>142</v>
      </c>
      <c r="C14" s="4" t="s">
        <v>35</v>
      </c>
      <c r="D14" s="4">
        <f t="shared" si="1"/>
        <v>2</v>
      </c>
      <c r="E14" s="5">
        <v>41766</v>
      </c>
      <c r="F14" s="4" t="s">
        <v>4</v>
      </c>
      <c r="G14" s="88">
        <v>360</v>
      </c>
      <c r="H14" s="4" t="s">
        <v>6</v>
      </c>
      <c r="I14" s="4" t="s">
        <v>7</v>
      </c>
      <c r="J14" s="86"/>
      <c r="K14" s="48"/>
      <c r="L14" s="48" t="s">
        <v>87</v>
      </c>
      <c r="M14" s="6"/>
      <c r="N14" s="63" t="s">
        <v>61</v>
      </c>
      <c r="O14" s="20" t="str">
        <f>IFERROR(O11/($O$10+$O$11),"")</f>
        <v/>
      </c>
      <c r="P14" s="20">
        <f>IFERROR(P11/(P10+P11),"")</f>
        <v>0</v>
      </c>
      <c r="Q14" s="20">
        <f>IFERROR(Q11/(Q10+Q11),"")</f>
        <v>0</v>
      </c>
      <c r="R14" s="20">
        <f>IFERROR(R11/(R10+R11),"")</f>
        <v>0</v>
      </c>
      <c r="S14" s="14"/>
    </row>
    <row r="15" spans="1:22" ht="15.75" thickBot="1" x14ac:dyDescent="0.3">
      <c r="A15" s="106">
        <f t="shared" ca="1" si="0"/>
        <v>14</v>
      </c>
      <c r="B15" s="4" t="s">
        <v>143</v>
      </c>
      <c r="C15" s="4" t="s">
        <v>35</v>
      </c>
      <c r="D15" s="4">
        <f t="shared" si="1"/>
        <v>2</v>
      </c>
      <c r="E15" s="5">
        <v>41766</v>
      </c>
      <c r="F15" s="4" t="s">
        <v>4</v>
      </c>
      <c r="G15" s="88">
        <v>361</v>
      </c>
      <c r="H15" s="4" t="s">
        <v>6</v>
      </c>
      <c r="I15" s="4" t="s">
        <v>7</v>
      </c>
      <c r="J15" s="86"/>
      <c r="K15" s="48"/>
      <c r="L15" s="48" t="s">
        <v>87</v>
      </c>
      <c r="M15" s="6"/>
      <c r="N15" s="62" t="s">
        <v>79</v>
      </c>
      <c r="O15" s="21" t="str">
        <f>IFERROR((O10+O11)/O12,"")</f>
        <v/>
      </c>
      <c r="P15" s="21">
        <f>IFERROR((P10+P11)/P12,"")</f>
        <v>0.9</v>
      </c>
      <c r="Q15" s="21">
        <f>IFERROR((Q10+Q11)/Q12,"")</f>
        <v>0.9</v>
      </c>
      <c r="R15" s="21">
        <f>IFERROR((R10+R11)/R12,"")</f>
        <v>1</v>
      </c>
      <c r="S15" s="14"/>
    </row>
    <row r="16" spans="1:22" x14ac:dyDescent="0.25">
      <c r="A16" s="106">
        <f t="shared" ca="1" si="0"/>
        <v>15</v>
      </c>
      <c r="B16" s="129" t="s">
        <v>137</v>
      </c>
      <c r="C16" s="4" t="s">
        <v>33</v>
      </c>
      <c r="D16" s="4">
        <f t="shared" si="1"/>
        <v>1</v>
      </c>
      <c r="E16" s="132">
        <v>41766</v>
      </c>
      <c r="F16" s="4" t="s">
        <v>4</v>
      </c>
      <c r="G16" s="133"/>
      <c r="H16" s="4" t="s">
        <v>6</v>
      </c>
      <c r="I16" s="4" t="s">
        <v>7</v>
      </c>
      <c r="J16" s="86"/>
      <c r="K16" s="48"/>
      <c r="L16" s="48" t="s">
        <v>87</v>
      </c>
      <c r="M16" s="6"/>
      <c r="N16" s="14"/>
      <c r="O16" s="22"/>
      <c r="P16" s="22"/>
      <c r="Q16" s="14"/>
      <c r="R16" s="14"/>
      <c r="S16" s="14"/>
    </row>
    <row r="17" spans="1:19" x14ac:dyDescent="0.25">
      <c r="A17" s="106">
        <f t="shared" ca="1" si="0"/>
        <v>16</v>
      </c>
      <c r="B17" s="4" t="s">
        <v>144</v>
      </c>
      <c r="C17" s="4" t="s">
        <v>114</v>
      </c>
      <c r="D17" s="4" t="str">
        <f t="shared" si="1"/>
        <v>PC</v>
      </c>
      <c r="E17" s="5">
        <v>41772</v>
      </c>
      <c r="F17" s="4" t="s">
        <v>4</v>
      </c>
      <c r="G17" s="88">
        <v>394</v>
      </c>
      <c r="H17" s="4" t="s">
        <v>6</v>
      </c>
      <c r="I17" s="4" t="s">
        <v>7</v>
      </c>
      <c r="J17" s="86"/>
      <c r="K17" s="48"/>
      <c r="L17" s="48" t="s">
        <v>87</v>
      </c>
      <c r="M17" s="6"/>
      <c r="N17" s="68" t="s">
        <v>80</v>
      </c>
      <c r="O17" s="68" t="s">
        <v>52</v>
      </c>
      <c r="P17" s="68" t="s">
        <v>6</v>
      </c>
      <c r="Q17" s="68" t="s">
        <v>5</v>
      </c>
      <c r="R17" s="14" t="s">
        <v>152</v>
      </c>
      <c r="S17" s="14"/>
    </row>
    <row r="18" spans="1:19" x14ac:dyDescent="0.25">
      <c r="A18" s="106">
        <f t="shared" ca="1" si="0"/>
        <v>17</v>
      </c>
      <c r="B18" s="4" t="s">
        <v>144</v>
      </c>
      <c r="C18" s="4" t="s">
        <v>35</v>
      </c>
      <c r="D18" s="4">
        <f t="shared" si="1"/>
        <v>2</v>
      </c>
      <c r="E18" s="5">
        <v>41773</v>
      </c>
      <c r="F18" s="4" t="s">
        <v>4</v>
      </c>
      <c r="G18" s="88">
        <v>395</v>
      </c>
      <c r="H18" s="4" t="s">
        <v>6</v>
      </c>
      <c r="I18" s="4" t="s">
        <v>7</v>
      </c>
      <c r="J18" s="86"/>
      <c r="K18" s="48"/>
      <c r="L18" s="48" t="s">
        <v>87</v>
      </c>
      <c r="M18" s="6"/>
      <c r="N18" s="68"/>
      <c r="O18" s="68">
        <f>COUNTIF($H$2:$H$201,"LSP")</f>
        <v>0</v>
      </c>
      <c r="P18" s="68">
        <f>COUNTIF($H$2:$I$201,"NLA")</f>
        <v>48</v>
      </c>
      <c r="Q18" s="68">
        <f>COUNTIF($H$2:$J$201,"BGO")</f>
        <v>15</v>
      </c>
      <c r="R18" s="68">
        <f>COUNTIF($H$2:$J$201,R17)</f>
        <v>1</v>
      </c>
      <c r="S18" s="14"/>
    </row>
    <row r="19" spans="1:19" x14ac:dyDescent="0.25">
      <c r="A19" s="106">
        <f t="shared" ca="1" si="0"/>
        <v>18</v>
      </c>
      <c r="B19" s="4" t="s">
        <v>145</v>
      </c>
      <c r="C19" s="4" t="s">
        <v>114</v>
      </c>
      <c r="D19" s="4" t="str">
        <f t="shared" si="1"/>
        <v>PC</v>
      </c>
      <c r="E19" s="5">
        <v>41772</v>
      </c>
      <c r="F19" s="4" t="s">
        <v>4</v>
      </c>
      <c r="G19" s="88">
        <v>396</v>
      </c>
      <c r="H19" s="4" t="s">
        <v>6</v>
      </c>
      <c r="I19" s="4" t="s">
        <v>7</v>
      </c>
      <c r="J19" s="86"/>
      <c r="K19" s="48"/>
      <c r="L19" s="48" t="s">
        <v>87</v>
      </c>
      <c r="M19" s="6"/>
      <c r="N19" s="14"/>
      <c r="O19" s="22"/>
      <c r="P19" s="22"/>
      <c r="Q19" s="23"/>
      <c r="R19" s="14"/>
      <c r="S19" s="14"/>
    </row>
    <row r="20" spans="1:19" x14ac:dyDescent="0.25">
      <c r="A20" s="106">
        <f t="shared" ca="1" si="0"/>
        <v>19</v>
      </c>
      <c r="B20" s="4" t="s">
        <v>145</v>
      </c>
      <c r="C20" s="4" t="s">
        <v>35</v>
      </c>
      <c r="D20" s="4">
        <f t="shared" si="1"/>
        <v>2</v>
      </c>
      <c r="E20" s="5">
        <v>41773</v>
      </c>
      <c r="F20" s="4" t="s">
        <v>4</v>
      </c>
      <c r="G20" s="88">
        <v>397</v>
      </c>
      <c r="H20" s="4" t="s">
        <v>6</v>
      </c>
      <c r="I20" s="4" t="s">
        <v>7</v>
      </c>
      <c r="J20" s="86"/>
      <c r="K20" s="48"/>
      <c r="L20" s="48" t="s">
        <v>87</v>
      </c>
      <c r="M20" s="6"/>
      <c r="N20" s="14"/>
      <c r="O20" s="22"/>
      <c r="P20" s="22"/>
      <c r="Q20" s="23"/>
      <c r="R20" s="14"/>
      <c r="S20" s="14"/>
    </row>
    <row r="21" spans="1:19" x14ac:dyDescent="0.25">
      <c r="A21" s="106">
        <f t="shared" ca="1" si="0"/>
        <v>20</v>
      </c>
      <c r="B21" s="4" t="s">
        <v>146</v>
      </c>
      <c r="C21" s="4" t="s">
        <v>114</v>
      </c>
      <c r="D21" s="4" t="str">
        <f t="shared" si="1"/>
        <v>PC</v>
      </c>
      <c r="E21" s="5">
        <v>41772</v>
      </c>
      <c r="F21" s="4" t="s">
        <v>4</v>
      </c>
      <c r="G21" s="88">
        <v>398</v>
      </c>
      <c r="H21" s="4" t="s">
        <v>6</v>
      </c>
      <c r="I21" s="4" t="s">
        <v>7</v>
      </c>
      <c r="J21" s="86"/>
      <c r="K21" s="48"/>
      <c r="L21" s="48" t="s">
        <v>87</v>
      </c>
      <c r="M21" s="6"/>
      <c r="N21" s="14"/>
      <c r="O21" s="23"/>
      <c r="P21" s="23"/>
      <c r="Q21" s="23"/>
      <c r="R21" s="14"/>
      <c r="S21" s="14"/>
    </row>
    <row r="22" spans="1:19" x14ac:dyDescent="0.25">
      <c r="A22" s="106">
        <f t="shared" ca="1" si="0"/>
        <v>21</v>
      </c>
      <c r="B22" s="4" t="s">
        <v>146</v>
      </c>
      <c r="C22" s="4" t="s">
        <v>35</v>
      </c>
      <c r="D22" s="4">
        <f t="shared" si="1"/>
        <v>2</v>
      </c>
      <c r="E22" s="5">
        <v>41773</v>
      </c>
      <c r="F22" s="4" t="s">
        <v>4</v>
      </c>
      <c r="G22" s="88">
        <v>399</v>
      </c>
      <c r="H22" s="4" t="s">
        <v>6</v>
      </c>
      <c r="I22" s="4" t="s">
        <v>7</v>
      </c>
      <c r="J22" s="86"/>
      <c r="K22" s="48"/>
      <c r="L22" s="48" t="s">
        <v>87</v>
      </c>
      <c r="M22" s="6"/>
      <c r="N22" s="14"/>
      <c r="O22" s="14"/>
      <c r="P22" s="14"/>
      <c r="Q22" s="14"/>
      <c r="R22" s="14"/>
      <c r="S22" s="14"/>
    </row>
    <row r="23" spans="1:19" x14ac:dyDescent="0.25">
      <c r="A23" s="106">
        <f t="shared" ca="1" si="0"/>
        <v>22</v>
      </c>
      <c r="B23" s="4" t="s">
        <v>147</v>
      </c>
      <c r="C23" s="4" t="s">
        <v>114</v>
      </c>
      <c r="D23" s="4" t="str">
        <f t="shared" si="1"/>
        <v>PC</v>
      </c>
      <c r="E23" s="5">
        <v>41773</v>
      </c>
      <c r="F23" s="4" t="s">
        <v>4</v>
      </c>
      <c r="G23" s="88">
        <v>400</v>
      </c>
      <c r="H23" s="4" t="s">
        <v>6</v>
      </c>
      <c r="I23" s="4" t="s">
        <v>7</v>
      </c>
      <c r="J23" s="86"/>
      <c r="K23" s="48"/>
      <c r="L23" s="48" t="s">
        <v>87</v>
      </c>
      <c r="M23" s="6"/>
      <c r="N23" s="14"/>
      <c r="O23" s="14"/>
      <c r="P23" s="14"/>
      <c r="Q23" s="14"/>
      <c r="R23" s="14"/>
      <c r="S23" s="14"/>
    </row>
    <row r="24" spans="1:19" x14ac:dyDescent="0.25">
      <c r="A24" s="106">
        <f t="shared" ca="1" si="0"/>
        <v>23</v>
      </c>
      <c r="B24" s="4" t="s">
        <v>147</v>
      </c>
      <c r="C24" s="4" t="s">
        <v>35</v>
      </c>
      <c r="D24" s="4">
        <f t="shared" si="1"/>
        <v>2</v>
      </c>
      <c r="E24" s="5">
        <v>41774</v>
      </c>
      <c r="F24" s="4" t="s">
        <v>4</v>
      </c>
      <c r="G24" s="88">
        <v>401</v>
      </c>
      <c r="H24" s="4" t="s">
        <v>6</v>
      </c>
      <c r="I24" s="4" t="s">
        <v>7</v>
      </c>
      <c r="J24" s="86"/>
      <c r="K24" s="48"/>
      <c r="L24" s="48" t="s">
        <v>87</v>
      </c>
      <c r="M24" s="6"/>
      <c r="N24" s="14"/>
      <c r="O24" s="14"/>
      <c r="P24" s="14"/>
      <c r="Q24" s="14"/>
      <c r="R24" s="14"/>
      <c r="S24" s="14"/>
    </row>
    <row r="25" spans="1:19" x14ac:dyDescent="0.25">
      <c r="A25" s="106">
        <f t="shared" ca="1" si="0"/>
        <v>24</v>
      </c>
      <c r="B25" s="4" t="s">
        <v>148</v>
      </c>
      <c r="C25" s="4" t="s">
        <v>35</v>
      </c>
      <c r="D25" s="4">
        <f t="shared" si="1"/>
        <v>2</v>
      </c>
      <c r="E25" s="5">
        <v>41773</v>
      </c>
      <c r="F25" s="4" t="s">
        <v>4</v>
      </c>
      <c r="G25" s="88">
        <v>402</v>
      </c>
      <c r="H25" s="4" t="s">
        <v>6</v>
      </c>
      <c r="I25" s="4" t="s">
        <v>7</v>
      </c>
      <c r="J25" s="86"/>
      <c r="K25" s="48"/>
      <c r="L25" s="48" t="s">
        <v>87</v>
      </c>
      <c r="M25" s="6"/>
      <c r="N25" s="14"/>
      <c r="O25" s="14"/>
      <c r="P25" s="14"/>
      <c r="Q25" s="14"/>
      <c r="R25" s="14"/>
      <c r="S25" s="14"/>
    </row>
    <row r="26" spans="1:19" x14ac:dyDescent="0.25">
      <c r="A26" s="106">
        <f t="shared" ca="1" si="0"/>
        <v>25</v>
      </c>
      <c r="B26" s="4" t="s">
        <v>151</v>
      </c>
      <c r="C26" s="4" t="s">
        <v>35</v>
      </c>
      <c r="D26" s="4">
        <f t="shared" si="1"/>
        <v>2</v>
      </c>
      <c r="E26" s="5">
        <v>41774</v>
      </c>
      <c r="F26" s="4" t="s">
        <v>75</v>
      </c>
      <c r="G26" s="88"/>
      <c r="H26" s="4"/>
      <c r="I26" s="4" t="s">
        <v>7</v>
      </c>
      <c r="J26" s="86"/>
      <c r="K26" s="48"/>
      <c r="L26" s="48" t="s">
        <v>87</v>
      </c>
      <c r="M26" s="6"/>
      <c r="N26" s="14"/>
      <c r="O26" s="14"/>
      <c r="P26" s="14"/>
      <c r="Q26" s="14"/>
      <c r="R26" s="14"/>
      <c r="S26" s="14"/>
    </row>
    <row r="27" spans="1:19" x14ac:dyDescent="0.25">
      <c r="A27" s="106">
        <f t="shared" ca="1" si="0"/>
        <v>26</v>
      </c>
      <c r="B27" s="4" t="s">
        <v>149</v>
      </c>
      <c r="C27" s="4" t="s">
        <v>35</v>
      </c>
      <c r="D27" s="4">
        <f t="shared" si="1"/>
        <v>2</v>
      </c>
      <c r="E27" s="5">
        <v>41774</v>
      </c>
      <c r="F27" s="4" t="s">
        <v>4</v>
      </c>
      <c r="G27" s="88">
        <v>403</v>
      </c>
      <c r="H27" s="4" t="s">
        <v>6</v>
      </c>
      <c r="I27" s="4" t="s">
        <v>7</v>
      </c>
      <c r="J27" s="86"/>
      <c r="K27" s="48"/>
      <c r="L27" s="48" t="s">
        <v>87</v>
      </c>
      <c r="M27" s="6"/>
      <c r="N27" s="14"/>
      <c r="O27" s="14"/>
      <c r="P27" s="14"/>
      <c r="Q27" s="14"/>
      <c r="R27" s="14"/>
      <c r="S27" s="14"/>
    </row>
    <row r="28" spans="1:19" x14ac:dyDescent="0.25">
      <c r="A28" s="106">
        <f t="shared" ca="1" si="0"/>
        <v>27</v>
      </c>
      <c r="B28" s="88" t="s">
        <v>150</v>
      </c>
      <c r="C28" s="4" t="s">
        <v>116</v>
      </c>
      <c r="D28" s="4">
        <f t="shared" si="1"/>
        <v>2</v>
      </c>
      <c r="E28" s="5">
        <v>41773</v>
      </c>
      <c r="F28" s="4" t="s">
        <v>4</v>
      </c>
      <c r="G28" s="88">
        <v>404</v>
      </c>
      <c r="H28" s="4" t="s">
        <v>6</v>
      </c>
      <c r="I28" s="4" t="s">
        <v>7</v>
      </c>
      <c r="J28" s="86"/>
      <c r="K28" s="48"/>
      <c r="L28" s="48" t="s">
        <v>87</v>
      </c>
      <c r="M28" s="6"/>
      <c r="N28" s="7"/>
      <c r="O28" s="7"/>
      <c r="P28" s="7"/>
      <c r="Q28" s="7"/>
    </row>
    <row r="29" spans="1:19" x14ac:dyDescent="0.25">
      <c r="A29" s="106">
        <f t="shared" ca="1" si="0"/>
        <v>28</v>
      </c>
      <c r="B29" s="129" t="s">
        <v>137</v>
      </c>
      <c r="C29" s="4" t="s">
        <v>33</v>
      </c>
      <c r="D29" s="4">
        <f t="shared" si="1"/>
        <v>1</v>
      </c>
      <c r="E29" s="132">
        <v>41773</v>
      </c>
      <c r="F29" s="4" t="s">
        <v>4</v>
      </c>
      <c r="G29" s="133"/>
      <c r="H29" s="4" t="s">
        <v>6</v>
      </c>
      <c r="I29" s="4" t="s">
        <v>7</v>
      </c>
      <c r="J29" s="86"/>
      <c r="K29" s="49"/>
      <c r="L29" s="48" t="s">
        <v>87</v>
      </c>
      <c r="M29" s="6"/>
      <c r="N29" s="7"/>
      <c r="O29" s="7"/>
      <c r="P29" s="7"/>
      <c r="Q29" s="7"/>
    </row>
    <row r="30" spans="1:19" x14ac:dyDescent="0.25">
      <c r="A30" s="106">
        <f t="shared" ca="1" si="0"/>
        <v>29</v>
      </c>
      <c r="B30" s="3" t="s">
        <v>193</v>
      </c>
      <c r="C30" s="4" t="s">
        <v>35</v>
      </c>
      <c r="D30" s="4">
        <f t="shared" si="1"/>
        <v>2</v>
      </c>
      <c r="E30" s="5">
        <v>41779</v>
      </c>
      <c r="F30" s="4" t="s">
        <v>4</v>
      </c>
      <c r="G30" s="144">
        <v>413</v>
      </c>
      <c r="H30" s="4" t="s">
        <v>5</v>
      </c>
      <c r="I30" s="4" t="s">
        <v>7</v>
      </c>
      <c r="J30" s="86"/>
      <c r="K30" s="49"/>
      <c r="L30" s="48" t="s">
        <v>87</v>
      </c>
      <c r="M30" s="6"/>
      <c r="N30" s="7"/>
      <c r="O30" s="7"/>
      <c r="P30" s="7"/>
      <c r="Q30" s="7"/>
    </row>
    <row r="31" spans="1:19" x14ac:dyDescent="0.25">
      <c r="A31" s="106">
        <f t="shared" ca="1" si="0"/>
        <v>30</v>
      </c>
      <c r="B31" s="3" t="s">
        <v>192</v>
      </c>
      <c r="C31" s="4" t="s">
        <v>114</v>
      </c>
      <c r="D31" s="4" t="str">
        <f t="shared" si="1"/>
        <v>PC</v>
      </c>
      <c r="E31" s="5">
        <v>41779</v>
      </c>
      <c r="F31" s="4" t="s">
        <v>4</v>
      </c>
      <c r="G31" s="144">
        <v>413</v>
      </c>
      <c r="H31" s="4" t="s">
        <v>5</v>
      </c>
      <c r="I31" s="4" t="s">
        <v>7</v>
      </c>
      <c r="J31" s="86"/>
      <c r="K31" s="49"/>
      <c r="L31" s="48" t="s">
        <v>87</v>
      </c>
      <c r="M31" s="6"/>
      <c r="N31" s="7"/>
      <c r="O31" s="7"/>
      <c r="P31" s="7"/>
      <c r="Q31" s="7"/>
    </row>
    <row r="32" spans="1:19" x14ac:dyDescent="0.25">
      <c r="A32" s="106">
        <f t="shared" ca="1" si="0"/>
        <v>31</v>
      </c>
      <c r="B32" s="146" t="s">
        <v>179</v>
      </c>
      <c r="C32" s="4" t="s">
        <v>114</v>
      </c>
      <c r="D32" s="4" t="str">
        <f t="shared" si="1"/>
        <v>PC</v>
      </c>
      <c r="E32" s="5">
        <v>41781</v>
      </c>
      <c r="F32" s="4" t="s">
        <v>4</v>
      </c>
      <c r="G32" s="143">
        <v>499</v>
      </c>
      <c r="H32" s="4" t="s">
        <v>5</v>
      </c>
      <c r="I32" s="4" t="s">
        <v>7</v>
      </c>
      <c r="J32" s="86"/>
      <c r="K32" s="49"/>
      <c r="L32" s="48" t="s">
        <v>87</v>
      </c>
      <c r="M32" s="6"/>
      <c r="N32" s="7"/>
      <c r="O32" s="7"/>
      <c r="P32" s="7"/>
      <c r="Q32" s="7"/>
    </row>
    <row r="33" spans="1:17" x14ac:dyDescent="0.25">
      <c r="A33" s="106">
        <f t="shared" ca="1" si="0"/>
        <v>32</v>
      </c>
      <c r="B33" s="3" t="s">
        <v>180</v>
      </c>
      <c r="C33" s="4" t="s">
        <v>35</v>
      </c>
      <c r="D33" s="4">
        <f t="shared" si="1"/>
        <v>2</v>
      </c>
      <c r="E33" s="5">
        <v>41781</v>
      </c>
      <c r="F33" s="4" t="s">
        <v>4</v>
      </c>
      <c r="G33" s="143">
        <v>499</v>
      </c>
      <c r="H33" s="4" t="s">
        <v>5</v>
      </c>
      <c r="I33" s="4" t="s">
        <v>7</v>
      </c>
      <c r="J33" s="86"/>
      <c r="K33" s="49"/>
      <c r="L33" s="48" t="s">
        <v>87</v>
      </c>
      <c r="M33" s="6"/>
      <c r="N33" s="7"/>
      <c r="O33" s="7"/>
      <c r="P33" s="7"/>
      <c r="Q33" s="7"/>
    </row>
    <row r="34" spans="1:17" x14ac:dyDescent="0.25">
      <c r="A34" s="106">
        <f t="shared" ca="1" si="0"/>
        <v>33</v>
      </c>
      <c r="B34" s="3" t="s">
        <v>181</v>
      </c>
      <c r="C34" s="4" t="s">
        <v>35</v>
      </c>
      <c r="D34" s="4">
        <f t="shared" si="1"/>
        <v>2</v>
      </c>
      <c r="E34" s="5">
        <v>41780</v>
      </c>
      <c r="F34" s="4" t="s">
        <v>4</v>
      </c>
      <c r="G34" s="143">
        <v>420</v>
      </c>
      <c r="H34" s="4" t="s">
        <v>5</v>
      </c>
      <c r="I34" s="4" t="s">
        <v>7</v>
      </c>
      <c r="J34" s="86"/>
      <c r="K34" s="49"/>
      <c r="L34" s="48" t="s">
        <v>87</v>
      </c>
      <c r="M34" s="6"/>
      <c r="N34" s="7"/>
      <c r="O34" s="7"/>
      <c r="P34" s="7"/>
      <c r="Q34" s="7"/>
    </row>
    <row r="35" spans="1:17" x14ac:dyDescent="0.25">
      <c r="A35" s="106">
        <f t="shared" ca="1" si="0"/>
        <v>34</v>
      </c>
      <c r="B35" s="3" t="s">
        <v>182</v>
      </c>
      <c r="C35" s="4" t="s">
        <v>35</v>
      </c>
      <c r="D35" s="4">
        <f t="shared" si="1"/>
        <v>2</v>
      </c>
      <c r="E35" s="5">
        <v>41780</v>
      </c>
      <c r="F35" s="4" t="s">
        <v>4</v>
      </c>
      <c r="G35" s="143">
        <v>420</v>
      </c>
      <c r="H35" s="4" t="s">
        <v>5</v>
      </c>
      <c r="I35" s="4" t="s">
        <v>7</v>
      </c>
      <c r="J35" s="86"/>
      <c r="K35" s="49"/>
      <c r="L35" s="48" t="s">
        <v>87</v>
      </c>
      <c r="M35" s="6"/>
      <c r="N35" s="7"/>
      <c r="O35" s="7"/>
      <c r="P35" s="7"/>
      <c r="Q35" s="7"/>
    </row>
    <row r="36" spans="1:17" x14ac:dyDescent="0.25">
      <c r="A36" s="106">
        <f t="shared" ca="1" si="0"/>
        <v>35</v>
      </c>
      <c r="B36" s="3" t="s">
        <v>183</v>
      </c>
      <c r="C36" s="4" t="s">
        <v>114</v>
      </c>
      <c r="D36" s="4" t="str">
        <f t="shared" si="1"/>
        <v>PC</v>
      </c>
      <c r="E36" s="135">
        <v>41786</v>
      </c>
      <c r="F36" s="4" t="s">
        <v>4</v>
      </c>
      <c r="G36" s="143">
        <v>500</v>
      </c>
      <c r="H36" s="4" t="s">
        <v>5</v>
      </c>
      <c r="I36" s="4" t="s">
        <v>7</v>
      </c>
      <c r="J36" s="86"/>
      <c r="K36" s="49"/>
      <c r="L36" s="48" t="s">
        <v>87</v>
      </c>
      <c r="M36" s="6"/>
      <c r="N36" s="7"/>
      <c r="O36" s="7"/>
      <c r="P36" s="7"/>
      <c r="Q36" s="7"/>
    </row>
    <row r="37" spans="1:17" x14ac:dyDescent="0.25">
      <c r="A37" s="106">
        <f t="shared" ca="1" si="0"/>
        <v>36</v>
      </c>
      <c r="B37" s="3" t="s">
        <v>184</v>
      </c>
      <c r="C37" s="4" t="s">
        <v>114</v>
      </c>
      <c r="D37" s="4" t="str">
        <f t="shared" si="1"/>
        <v>PC</v>
      </c>
      <c r="E37" s="135">
        <v>41786</v>
      </c>
      <c r="F37" s="4" t="s">
        <v>4</v>
      </c>
      <c r="G37" s="143">
        <v>500</v>
      </c>
      <c r="H37" s="4" t="s">
        <v>5</v>
      </c>
      <c r="I37" s="4" t="s">
        <v>7</v>
      </c>
      <c r="J37" s="86"/>
      <c r="K37" s="49"/>
      <c r="L37" s="48" t="s">
        <v>87</v>
      </c>
      <c r="M37" s="6"/>
      <c r="N37" s="7"/>
      <c r="O37" s="7"/>
      <c r="P37" s="7"/>
      <c r="Q37" s="7"/>
    </row>
    <row r="38" spans="1:17" x14ac:dyDescent="0.25">
      <c r="A38" s="106">
        <f t="shared" ca="1" si="0"/>
        <v>37</v>
      </c>
      <c r="B38" s="3" t="s">
        <v>185</v>
      </c>
      <c r="C38" s="4" t="s">
        <v>114</v>
      </c>
      <c r="D38" s="4" t="str">
        <f t="shared" si="1"/>
        <v>PC</v>
      </c>
      <c r="E38" s="135">
        <v>41786</v>
      </c>
      <c r="F38" s="4" t="s">
        <v>4</v>
      </c>
      <c r="G38" s="143">
        <v>500</v>
      </c>
      <c r="H38" s="4" t="s">
        <v>5</v>
      </c>
      <c r="I38" s="4" t="s">
        <v>7</v>
      </c>
      <c r="J38" s="86"/>
      <c r="K38" s="49"/>
      <c r="L38" s="48" t="s">
        <v>87</v>
      </c>
      <c r="M38" s="6"/>
      <c r="N38" s="7"/>
      <c r="O38" s="7"/>
      <c r="P38" s="7"/>
      <c r="Q38" s="7"/>
    </row>
    <row r="39" spans="1:17" x14ac:dyDescent="0.25">
      <c r="A39" s="106">
        <f t="shared" ca="1" si="0"/>
        <v>38</v>
      </c>
      <c r="B39" s="3" t="s">
        <v>186</v>
      </c>
      <c r="C39" s="4" t="s">
        <v>35</v>
      </c>
      <c r="D39" s="4">
        <f t="shared" si="1"/>
        <v>2</v>
      </c>
      <c r="E39" s="5">
        <v>41786</v>
      </c>
      <c r="F39" s="4" t="s">
        <v>75</v>
      </c>
      <c r="G39" s="17"/>
      <c r="H39" s="4" t="s">
        <v>5</v>
      </c>
      <c r="I39" s="4" t="s">
        <v>7</v>
      </c>
      <c r="J39" s="86"/>
      <c r="K39" s="49"/>
      <c r="L39" s="48" t="s">
        <v>87</v>
      </c>
      <c r="M39" s="6"/>
      <c r="N39" s="7"/>
      <c r="O39" s="7"/>
      <c r="P39" s="7"/>
      <c r="Q39" s="7"/>
    </row>
    <row r="40" spans="1:17" x14ac:dyDescent="0.25">
      <c r="A40" s="106">
        <f t="shared" ca="1" si="0"/>
        <v>39</v>
      </c>
      <c r="B40" s="3" t="s">
        <v>181</v>
      </c>
      <c r="C40" s="4" t="s">
        <v>35</v>
      </c>
      <c r="D40" s="4">
        <f t="shared" si="1"/>
        <v>2</v>
      </c>
      <c r="E40" s="5">
        <v>41792</v>
      </c>
      <c r="F40" s="4" t="s">
        <v>4</v>
      </c>
      <c r="G40" s="143">
        <v>501</v>
      </c>
      <c r="H40" s="4" t="s">
        <v>5</v>
      </c>
      <c r="I40" s="4" t="s">
        <v>7</v>
      </c>
      <c r="J40" s="86"/>
      <c r="K40" s="49"/>
      <c r="L40" s="48" t="s">
        <v>87</v>
      </c>
      <c r="M40" s="6"/>
      <c r="N40" s="7"/>
      <c r="O40" s="7"/>
      <c r="P40" s="7"/>
      <c r="Q40" s="7"/>
    </row>
    <row r="41" spans="1:17" x14ac:dyDescent="0.25">
      <c r="A41" s="106">
        <f t="shared" ca="1" si="0"/>
        <v>40</v>
      </c>
      <c r="B41" s="3" t="s">
        <v>187</v>
      </c>
      <c r="C41" s="4" t="s">
        <v>35</v>
      </c>
      <c r="D41" s="4">
        <f t="shared" si="1"/>
        <v>2</v>
      </c>
      <c r="E41" s="5">
        <v>41792</v>
      </c>
      <c r="F41" s="4" t="s">
        <v>4</v>
      </c>
      <c r="G41" s="143">
        <v>501</v>
      </c>
      <c r="H41" s="4" t="s">
        <v>5</v>
      </c>
      <c r="I41" s="4" t="s">
        <v>7</v>
      </c>
      <c r="J41" s="86"/>
      <c r="K41" s="49"/>
      <c r="L41" s="48" t="s">
        <v>87</v>
      </c>
      <c r="M41" s="6"/>
      <c r="N41" s="7"/>
      <c r="O41" s="7"/>
      <c r="P41" s="7"/>
      <c r="Q41" s="7"/>
    </row>
    <row r="42" spans="1:17" x14ac:dyDescent="0.25">
      <c r="A42" s="106">
        <f t="shared" ca="1" si="0"/>
        <v>41</v>
      </c>
      <c r="B42" s="3" t="s">
        <v>188</v>
      </c>
      <c r="C42" s="4" t="s">
        <v>114</v>
      </c>
      <c r="D42" s="4" t="str">
        <f t="shared" si="1"/>
        <v>PC</v>
      </c>
      <c r="E42" s="5">
        <v>41792</v>
      </c>
      <c r="F42" s="4" t="s">
        <v>4</v>
      </c>
      <c r="G42" s="143">
        <v>501</v>
      </c>
      <c r="H42" s="4" t="s">
        <v>5</v>
      </c>
      <c r="I42" s="4" t="s">
        <v>7</v>
      </c>
      <c r="J42" s="86"/>
      <c r="K42" s="49"/>
      <c r="L42" s="48" t="s">
        <v>87</v>
      </c>
      <c r="M42" s="6"/>
      <c r="N42" s="7"/>
      <c r="O42" s="7"/>
      <c r="P42" s="7"/>
      <c r="Q42" s="7"/>
    </row>
    <row r="43" spans="1:17" x14ac:dyDescent="0.25">
      <c r="A43" s="106">
        <f t="shared" ca="1" si="0"/>
        <v>42</v>
      </c>
      <c r="B43" s="3" t="s">
        <v>189</v>
      </c>
      <c r="C43" s="4" t="s">
        <v>114</v>
      </c>
      <c r="D43" s="4" t="str">
        <f t="shared" si="1"/>
        <v>PC</v>
      </c>
      <c r="E43" s="5">
        <v>41792</v>
      </c>
      <c r="F43" s="4" t="s">
        <v>4</v>
      </c>
      <c r="G43" s="143">
        <v>501</v>
      </c>
      <c r="H43" s="4" t="s">
        <v>5</v>
      </c>
      <c r="I43" s="4" t="s">
        <v>7</v>
      </c>
      <c r="J43" s="86"/>
      <c r="K43" s="49"/>
      <c r="L43" s="48" t="s">
        <v>87</v>
      </c>
      <c r="M43" s="6"/>
      <c r="N43" s="7"/>
      <c r="O43" s="7"/>
      <c r="P43" s="7"/>
      <c r="Q43" s="7"/>
    </row>
    <row r="44" spans="1:17" x14ac:dyDescent="0.25">
      <c r="A44" s="106">
        <f t="shared" ca="1" si="0"/>
        <v>43</v>
      </c>
      <c r="B44" s="3" t="s">
        <v>190</v>
      </c>
      <c r="C44" s="4" t="s">
        <v>35</v>
      </c>
      <c r="D44" s="4">
        <f t="shared" si="1"/>
        <v>2</v>
      </c>
      <c r="E44" s="5">
        <v>41792</v>
      </c>
      <c r="F44" s="4" t="s">
        <v>4</v>
      </c>
      <c r="G44" s="143">
        <v>501</v>
      </c>
      <c r="H44" s="4" t="s">
        <v>5</v>
      </c>
      <c r="I44" s="4" t="s">
        <v>7</v>
      </c>
      <c r="J44" s="86"/>
      <c r="K44" s="49"/>
      <c r="L44" s="48" t="s">
        <v>87</v>
      </c>
      <c r="M44" s="6"/>
      <c r="N44" s="7"/>
      <c r="O44" s="7"/>
      <c r="P44" s="7"/>
      <c r="Q44" s="7"/>
    </row>
    <row r="45" spans="1:17" x14ac:dyDescent="0.25">
      <c r="A45" s="106">
        <f t="shared" ca="1" si="0"/>
        <v>44</v>
      </c>
      <c r="B45" s="3" t="s">
        <v>198</v>
      </c>
      <c r="C45" s="4" t="s">
        <v>35</v>
      </c>
      <c r="D45" s="4">
        <f t="shared" si="1"/>
        <v>2</v>
      </c>
      <c r="E45" s="5">
        <v>41794</v>
      </c>
      <c r="F45" s="4" t="s">
        <v>4</v>
      </c>
      <c r="G45" s="88">
        <v>511</v>
      </c>
      <c r="H45" s="4" t="s">
        <v>6</v>
      </c>
      <c r="I45" s="4" t="s">
        <v>7</v>
      </c>
      <c r="J45" s="86"/>
      <c r="K45" s="49"/>
      <c r="L45" s="48" t="s">
        <v>87</v>
      </c>
      <c r="M45" s="6"/>
      <c r="N45" s="7"/>
      <c r="O45" s="7"/>
      <c r="P45" s="7"/>
      <c r="Q45" s="7"/>
    </row>
    <row r="46" spans="1:17" x14ac:dyDescent="0.25">
      <c r="A46" s="106">
        <f t="shared" ca="1" si="0"/>
        <v>45</v>
      </c>
      <c r="B46" s="3" t="s">
        <v>199</v>
      </c>
      <c r="C46" s="4" t="s">
        <v>35</v>
      </c>
      <c r="D46" s="4">
        <v>2</v>
      </c>
      <c r="E46" s="5">
        <v>41794</v>
      </c>
      <c r="F46" s="4" t="s">
        <v>4</v>
      </c>
      <c r="G46" s="88">
        <v>512</v>
      </c>
      <c r="H46" s="4" t="s">
        <v>6</v>
      </c>
      <c r="I46" s="4" t="s">
        <v>7</v>
      </c>
      <c r="J46" s="86"/>
      <c r="K46" s="49"/>
      <c r="L46" s="48" t="s">
        <v>87</v>
      </c>
      <c r="M46" s="6"/>
      <c r="N46" s="7"/>
      <c r="O46" s="7"/>
      <c r="P46" s="7"/>
      <c r="Q46" s="7"/>
    </row>
    <row r="47" spans="1:17" x14ac:dyDescent="0.25">
      <c r="A47" s="106">
        <f t="shared" ca="1" si="0"/>
        <v>46</v>
      </c>
      <c r="B47" s="3" t="s">
        <v>200</v>
      </c>
      <c r="C47" s="4" t="s">
        <v>35</v>
      </c>
      <c r="D47" s="4">
        <v>2</v>
      </c>
      <c r="E47" s="5">
        <v>41794</v>
      </c>
      <c r="F47" s="4" t="s">
        <v>4</v>
      </c>
      <c r="G47" s="88">
        <v>513</v>
      </c>
      <c r="H47" s="4" t="s">
        <v>6</v>
      </c>
      <c r="I47" s="4" t="s">
        <v>7</v>
      </c>
      <c r="J47" s="86"/>
      <c r="K47" s="49"/>
      <c r="L47" s="48" t="s">
        <v>87</v>
      </c>
      <c r="M47" s="6"/>
      <c r="N47" s="7"/>
      <c r="O47" s="7"/>
      <c r="P47" s="7"/>
      <c r="Q47" s="7"/>
    </row>
    <row r="48" spans="1:17" x14ac:dyDescent="0.25">
      <c r="A48" s="106">
        <f t="shared" ca="1" si="0"/>
        <v>47</v>
      </c>
      <c r="B48" s="3" t="s">
        <v>184</v>
      </c>
      <c r="C48" s="4" t="s">
        <v>35</v>
      </c>
      <c r="D48" s="4">
        <v>2</v>
      </c>
      <c r="E48" s="5">
        <v>41794</v>
      </c>
      <c r="F48" s="4" t="s">
        <v>4</v>
      </c>
      <c r="G48" s="88">
        <v>514</v>
      </c>
      <c r="H48" s="4" t="s">
        <v>6</v>
      </c>
      <c r="I48" s="4" t="s">
        <v>7</v>
      </c>
      <c r="J48" s="86"/>
      <c r="K48" s="49"/>
      <c r="L48" s="48" t="s">
        <v>87</v>
      </c>
      <c r="M48" s="6"/>
      <c r="N48" s="7"/>
      <c r="O48" s="7"/>
      <c r="P48" s="7"/>
      <c r="Q48" s="7"/>
    </row>
    <row r="49" spans="1:17" x14ac:dyDescent="0.25">
      <c r="A49" s="106">
        <f t="shared" ca="1" si="0"/>
        <v>48</v>
      </c>
      <c r="B49" s="3" t="s">
        <v>201</v>
      </c>
      <c r="C49" s="4" t="s">
        <v>35</v>
      </c>
      <c r="D49" s="4">
        <f t="shared" si="1"/>
        <v>2</v>
      </c>
      <c r="E49" s="5">
        <v>41796</v>
      </c>
      <c r="F49" s="4" t="s">
        <v>4</v>
      </c>
      <c r="G49" s="88">
        <v>515</v>
      </c>
      <c r="H49" s="4" t="s">
        <v>6</v>
      </c>
      <c r="I49" s="4" t="s">
        <v>7</v>
      </c>
      <c r="J49" s="86"/>
      <c r="K49" s="49"/>
      <c r="L49" s="48" t="s">
        <v>87</v>
      </c>
      <c r="M49" s="6"/>
      <c r="N49" s="7"/>
      <c r="O49" s="7"/>
      <c r="P49" s="7"/>
      <c r="Q49" s="7"/>
    </row>
    <row r="50" spans="1:17" x14ac:dyDescent="0.25">
      <c r="A50" s="106">
        <f t="shared" ca="1" si="0"/>
        <v>49</v>
      </c>
      <c r="B50" s="3" t="s">
        <v>202</v>
      </c>
      <c r="C50" s="4" t="s">
        <v>35</v>
      </c>
      <c r="D50" s="4">
        <f t="shared" si="1"/>
        <v>2</v>
      </c>
      <c r="E50" s="5">
        <v>41796</v>
      </c>
      <c r="F50" s="4" t="s">
        <v>4</v>
      </c>
      <c r="G50" s="88">
        <v>516</v>
      </c>
      <c r="H50" s="4" t="s">
        <v>6</v>
      </c>
      <c r="I50" s="4" t="s">
        <v>7</v>
      </c>
      <c r="J50" s="86"/>
      <c r="K50" s="49"/>
      <c r="L50" s="48" t="s">
        <v>87</v>
      </c>
      <c r="M50" s="6"/>
      <c r="N50" s="7"/>
      <c r="O50" s="7"/>
      <c r="P50" s="7"/>
      <c r="Q50" s="7"/>
    </row>
    <row r="51" spans="1:17" x14ac:dyDescent="0.25">
      <c r="A51" s="106">
        <f t="shared" ca="1" si="0"/>
        <v>50</v>
      </c>
      <c r="B51" s="3" t="s">
        <v>203</v>
      </c>
      <c r="C51" s="4" t="s">
        <v>114</v>
      </c>
      <c r="D51" s="4" t="str">
        <f t="shared" si="1"/>
        <v>PC</v>
      </c>
      <c r="E51" s="5">
        <v>41796</v>
      </c>
      <c r="F51" s="4" t="s">
        <v>4</v>
      </c>
      <c r="G51" s="88">
        <v>517</v>
      </c>
      <c r="H51" s="4" t="s">
        <v>6</v>
      </c>
      <c r="I51" s="4" t="s">
        <v>7</v>
      </c>
      <c r="J51" s="86"/>
      <c r="K51" s="49"/>
      <c r="L51" s="48" t="s">
        <v>87</v>
      </c>
      <c r="M51" s="6"/>
      <c r="N51" s="7"/>
      <c r="O51" s="7"/>
      <c r="P51" s="7"/>
      <c r="Q51" s="7"/>
    </row>
    <row r="52" spans="1:17" x14ac:dyDescent="0.25">
      <c r="A52" s="106">
        <f t="shared" ca="1" si="0"/>
        <v>51</v>
      </c>
      <c r="B52" s="3" t="s">
        <v>204</v>
      </c>
      <c r="C52" s="4" t="s">
        <v>114</v>
      </c>
      <c r="D52" s="4" t="str">
        <f t="shared" si="1"/>
        <v>PC</v>
      </c>
      <c r="E52" s="5">
        <v>41796</v>
      </c>
      <c r="F52" s="4" t="s">
        <v>4</v>
      </c>
      <c r="G52" s="88">
        <v>518</v>
      </c>
      <c r="H52" s="4" t="s">
        <v>6</v>
      </c>
      <c r="I52" s="4" t="s">
        <v>7</v>
      </c>
      <c r="J52" s="86"/>
      <c r="K52" s="49"/>
      <c r="L52" s="48" t="s">
        <v>87</v>
      </c>
      <c r="M52" s="6"/>
      <c r="N52" s="7"/>
      <c r="O52" s="7"/>
      <c r="P52" s="7"/>
      <c r="Q52" s="7"/>
    </row>
    <row r="53" spans="1:17" x14ac:dyDescent="0.25">
      <c r="A53" s="106">
        <f t="shared" ca="1" si="0"/>
        <v>52</v>
      </c>
      <c r="B53" s="3" t="s">
        <v>205</v>
      </c>
      <c r="C53" s="4" t="s">
        <v>114</v>
      </c>
      <c r="D53" s="4" t="str">
        <f t="shared" si="1"/>
        <v>PC</v>
      </c>
      <c r="E53" s="5">
        <v>41806</v>
      </c>
      <c r="F53" s="4" t="s">
        <v>4</v>
      </c>
      <c r="G53" s="88">
        <v>556</v>
      </c>
      <c r="H53" s="4" t="s">
        <v>152</v>
      </c>
      <c r="I53" s="4" t="s">
        <v>7</v>
      </c>
      <c r="J53" s="86"/>
      <c r="K53" s="49"/>
      <c r="L53" s="48" t="s">
        <v>87</v>
      </c>
      <c r="M53" s="6"/>
      <c r="N53" s="7"/>
      <c r="O53" s="7"/>
      <c r="P53" s="7"/>
      <c r="Q53" s="7"/>
    </row>
    <row r="54" spans="1:17" x14ac:dyDescent="0.25">
      <c r="A54" s="106">
        <f t="shared" ca="1" si="0"/>
        <v>53</v>
      </c>
      <c r="B54" s="3" t="s">
        <v>206</v>
      </c>
      <c r="C54" s="4" t="s">
        <v>35</v>
      </c>
      <c r="D54" s="4">
        <f t="shared" si="1"/>
        <v>2</v>
      </c>
      <c r="E54" s="5">
        <v>41801</v>
      </c>
      <c r="F54" s="4" t="s">
        <v>4</v>
      </c>
      <c r="G54" s="88">
        <v>579</v>
      </c>
      <c r="H54" s="4" t="s">
        <v>6</v>
      </c>
      <c r="I54" s="4" t="s">
        <v>7</v>
      </c>
      <c r="J54" s="86"/>
      <c r="K54" s="49"/>
      <c r="L54" s="48" t="s">
        <v>87</v>
      </c>
      <c r="M54" s="6"/>
      <c r="N54" s="7"/>
      <c r="O54" s="7"/>
      <c r="P54" s="7"/>
      <c r="Q54" s="7"/>
    </row>
    <row r="55" spans="1:17" x14ac:dyDescent="0.25">
      <c r="A55" s="106">
        <f t="shared" ca="1" si="0"/>
        <v>54</v>
      </c>
      <c r="B55" s="3" t="s">
        <v>207</v>
      </c>
      <c r="C55" s="4" t="s">
        <v>35</v>
      </c>
      <c r="D55" s="4">
        <v>2</v>
      </c>
      <c r="E55" s="5">
        <v>41801</v>
      </c>
      <c r="F55" s="4" t="s">
        <v>4</v>
      </c>
      <c r="G55" s="88">
        <v>580</v>
      </c>
      <c r="H55" s="4" t="s">
        <v>6</v>
      </c>
      <c r="I55" s="4" t="s">
        <v>7</v>
      </c>
      <c r="J55" s="86"/>
      <c r="K55" s="49"/>
      <c r="L55" s="48" t="s">
        <v>87</v>
      </c>
      <c r="M55" s="6"/>
      <c r="N55" s="7"/>
      <c r="O55" s="7"/>
      <c r="P55" s="7"/>
      <c r="Q55" s="7"/>
    </row>
    <row r="56" spans="1:17" x14ac:dyDescent="0.25">
      <c r="A56" s="106">
        <f t="shared" ca="1" si="0"/>
        <v>55</v>
      </c>
      <c r="B56" s="3" t="s">
        <v>208</v>
      </c>
      <c r="C56" s="4" t="s">
        <v>35</v>
      </c>
      <c r="D56" s="4">
        <f t="shared" si="1"/>
        <v>2</v>
      </c>
      <c r="E56" s="5">
        <v>41806</v>
      </c>
      <c r="F56" s="4" t="s">
        <v>4</v>
      </c>
      <c r="G56" s="88">
        <v>581</v>
      </c>
      <c r="H56" s="4" t="s">
        <v>6</v>
      </c>
      <c r="I56" s="4" t="s">
        <v>7</v>
      </c>
      <c r="J56" s="86"/>
      <c r="K56" s="49"/>
      <c r="L56" s="48" t="s">
        <v>87</v>
      </c>
      <c r="M56" s="6"/>
      <c r="N56" s="7"/>
      <c r="O56" s="7"/>
      <c r="P56" s="7"/>
      <c r="Q56" s="7"/>
    </row>
    <row r="57" spans="1:17" x14ac:dyDescent="0.25">
      <c r="A57" s="106">
        <f t="shared" ca="1" si="0"/>
        <v>56</v>
      </c>
      <c r="B57" s="3" t="s">
        <v>209</v>
      </c>
      <c r="C57" s="4" t="s">
        <v>35</v>
      </c>
      <c r="D57" s="4">
        <f t="shared" si="1"/>
        <v>2</v>
      </c>
      <c r="E57" s="5">
        <v>41806</v>
      </c>
      <c r="F57" s="4" t="s">
        <v>4</v>
      </c>
      <c r="G57" s="88">
        <v>582</v>
      </c>
      <c r="H57" s="4" t="s">
        <v>6</v>
      </c>
      <c r="I57" s="4" t="s">
        <v>7</v>
      </c>
      <c r="J57" s="86"/>
      <c r="K57" s="49"/>
      <c r="L57" s="48" t="s">
        <v>87</v>
      </c>
      <c r="M57" s="6"/>
      <c r="N57" s="7"/>
      <c r="O57" s="7"/>
      <c r="P57" s="7"/>
      <c r="Q57" s="7"/>
    </row>
    <row r="58" spans="1:17" x14ac:dyDescent="0.25">
      <c r="A58" s="106">
        <f t="shared" ca="1" si="0"/>
        <v>57</v>
      </c>
      <c r="B58" s="3" t="s">
        <v>214</v>
      </c>
      <c r="C58" s="4" t="s">
        <v>35</v>
      </c>
      <c r="D58" s="4">
        <f t="shared" si="1"/>
        <v>2</v>
      </c>
      <c r="E58" s="5">
        <v>41806</v>
      </c>
      <c r="F58" s="4" t="s">
        <v>75</v>
      </c>
      <c r="G58" s="88"/>
      <c r="H58" s="4" t="s">
        <v>6</v>
      </c>
      <c r="I58" s="4" t="s">
        <v>7</v>
      </c>
      <c r="J58" s="86"/>
      <c r="K58" s="49"/>
      <c r="L58" s="48" t="s">
        <v>87</v>
      </c>
      <c r="M58" s="6"/>
      <c r="N58" s="7"/>
      <c r="O58" s="7"/>
      <c r="P58" s="7"/>
      <c r="Q58" s="7"/>
    </row>
    <row r="59" spans="1:17" x14ac:dyDescent="0.25">
      <c r="A59" s="106">
        <f t="shared" ca="1" si="0"/>
        <v>58</v>
      </c>
      <c r="B59" s="3" t="s">
        <v>215</v>
      </c>
      <c r="C59" s="4" t="s">
        <v>35</v>
      </c>
      <c r="D59" s="4">
        <f t="shared" si="1"/>
        <v>2</v>
      </c>
      <c r="E59" s="5">
        <v>41806</v>
      </c>
      <c r="F59" s="4" t="s">
        <v>75</v>
      </c>
      <c r="G59" s="88"/>
      <c r="H59" s="4" t="s">
        <v>6</v>
      </c>
      <c r="I59" s="4" t="s">
        <v>7</v>
      </c>
      <c r="J59" s="86"/>
      <c r="K59" s="49"/>
      <c r="L59" s="48" t="s">
        <v>87</v>
      </c>
      <c r="M59" s="6"/>
      <c r="N59" s="7"/>
      <c r="O59" s="7"/>
      <c r="P59" s="7"/>
      <c r="Q59" s="7"/>
    </row>
    <row r="60" spans="1:17" x14ac:dyDescent="0.25">
      <c r="A60" s="106">
        <f t="shared" ca="1" si="0"/>
        <v>59</v>
      </c>
      <c r="B60" s="3" t="s">
        <v>210</v>
      </c>
      <c r="C60" s="4" t="s">
        <v>114</v>
      </c>
      <c r="D60" s="4" t="str">
        <f t="shared" si="1"/>
        <v>PC</v>
      </c>
      <c r="E60" s="5">
        <v>41808</v>
      </c>
      <c r="F60" s="4" t="s">
        <v>4</v>
      </c>
      <c r="G60" s="88">
        <v>596</v>
      </c>
      <c r="H60" s="4" t="s">
        <v>6</v>
      </c>
      <c r="I60" s="4" t="s">
        <v>7</v>
      </c>
      <c r="J60" s="86"/>
      <c r="K60" s="49"/>
      <c r="L60" s="48" t="s">
        <v>87</v>
      </c>
      <c r="M60" s="6"/>
      <c r="N60" s="7"/>
      <c r="O60" s="7"/>
      <c r="P60" s="7"/>
      <c r="Q60" s="7"/>
    </row>
    <row r="61" spans="1:17" x14ac:dyDescent="0.25">
      <c r="A61" s="106">
        <f t="shared" ca="1" si="0"/>
        <v>60</v>
      </c>
      <c r="B61" s="3" t="s">
        <v>211</v>
      </c>
      <c r="C61" s="4" t="s">
        <v>35</v>
      </c>
      <c r="D61" s="4">
        <f t="shared" si="1"/>
        <v>2</v>
      </c>
      <c r="E61" s="5">
        <v>41809</v>
      </c>
      <c r="F61" s="4" t="s">
        <v>4</v>
      </c>
      <c r="G61" s="88">
        <v>597</v>
      </c>
      <c r="H61" s="4" t="s">
        <v>6</v>
      </c>
      <c r="I61" s="4" t="s">
        <v>7</v>
      </c>
      <c r="J61" s="86"/>
      <c r="K61" s="49"/>
      <c r="L61" s="48" t="s">
        <v>87</v>
      </c>
      <c r="M61" s="6"/>
      <c r="N61" s="7"/>
      <c r="O61" s="7"/>
      <c r="P61" s="7"/>
      <c r="Q61" s="7"/>
    </row>
    <row r="62" spans="1:17" x14ac:dyDescent="0.25">
      <c r="A62" s="106">
        <f t="shared" ca="1" si="0"/>
        <v>61</v>
      </c>
      <c r="B62" s="3" t="s">
        <v>212</v>
      </c>
      <c r="C62" s="4" t="s">
        <v>35</v>
      </c>
      <c r="D62" s="4">
        <f t="shared" si="1"/>
        <v>2</v>
      </c>
      <c r="E62" s="5">
        <v>41809</v>
      </c>
      <c r="F62" s="4" t="s">
        <v>4</v>
      </c>
      <c r="G62" s="88">
        <v>598</v>
      </c>
      <c r="H62" s="4" t="s">
        <v>6</v>
      </c>
      <c r="I62" s="4" t="s">
        <v>7</v>
      </c>
      <c r="J62" s="86"/>
      <c r="K62" s="49"/>
      <c r="L62" s="48" t="s">
        <v>87</v>
      </c>
      <c r="M62" s="6"/>
      <c r="N62" s="7"/>
      <c r="O62" s="7"/>
      <c r="P62" s="7"/>
      <c r="Q62" s="7"/>
    </row>
    <row r="63" spans="1:17" x14ac:dyDescent="0.25">
      <c r="A63" s="106">
        <f t="shared" ca="1" si="0"/>
        <v>62</v>
      </c>
      <c r="B63" s="3" t="s">
        <v>210</v>
      </c>
      <c r="C63" s="4" t="s">
        <v>35</v>
      </c>
      <c r="D63" s="4">
        <f t="shared" si="1"/>
        <v>2</v>
      </c>
      <c r="E63" s="5">
        <v>41810</v>
      </c>
      <c r="F63" s="4" t="s">
        <v>4</v>
      </c>
      <c r="G63" s="88">
        <v>599</v>
      </c>
      <c r="H63" s="4" t="s">
        <v>6</v>
      </c>
      <c r="I63" s="4" t="s">
        <v>7</v>
      </c>
      <c r="J63" s="86"/>
      <c r="K63" s="49"/>
      <c r="L63" s="48" t="s">
        <v>87</v>
      </c>
      <c r="M63" s="6"/>
      <c r="N63" s="7"/>
      <c r="O63" s="7"/>
      <c r="P63" s="7"/>
      <c r="Q63" s="7"/>
    </row>
    <row r="64" spans="1:17" x14ac:dyDescent="0.25">
      <c r="A64" s="106">
        <f t="shared" ca="1" si="0"/>
        <v>63</v>
      </c>
      <c r="B64" s="3" t="s">
        <v>204</v>
      </c>
      <c r="C64" s="4" t="s">
        <v>114</v>
      </c>
      <c r="D64" s="4" t="str">
        <f t="shared" si="1"/>
        <v>PC</v>
      </c>
      <c r="E64" s="5">
        <v>41801</v>
      </c>
      <c r="F64" s="4" t="s">
        <v>4</v>
      </c>
      <c r="G64" s="88">
        <v>600</v>
      </c>
      <c r="H64" s="4" t="s">
        <v>6</v>
      </c>
      <c r="I64" s="4" t="s">
        <v>7</v>
      </c>
      <c r="J64" s="86"/>
      <c r="K64" s="49"/>
      <c r="L64" s="48" t="s">
        <v>87</v>
      </c>
      <c r="M64" s="6"/>
      <c r="N64" s="7"/>
      <c r="O64" s="7"/>
      <c r="P64" s="7"/>
      <c r="Q64" s="7"/>
    </row>
    <row r="65" spans="1:17" x14ac:dyDescent="0.25">
      <c r="A65" s="106">
        <f t="shared" ca="1" si="0"/>
        <v>64</v>
      </c>
      <c r="B65" s="3" t="s">
        <v>204</v>
      </c>
      <c r="C65" s="4" t="s">
        <v>35</v>
      </c>
      <c r="D65" s="4">
        <f t="shared" si="1"/>
        <v>2</v>
      </c>
      <c r="E65" s="5">
        <v>41802</v>
      </c>
      <c r="F65" s="4" t="s">
        <v>4</v>
      </c>
      <c r="G65" s="88">
        <v>601</v>
      </c>
      <c r="H65" s="4" t="s">
        <v>6</v>
      </c>
      <c r="I65" s="4" t="s">
        <v>7</v>
      </c>
      <c r="J65" s="86"/>
      <c r="K65" s="49"/>
      <c r="L65" s="48" t="s">
        <v>87</v>
      </c>
      <c r="M65" s="6"/>
      <c r="N65" s="7"/>
      <c r="O65" s="7"/>
      <c r="P65" s="7"/>
      <c r="Q65" s="7"/>
    </row>
    <row r="66" spans="1:17" x14ac:dyDescent="0.25">
      <c r="A66" s="106">
        <f t="shared" ca="1" si="0"/>
        <v>65</v>
      </c>
      <c r="B66" s="3" t="s">
        <v>213</v>
      </c>
      <c r="C66" s="4" t="s">
        <v>35</v>
      </c>
      <c r="D66" s="4">
        <f t="shared" si="1"/>
        <v>2</v>
      </c>
      <c r="E66" s="5">
        <v>41813</v>
      </c>
      <c r="F66" s="4" t="s">
        <v>4</v>
      </c>
      <c r="G66" s="88">
        <v>609</v>
      </c>
      <c r="H66" s="4" t="s">
        <v>6</v>
      </c>
      <c r="I66" s="4" t="s">
        <v>7</v>
      </c>
      <c r="J66" s="86"/>
      <c r="K66" s="49"/>
      <c r="L66" s="48" t="s">
        <v>87</v>
      </c>
      <c r="M66" s="6"/>
      <c r="N66" s="7"/>
      <c r="O66" s="7"/>
      <c r="P66" s="7"/>
      <c r="Q66" s="7"/>
    </row>
    <row r="67" spans="1:17" x14ac:dyDescent="0.25">
      <c r="A67" s="106">
        <f t="shared" ref="A67:A130" ca="1" si="4">HYPERLINK(CONCATENATE(repetoire,"\",(MID(CELL("nomfichier",$A$1),FIND("]",CELL("nomfichier",$A$1),1)+1,30)),"\","PA",ROW(A67)-1,".pdf"),ROW(A67)-1)</f>
        <v>66</v>
      </c>
      <c r="B67" s="3"/>
      <c r="C67" s="4"/>
      <c r="D67" s="4" t="str">
        <f t="shared" si="1"/>
        <v/>
      </c>
      <c r="E67" s="5"/>
      <c r="F67" s="4"/>
      <c r="G67" s="17"/>
      <c r="H67" s="4"/>
      <c r="I67" s="4"/>
      <c r="J67" s="86"/>
      <c r="K67" s="49"/>
      <c r="L67" s="49"/>
      <c r="M67" s="6"/>
      <c r="N67" s="7"/>
      <c r="O67" s="7"/>
      <c r="P67" s="7"/>
      <c r="Q67" s="7"/>
    </row>
    <row r="68" spans="1:17" x14ac:dyDescent="0.25">
      <c r="A68" s="106">
        <f t="shared" ca="1" si="4"/>
        <v>67</v>
      </c>
      <c r="B68" s="3"/>
      <c r="C68" s="4"/>
      <c r="D68" s="4" t="str">
        <f t="shared" si="1"/>
        <v/>
      </c>
      <c r="E68" s="5"/>
      <c r="F68" s="4"/>
      <c r="G68" s="17"/>
      <c r="H68" s="4"/>
      <c r="I68" s="4"/>
      <c r="J68" s="87"/>
      <c r="K68" s="49"/>
      <c r="L68" s="49"/>
      <c r="M68" s="6"/>
      <c r="N68" s="7"/>
      <c r="O68" s="7"/>
      <c r="P68" s="7"/>
      <c r="Q68" s="7"/>
    </row>
    <row r="69" spans="1:17" x14ac:dyDescent="0.25">
      <c r="A69" s="106">
        <f t="shared" ca="1" si="4"/>
        <v>68</v>
      </c>
      <c r="B69" s="3"/>
      <c r="C69" s="4"/>
      <c r="D69" s="4" t="str">
        <f t="shared" ref="D69:D132" si="5">IF(ISBLANK($C69), "", VLOOKUP($C69,PAcomplet,2,FALSE))</f>
        <v/>
      </c>
      <c r="E69" s="5"/>
      <c r="F69" s="4"/>
      <c r="G69" s="17"/>
      <c r="H69" s="4"/>
      <c r="I69" s="4"/>
      <c r="J69" s="87"/>
      <c r="K69" s="49"/>
      <c r="L69" s="49"/>
      <c r="M69" s="6"/>
      <c r="N69" s="7"/>
      <c r="O69" s="7"/>
      <c r="P69" s="7"/>
      <c r="Q69" s="7"/>
    </row>
    <row r="70" spans="1:17" x14ac:dyDescent="0.25">
      <c r="A70" s="106">
        <f t="shared" ca="1" si="4"/>
        <v>69</v>
      </c>
      <c r="B70" s="3"/>
      <c r="C70" s="4"/>
      <c r="D70" s="4" t="str">
        <f t="shared" si="5"/>
        <v/>
      </c>
      <c r="E70" s="5"/>
      <c r="F70" s="4"/>
      <c r="G70" s="17"/>
      <c r="H70" s="4"/>
      <c r="I70" s="4"/>
      <c r="J70" s="87"/>
      <c r="K70" s="49"/>
      <c r="L70" s="49"/>
      <c r="M70" s="6"/>
      <c r="N70" s="7"/>
      <c r="O70" s="7"/>
      <c r="P70" s="7"/>
      <c r="Q70" s="7"/>
    </row>
    <row r="71" spans="1:17" x14ac:dyDescent="0.25">
      <c r="A71" s="106">
        <f t="shared" ca="1" si="4"/>
        <v>70</v>
      </c>
      <c r="B71" s="3"/>
      <c r="C71" s="4"/>
      <c r="D71" s="4" t="str">
        <f t="shared" si="5"/>
        <v/>
      </c>
      <c r="E71" s="5"/>
      <c r="F71" s="4"/>
      <c r="G71" s="17"/>
      <c r="H71" s="4"/>
      <c r="I71" s="4"/>
      <c r="J71" s="87"/>
      <c r="K71" s="49"/>
      <c r="L71" s="49"/>
      <c r="M71" s="6"/>
      <c r="N71" s="7"/>
      <c r="O71" s="7"/>
      <c r="P71" s="7"/>
      <c r="Q71" s="7"/>
    </row>
    <row r="72" spans="1:17" x14ac:dyDescent="0.25">
      <c r="A72" s="106">
        <f t="shared" ca="1" si="4"/>
        <v>71</v>
      </c>
      <c r="B72" s="3"/>
      <c r="C72" s="4"/>
      <c r="D72" s="4" t="str">
        <f t="shared" si="5"/>
        <v/>
      </c>
      <c r="E72" s="5"/>
      <c r="F72" s="4"/>
      <c r="G72" s="17"/>
      <c r="H72" s="4"/>
      <c r="I72" s="4"/>
      <c r="J72" s="87"/>
      <c r="K72" s="49"/>
      <c r="L72" s="49"/>
      <c r="M72" s="6"/>
      <c r="N72" s="7"/>
      <c r="O72" s="7"/>
      <c r="P72" s="7"/>
      <c r="Q72" s="7"/>
    </row>
    <row r="73" spans="1:17" x14ac:dyDescent="0.25">
      <c r="A73" s="106">
        <f t="shared" ca="1" si="4"/>
        <v>72</v>
      </c>
      <c r="B73" s="3"/>
      <c r="C73" s="4"/>
      <c r="D73" s="4" t="str">
        <f t="shared" si="5"/>
        <v/>
      </c>
      <c r="E73" s="5"/>
      <c r="F73" s="4"/>
      <c r="G73" s="17"/>
      <c r="H73" s="4"/>
      <c r="I73" s="4"/>
      <c r="J73" s="87"/>
      <c r="K73" s="49"/>
      <c r="L73" s="49"/>
      <c r="M73" s="6"/>
      <c r="N73" s="7"/>
      <c r="O73" s="7"/>
      <c r="P73" s="7"/>
      <c r="Q73" s="7"/>
    </row>
    <row r="74" spans="1:17" x14ac:dyDescent="0.25">
      <c r="A74" s="106">
        <f t="shared" ca="1" si="4"/>
        <v>73</v>
      </c>
      <c r="B74" s="3"/>
      <c r="C74" s="4"/>
      <c r="D74" s="4" t="str">
        <f t="shared" si="5"/>
        <v/>
      </c>
      <c r="E74" s="5"/>
      <c r="F74" s="4"/>
      <c r="G74" s="17"/>
      <c r="H74" s="4"/>
      <c r="I74" s="4"/>
      <c r="J74" s="87"/>
      <c r="K74" s="49"/>
      <c r="L74" s="49"/>
      <c r="M74" s="6"/>
      <c r="N74" s="7"/>
      <c r="O74" s="7"/>
      <c r="P74" s="7"/>
      <c r="Q74" s="7"/>
    </row>
    <row r="75" spans="1:17" x14ac:dyDescent="0.25">
      <c r="A75" s="106">
        <f t="shared" ca="1" si="4"/>
        <v>74</v>
      </c>
      <c r="B75" s="3"/>
      <c r="C75" s="4"/>
      <c r="D75" s="4" t="str">
        <f t="shared" si="5"/>
        <v/>
      </c>
      <c r="E75" s="5"/>
      <c r="F75" s="4"/>
      <c r="G75" s="17"/>
      <c r="H75" s="4"/>
      <c r="I75" s="4"/>
      <c r="J75" s="87"/>
      <c r="K75" s="49"/>
      <c r="L75" s="49"/>
      <c r="M75" s="6"/>
      <c r="N75" s="7"/>
      <c r="O75" s="7"/>
      <c r="P75" s="7"/>
      <c r="Q75" s="7"/>
    </row>
    <row r="76" spans="1:17" x14ac:dyDescent="0.25">
      <c r="A76" s="106">
        <f t="shared" ca="1" si="4"/>
        <v>75</v>
      </c>
      <c r="B76" s="3"/>
      <c r="C76" s="4"/>
      <c r="D76" s="4" t="str">
        <f t="shared" si="5"/>
        <v/>
      </c>
      <c r="E76" s="5"/>
      <c r="F76" s="4"/>
      <c r="G76" s="17"/>
      <c r="H76" s="4"/>
      <c r="I76" s="4"/>
      <c r="J76" s="87"/>
      <c r="K76" s="49"/>
      <c r="L76" s="49"/>
      <c r="M76" s="6"/>
      <c r="N76" s="7"/>
      <c r="O76" s="7"/>
      <c r="P76" s="7"/>
      <c r="Q76" s="7"/>
    </row>
    <row r="77" spans="1:17" x14ac:dyDescent="0.25">
      <c r="A77" s="106">
        <f t="shared" ca="1" si="4"/>
        <v>76</v>
      </c>
      <c r="B77" s="3"/>
      <c r="C77" s="4"/>
      <c r="D77" s="4" t="str">
        <f t="shared" si="5"/>
        <v/>
      </c>
      <c r="E77" s="5"/>
      <c r="F77" s="4"/>
      <c r="G77" s="17"/>
      <c r="H77" s="4"/>
      <c r="I77" s="4"/>
      <c r="J77" s="87"/>
      <c r="K77" s="49"/>
      <c r="L77" s="49"/>
      <c r="M77" s="6"/>
      <c r="N77" s="7"/>
      <c r="O77" s="7"/>
      <c r="P77" s="7"/>
      <c r="Q77" s="7"/>
    </row>
    <row r="78" spans="1:17" x14ac:dyDescent="0.25">
      <c r="A78" s="106">
        <f t="shared" ca="1" si="4"/>
        <v>77</v>
      </c>
      <c r="B78" s="3"/>
      <c r="C78" s="4"/>
      <c r="D78" s="4" t="str">
        <f t="shared" si="5"/>
        <v/>
      </c>
      <c r="E78" s="5"/>
      <c r="F78" s="4"/>
      <c r="G78" s="17"/>
      <c r="H78" s="4"/>
      <c r="I78" s="4"/>
      <c r="J78" s="87"/>
      <c r="K78" s="49"/>
      <c r="L78" s="49"/>
      <c r="M78" s="6"/>
      <c r="N78" s="7"/>
      <c r="O78" s="7"/>
      <c r="P78" s="7"/>
      <c r="Q78" s="7"/>
    </row>
    <row r="79" spans="1:17" x14ac:dyDescent="0.25">
      <c r="A79" s="106">
        <f t="shared" ca="1" si="4"/>
        <v>78</v>
      </c>
      <c r="B79" s="3"/>
      <c r="C79" s="4"/>
      <c r="D79" s="4" t="str">
        <f t="shared" si="5"/>
        <v/>
      </c>
      <c r="E79" s="5"/>
      <c r="F79" s="4"/>
      <c r="G79" s="17"/>
      <c r="H79" s="4"/>
      <c r="I79" s="4"/>
      <c r="J79" s="87"/>
      <c r="K79" s="49"/>
      <c r="L79" s="49"/>
      <c r="M79" s="6"/>
      <c r="N79" s="7"/>
      <c r="O79" s="7"/>
      <c r="P79" s="7"/>
      <c r="Q79" s="7"/>
    </row>
    <row r="80" spans="1:17" x14ac:dyDescent="0.25">
      <c r="A80" s="106">
        <f t="shared" ca="1" si="4"/>
        <v>79</v>
      </c>
      <c r="B80" s="3"/>
      <c r="C80" s="4"/>
      <c r="D80" s="4" t="str">
        <f t="shared" si="5"/>
        <v/>
      </c>
      <c r="E80" s="5"/>
      <c r="F80" s="4"/>
      <c r="G80" s="17"/>
      <c r="H80" s="4"/>
      <c r="I80" s="4"/>
      <c r="J80" s="87"/>
      <c r="K80" s="49"/>
      <c r="L80" s="49"/>
      <c r="M80" s="6"/>
      <c r="N80" s="7"/>
      <c r="O80" s="7"/>
      <c r="P80" s="7"/>
      <c r="Q80" s="7"/>
    </row>
    <row r="81" spans="1:17" x14ac:dyDescent="0.25">
      <c r="A81" s="106">
        <f t="shared" ca="1" si="4"/>
        <v>80</v>
      </c>
      <c r="B81" s="3"/>
      <c r="C81" s="4"/>
      <c r="D81" s="4" t="str">
        <f t="shared" si="5"/>
        <v/>
      </c>
      <c r="E81" s="5"/>
      <c r="F81" s="4"/>
      <c r="G81" s="17"/>
      <c r="H81" s="4"/>
      <c r="I81" s="4"/>
      <c r="J81" s="87"/>
      <c r="K81" s="49"/>
      <c r="L81" s="49"/>
      <c r="M81" s="6"/>
      <c r="N81" s="7"/>
      <c r="O81" s="7"/>
      <c r="P81" s="7"/>
      <c r="Q81" s="7"/>
    </row>
    <row r="82" spans="1:17" x14ac:dyDescent="0.25">
      <c r="A82" s="106">
        <f t="shared" ca="1" si="4"/>
        <v>81</v>
      </c>
      <c r="B82" s="3"/>
      <c r="C82" s="4"/>
      <c r="D82" s="4" t="str">
        <f t="shared" si="5"/>
        <v/>
      </c>
      <c r="E82" s="5"/>
      <c r="F82" s="4"/>
      <c r="G82" s="17"/>
      <c r="H82" s="4"/>
      <c r="I82" s="4"/>
      <c r="J82" s="87"/>
      <c r="K82" s="49"/>
      <c r="L82" s="49"/>
      <c r="M82" s="6"/>
      <c r="N82" s="7"/>
      <c r="O82" s="7"/>
      <c r="P82" s="7"/>
      <c r="Q82" s="7"/>
    </row>
    <row r="83" spans="1:17" x14ac:dyDescent="0.25">
      <c r="A83" s="106">
        <f t="shared" ca="1" si="4"/>
        <v>82</v>
      </c>
      <c r="B83" s="3"/>
      <c r="C83" s="4"/>
      <c r="D83" s="4" t="str">
        <f t="shared" si="5"/>
        <v/>
      </c>
      <c r="E83" s="5"/>
      <c r="F83" s="4"/>
      <c r="G83" s="17"/>
      <c r="H83" s="4"/>
      <c r="I83" s="4"/>
      <c r="J83" s="87"/>
      <c r="K83" s="49"/>
      <c r="L83" s="49"/>
      <c r="M83" s="6"/>
      <c r="N83" s="7"/>
      <c r="O83" s="7"/>
      <c r="P83" s="7"/>
      <c r="Q83" s="7"/>
    </row>
    <row r="84" spans="1:17" x14ac:dyDescent="0.25">
      <c r="A84" s="106">
        <f t="shared" ca="1" si="4"/>
        <v>83</v>
      </c>
      <c r="B84" s="3"/>
      <c r="C84" s="4"/>
      <c r="D84" s="4" t="str">
        <f t="shared" si="5"/>
        <v/>
      </c>
      <c r="E84" s="5"/>
      <c r="F84" s="4"/>
      <c r="G84" s="17"/>
      <c r="H84" s="4"/>
      <c r="I84" s="4"/>
      <c r="J84" s="87"/>
      <c r="K84" s="49"/>
      <c r="L84" s="49"/>
      <c r="M84" s="6"/>
      <c r="N84" s="7"/>
      <c r="O84" s="7"/>
      <c r="P84" s="7"/>
      <c r="Q84" s="7"/>
    </row>
    <row r="85" spans="1:17" x14ac:dyDescent="0.25">
      <c r="A85" s="106">
        <f t="shared" ca="1" si="4"/>
        <v>84</v>
      </c>
      <c r="B85" s="3"/>
      <c r="C85" s="4"/>
      <c r="D85" s="4" t="str">
        <f t="shared" si="5"/>
        <v/>
      </c>
      <c r="E85" s="5"/>
      <c r="F85" s="4"/>
      <c r="G85" s="17"/>
      <c r="H85" s="4"/>
      <c r="I85" s="4"/>
      <c r="J85" s="87"/>
      <c r="K85" s="49"/>
      <c r="L85" s="49"/>
      <c r="M85" s="6"/>
      <c r="N85" s="7"/>
      <c r="O85" s="7"/>
      <c r="P85" s="7"/>
      <c r="Q85" s="7"/>
    </row>
    <row r="86" spans="1:17" x14ac:dyDescent="0.25">
      <c r="A86" s="106">
        <f t="shared" ca="1" si="4"/>
        <v>85</v>
      </c>
      <c r="B86" s="3"/>
      <c r="C86" s="4"/>
      <c r="D86" s="4" t="str">
        <f t="shared" si="5"/>
        <v/>
      </c>
      <c r="E86" s="5"/>
      <c r="F86" s="4"/>
      <c r="G86" s="17"/>
      <c r="H86" s="4"/>
      <c r="I86" s="4"/>
      <c r="J86" s="87"/>
      <c r="K86" s="49"/>
      <c r="L86" s="49"/>
      <c r="M86" s="6"/>
      <c r="N86" s="7"/>
      <c r="O86" s="7"/>
      <c r="P86" s="7"/>
      <c r="Q86" s="7"/>
    </row>
    <row r="87" spans="1:17" x14ac:dyDescent="0.25">
      <c r="A87" s="106">
        <f t="shared" ca="1" si="4"/>
        <v>86</v>
      </c>
      <c r="B87" s="3"/>
      <c r="C87" s="4"/>
      <c r="D87" s="4" t="str">
        <f t="shared" si="5"/>
        <v/>
      </c>
      <c r="E87" s="5"/>
      <c r="F87" s="4"/>
      <c r="G87" s="17"/>
      <c r="H87" s="4"/>
      <c r="I87" s="4"/>
      <c r="J87" s="87"/>
      <c r="K87" s="49"/>
      <c r="L87" s="49"/>
      <c r="M87" s="6"/>
      <c r="N87" s="7"/>
      <c r="O87" s="7"/>
      <c r="P87" s="7"/>
      <c r="Q87" s="7"/>
    </row>
    <row r="88" spans="1:17" x14ac:dyDescent="0.25">
      <c r="A88" s="106">
        <f t="shared" ca="1" si="4"/>
        <v>87</v>
      </c>
      <c r="B88" s="3"/>
      <c r="C88" s="4"/>
      <c r="D88" s="4" t="str">
        <f t="shared" si="5"/>
        <v/>
      </c>
      <c r="E88" s="5"/>
      <c r="F88" s="4"/>
      <c r="G88" s="17"/>
      <c r="H88" s="4"/>
      <c r="I88" s="4"/>
      <c r="J88" s="87"/>
      <c r="K88" s="49"/>
      <c r="L88" s="49"/>
      <c r="M88" s="6"/>
      <c r="N88" s="7"/>
      <c r="O88" s="7"/>
      <c r="P88" s="7"/>
      <c r="Q88" s="7"/>
    </row>
    <row r="89" spans="1:17" x14ac:dyDescent="0.25">
      <c r="A89" s="106">
        <f t="shared" ca="1" si="4"/>
        <v>88</v>
      </c>
      <c r="B89" s="3"/>
      <c r="C89" s="4"/>
      <c r="D89" s="4" t="str">
        <f t="shared" si="5"/>
        <v/>
      </c>
      <c r="E89" s="5"/>
      <c r="F89" s="4"/>
      <c r="G89" s="17"/>
      <c r="H89" s="4"/>
      <c r="I89" s="4"/>
      <c r="J89" s="87"/>
      <c r="K89" s="49"/>
      <c r="L89" s="49"/>
      <c r="M89" s="6"/>
      <c r="N89" s="7"/>
      <c r="O89" s="7"/>
      <c r="P89" s="7"/>
      <c r="Q89" s="7"/>
    </row>
    <row r="90" spans="1:17" x14ac:dyDescent="0.25">
      <c r="A90" s="106">
        <f t="shared" ca="1" si="4"/>
        <v>89</v>
      </c>
      <c r="B90" s="3"/>
      <c r="C90" s="4"/>
      <c r="D90" s="4" t="str">
        <f t="shared" si="5"/>
        <v/>
      </c>
      <c r="E90" s="5"/>
      <c r="F90" s="4"/>
      <c r="G90" s="17"/>
      <c r="H90" s="4"/>
      <c r="I90" s="4"/>
      <c r="J90" s="87"/>
      <c r="K90" s="49"/>
      <c r="L90" s="49"/>
      <c r="M90" s="6"/>
      <c r="N90" s="7"/>
      <c r="O90" s="7"/>
      <c r="P90" s="7"/>
      <c r="Q90" s="7"/>
    </row>
    <row r="91" spans="1:17" x14ac:dyDescent="0.25">
      <c r="A91" s="106">
        <f t="shared" ca="1" si="4"/>
        <v>90</v>
      </c>
      <c r="B91" s="3"/>
      <c r="C91" s="4"/>
      <c r="D91" s="4" t="str">
        <f t="shared" si="5"/>
        <v/>
      </c>
      <c r="E91" s="5"/>
      <c r="F91" s="4"/>
      <c r="G91" s="17"/>
      <c r="H91" s="4"/>
      <c r="I91" s="4"/>
      <c r="J91" s="87"/>
      <c r="K91" s="49"/>
      <c r="L91" s="49"/>
      <c r="M91" s="6"/>
      <c r="N91" s="7"/>
      <c r="O91" s="7"/>
      <c r="P91" s="7"/>
      <c r="Q91" s="7"/>
    </row>
    <row r="92" spans="1:17" x14ac:dyDescent="0.25">
      <c r="A92" s="106">
        <f t="shared" ca="1" si="4"/>
        <v>91</v>
      </c>
      <c r="B92" s="3"/>
      <c r="C92" s="4"/>
      <c r="D92" s="4" t="str">
        <f t="shared" si="5"/>
        <v/>
      </c>
      <c r="E92" s="5"/>
      <c r="F92" s="4"/>
      <c r="G92" s="17"/>
      <c r="H92" s="4"/>
      <c r="I92" s="4"/>
      <c r="J92" s="87"/>
      <c r="K92" s="49"/>
      <c r="L92" s="49"/>
      <c r="M92" s="6"/>
      <c r="N92" s="7"/>
      <c r="O92" s="7"/>
      <c r="P92" s="7"/>
      <c r="Q92" s="7"/>
    </row>
    <row r="93" spans="1:17" x14ac:dyDescent="0.25">
      <c r="A93" s="106">
        <f t="shared" ca="1" si="4"/>
        <v>92</v>
      </c>
      <c r="B93" s="3"/>
      <c r="C93" s="4"/>
      <c r="D93" s="4" t="str">
        <f t="shared" si="5"/>
        <v/>
      </c>
      <c r="E93" s="5"/>
      <c r="F93" s="4"/>
      <c r="G93" s="17"/>
      <c r="H93" s="4"/>
      <c r="I93" s="4"/>
      <c r="J93" s="87"/>
      <c r="K93" s="49"/>
      <c r="L93" s="49"/>
      <c r="M93" s="6"/>
      <c r="N93" s="7"/>
      <c r="O93" s="7"/>
      <c r="P93" s="7"/>
      <c r="Q93" s="7"/>
    </row>
    <row r="94" spans="1:17" x14ac:dyDescent="0.25">
      <c r="A94" s="106">
        <f t="shared" ca="1" si="4"/>
        <v>93</v>
      </c>
      <c r="B94" s="3"/>
      <c r="C94" s="4"/>
      <c r="D94" s="4" t="str">
        <f t="shared" si="5"/>
        <v/>
      </c>
      <c r="E94" s="5"/>
      <c r="F94" s="4"/>
      <c r="G94" s="17"/>
      <c r="H94" s="4"/>
      <c r="I94" s="4"/>
      <c r="J94" s="87"/>
      <c r="K94" s="49"/>
      <c r="L94" s="49"/>
      <c r="M94" s="6"/>
      <c r="N94" s="7"/>
      <c r="O94" s="7"/>
      <c r="P94" s="7"/>
      <c r="Q94" s="7"/>
    </row>
    <row r="95" spans="1:17" x14ac:dyDescent="0.25">
      <c r="A95" s="106">
        <f t="shared" ca="1" si="4"/>
        <v>94</v>
      </c>
      <c r="B95" s="3"/>
      <c r="C95" s="4"/>
      <c r="D95" s="4" t="str">
        <f t="shared" si="5"/>
        <v/>
      </c>
      <c r="E95" s="5"/>
      <c r="F95" s="4"/>
      <c r="G95" s="17"/>
      <c r="H95" s="4"/>
      <c r="I95" s="4"/>
      <c r="J95" s="87"/>
      <c r="K95" s="49"/>
      <c r="L95" s="49"/>
      <c r="M95" s="6"/>
      <c r="N95" s="7"/>
      <c r="O95" s="7"/>
      <c r="P95" s="7"/>
      <c r="Q95" s="7"/>
    </row>
    <row r="96" spans="1:17" x14ac:dyDescent="0.25">
      <c r="A96" s="106">
        <f t="shared" ca="1" si="4"/>
        <v>95</v>
      </c>
      <c r="B96" s="3"/>
      <c r="C96" s="4"/>
      <c r="D96" s="4" t="str">
        <f t="shared" si="5"/>
        <v/>
      </c>
      <c r="E96" s="5"/>
      <c r="F96" s="4"/>
      <c r="G96" s="17"/>
      <c r="H96" s="4"/>
      <c r="I96" s="4"/>
      <c r="J96" s="87"/>
      <c r="K96" s="49"/>
      <c r="L96" s="49"/>
      <c r="M96" s="6"/>
      <c r="N96" s="7"/>
      <c r="O96" s="7"/>
      <c r="P96" s="7"/>
      <c r="Q96" s="7"/>
    </row>
    <row r="97" spans="1:17" x14ac:dyDescent="0.25">
      <c r="A97" s="106">
        <f t="shared" ca="1" si="4"/>
        <v>96</v>
      </c>
      <c r="B97" s="3"/>
      <c r="C97" s="4"/>
      <c r="D97" s="4" t="str">
        <f t="shared" si="5"/>
        <v/>
      </c>
      <c r="E97" s="5"/>
      <c r="F97" s="4"/>
      <c r="G97" s="17"/>
      <c r="H97" s="4"/>
      <c r="I97" s="4"/>
      <c r="J97" s="87"/>
      <c r="K97" s="49"/>
      <c r="L97" s="49"/>
      <c r="M97" s="6"/>
      <c r="N97" s="7"/>
      <c r="O97" s="7"/>
      <c r="P97" s="7"/>
      <c r="Q97" s="7"/>
    </row>
    <row r="98" spans="1:17" x14ac:dyDescent="0.25">
      <c r="A98" s="106">
        <f t="shared" ca="1" si="4"/>
        <v>97</v>
      </c>
      <c r="B98" s="3"/>
      <c r="C98" s="4"/>
      <c r="D98" s="4" t="str">
        <f t="shared" si="5"/>
        <v/>
      </c>
      <c r="E98" s="5"/>
      <c r="F98" s="4"/>
      <c r="G98" s="17"/>
      <c r="H98" s="4"/>
      <c r="I98" s="4"/>
      <c r="J98" s="87"/>
      <c r="K98" s="49"/>
      <c r="L98" s="49"/>
      <c r="M98" s="6"/>
      <c r="N98" s="7"/>
      <c r="O98" s="7"/>
      <c r="P98" s="7"/>
      <c r="Q98" s="7"/>
    </row>
    <row r="99" spans="1:17" x14ac:dyDescent="0.25">
      <c r="A99" s="106">
        <f t="shared" ca="1" si="4"/>
        <v>98</v>
      </c>
      <c r="B99" s="3"/>
      <c r="C99" s="4"/>
      <c r="D99" s="4" t="str">
        <f t="shared" si="5"/>
        <v/>
      </c>
      <c r="E99" s="5"/>
      <c r="F99" s="4"/>
      <c r="G99" s="17"/>
      <c r="H99" s="4"/>
      <c r="I99" s="4"/>
      <c r="J99" s="87"/>
      <c r="K99" s="49"/>
      <c r="L99" s="49"/>
      <c r="M99" s="6"/>
      <c r="N99" s="7"/>
      <c r="O99" s="7"/>
      <c r="P99" s="7"/>
      <c r="Q99" s="7"/>
    </row>
    <row r="100" spans="1:17" x14ac:dyDescent="0.25">
      <c r="A100" s="106">
        <f t="shared" ca="1" si="4"/>
        <v>99</v>
      </c>
      <c r="B100" s="3"/>
      <c r="C100" s="4"/>
      <c r="D100" s="4" t="str">
        <f t="shared" si="5"/>
        <v/>
      </c>
      <c r="E100" s="5"/>
      <c r="F100" s="4"/>
      <c r="G100" s="17"/>
      <c r="H100" s="4"/>
      <c r="I100" s="4"/>
      <c r="J100" s="87"/>
      <c r="K100" s="49"/>
      <c r="L100" s="49"/>
      <c r="M100" s="6"/>
      <c r="N100" s="7"/>
      <c r="O100" s="7"/>
      <c r="P100" s="7"/>
      <c r="Q100" s="7"/>
    </row>
    <row r="101" spans="1:17" x14ac:dyDescent="0.25">
      <c r="A101" s="106">
        <f t="shared" ca="1" si="4"/>
        <v>100</v>
      </c>
      <c r="B101" s="3"/>
      <c r="C101" s="4"/>
      <c r="D101" s="4" t="str">
        <f t="shared" si="5"/>
        <v/>
      </c>
      <c r="E101" s="5"/>
      <c r="F101" s="4"/>
      <c r="G101" s="17"/>
      <c r="H101" s="4"/>
      <c r="I101" s="4"/>
      <c r="J101" s="87"/>
      <c r="K101" s="49"/>
      <c r="L101" s="49"/>
      <c r="M101" s="6"/>
      <c r="N101" s="7"/>
      <c r="O101" s="7"/>
      <c r="P101" s="7"/>
      <c r="Q101" s="7"/>
    </row>
    <row r="102" spans="1:17" x14ac:dyDescent="0.25">
      <c r="A102" s="106">
        <f t="shared" ca="1" si="4"/>
        <v>101</v>
      </c>
      <c r="B102" s="3"/>
      <c r="C102" s="4"/>
      <c r="D102" s="4" t="str">
        <f t="shared" si="5"/>
        <v/>
      </c>
      <c r="E102" s="5"/>
      <c r="F102" s="4"/>
      <c r="G102" s="17"/>
      <c r="H102" s="4"/>
      <c r="I102" s="4"/>
      <c r="J102" s="87"/>
      <c r="K102" s="49"/>
      <c r="L102" s="49"/>
      <c r="M102" s="6"/>
      <c r="N102" s="7"/>
      <c r="O102" s="7"/>
      <c r="P102" s="7"/>
      <c r="Q102" s="7"/>
    </row>
    <row r="103" spans="1:17" x14ac:dyDescent="0.25">
      <c r="A103" s="106">
        <f t="shared" ca="1" si="4"/>
        <v>102</v>
      </c>
      <c r="B103" s="3"/>
      <c r="C103" s="4"/>
      <c r="D103" s="4" t="str">
        <f t="shared" si="5"/>
        <v/>
      </c>
      <c r="E103" s="5"/>
      <c r="F103" s="4"/>
      <c r="G103" s="17"/>
      <c r="H103" s="4"/>
      <c r="I103" s="4"/>
      <c r="J103" s="87"/>
      <c r="K103" s="49"/>
      <c r="L103" s="49"/>
      <c r="M103" s="6"/>
      <c r="N103" s="7"/>
      <c r="O103" s="7"/>
      <c r="P103" s="7"/>
      <c r="Q103" s="7"/>
    </row>
    <row r="104" spans="1:17" x14ac:dyDescent="0.25">
      <c r="A104" s="106">
        <f t="shared" ca="1" si="4"/>
        <v>103</v>
      </c>
      <c r="B104" s="3"/>
      <c r="C104" s="4"/>
      <c r="D104" s="4" t="str">
        <f t="shared" si="5"/>
        <v/>
      </c>
      <c r="E104" s="5"/>
      <c r="F104" s="4"/>
      <c r="G104" s="17"/>
      <c r="H104" s="4"/>
      <c r="I104" s="4"/>
      <c r="J104" s="87"/>
      <c r="K104" s="49"/>
      <c r="L104" s="49"/>
      <c r="M104" s="6"/>
      <c r="N104" s="7"/>
      <c r="O104" s="7"/>
      <c r="P104" s="7"/>
      <c r="Q104" s="7"/>
    </row>
    <row r="105" spans="1:17" x14ac:dyDescent="0.25">
      <c r="A105" s="106">
        <f t="shared" ca="1" si="4"/>
        <v>104</v>
      </c>
      <c r="B105" s="3"/>
      <c r="C105" s="4"/>
      <c r="D105" s="4" t="str">
        <f t="shared" si="5"/>
        <v/>
      </c>
      <c r="E105" s="5"/>
      <c r="F105" s="4"/>
      <c r="G105" s="17"/>
      <c r="H105" s="4"/>
      <c r="I105" s="4"/>
      <c r="J105" s="87"/>
      <c r="K105" s="49"/>
      <c r="L105" s="49"/>
      <c r="M105" s="6"/>
      <c r="N105" s="7"/>
      <c r="O105" s="7"/>
      <c r="P105" s="7"/>
      <c r="Q105" s="7"/>
    </row>
    <row r="106" spans="1:17" x14ac:dyDescent="0.25">
      <c r="A106" s="106">
        <f t="shared" ca="1" si="4"/>
        <v>105</v>
      </c>
      <c r="B106" s="3"/>
      <c r="C106" s="4"/>
      <c r="D106" s="4" t="str">
        <f t="shared" si="5"/>
        <v/>
      </c>
      <c r="E106" s="5"/>
      <c r="F106" s="4"/>
      <c r="G106" s="17"/>
      <c r="H106" s="4"/>
      <c r="I106" s="4"/>
      <c r="J106" s="87"/>
      <c r="K106" s="49"/>
      <c r="L106" s="49"/>
      <c r="M106" s="6"/>
      <c r="N106" s="7"/>
      <c r="O106" s="7"/>
      <c r="P106" s="7"/>
      <c r="Q106" s="7"/>
    </row>
    <row r="107" spans="1:17" x14ac:dyDescent="0.25">
      <c r="A107" s="106">
        <f t="shared" ca="1" si="4"/>
        <v>106</v>
      </c>
      <c r="B107" s="3"/>
      <c r="C107" s="4"/>
      <c r="D107" s="4" t="str">
        <f t="shared" si="5"/>
        <v/>
      </c>
      <c r="E107" s="5"/>
      <c r="F107" s="4"/>
      <c r="G107" s="17"/>
      <c r="H107" s="4"/>
      <c r="I107" s="4"/>
      <c r="J107" s="87"/>
      <c r="K107" s="49"/>
      <c r="L107" s="49"/>
      <c r="M107" s="6"/>
      <c r="N107" s="7"/>
      <c r="O107" s="7"/>
      <c r="P107" s="7"/>
      <c r="Q107" s="7"/>
    </row>
    <row r="108" spans="1:17" x14ac:dyDescent="0.25">
      <c r="A108" s="106">
        <f t="shared" ca="1" si="4"/>
        <v>107</v>
      </c>
      <c r="B108" s="3"/>
      <c r="C108" s="4"/>
      <c r="D108" s="4" t="str">
        <f t="shared" si="5"/>
        <v/>
      </c>
      <c r="E108" s="5"/>
      <c r="F108" s="4"/>
      <c r="G108" s="17"/>
      <c r="H108" s="4"/>
      <c r="I108" s="4"/>
      <c r="J108" s="87"/>
      <c r="K108" s="49"/>
      <c r="L108" s="49"/>
      <c r="M108" s="6"/>
      <c r="N108" s="7"/>
      <c r="O108" s="7"/>
      <c r="P108" s="7"/>
      <c r="Q108" s="7"/>
    </row>
    <row r="109" spans="1:17" x14ac:dyDescent="0.25">
      <c r="A109" s="106">
        <f t="shared" ca="1" si="4"/>
        <v>108</v>
      </c>
      <c r="B109" s="3"/>
      <c r="C109" s="4"/>
      <c r="D109" s="4" t="str">
        <f t="shared" si="5"/>
        <v/>
      </c>
      <c r="E109" s="5"/>
      <c r="F109" s="4"/>
      <c r="G109" s="17"/>
      <c r="H109" s="4"/>
      <c r="I109" s="4"/>
      <c r="J109" s="87"/>
      <c r="K109" s="49"/>
      <c r="L109" s="49"/>
      <c r="M109" s="6"/>
      <c r="N109" s="7"/>
      <c r="O109" s="7"/>
      <c r="P109" s="7"/>
      <c r="Q109" s="7"/>
    </row>
    <row r="110" spans="1:17" x14ac:dyDescent="0.25">
      <c r="A110" s="106">
        <f t="shared" ca="1" si="4"/>
        <v>109</v>
      </c>
      <c r="B110" s="3"/>
      <c r="C110" s="4"/>
      <c r="D110" s="4" t="str">
        <f t="shared" si="5"/>
        <v/>
      </c>
      <c r="E110" s="5"/>
      <c r="F110" s="4"/>
      <c r="G110" s="17"/>
      <c r="H110" s="4"/>
      <c r="I110" s="4"/>
      <c r="J110" s="87"/>
      <c r="K110" s="49"/>
      <c r="L110" s="49"/>
      <c r="M110" s="6"/>
      <c r="N110" s="7"/>
      <c r="O110" s="7"/>
      <c r="P110" s="7"/>
      <c r="Q110" s="7"/>
    </row>
    <row r="111" spans="1:17" x14ac:dyDescent="0.25">
      <c r="A111" s="106">
        <f t="shared" ca="1" si="4"/>
        <v>110</v>
      </c>
      <c r="B111" s="3"/>
      <c r="C111" s="4"/>
      <c r="D111" s="4" t="str">
        <f t="shared" si="5"/>
        <v/>
      </c>
      <c r="E111" s="5"/>
      <c r="F111" s="4"/>
      <c r="G111" s="17"/>
      <c r="H111" s="4"/>
      <c r="I111" s="4"/>
      <c r="J111" s="87"/>
      <c r="K111" s="49"/>
      <c r="L111" s="49"/>
      <c r="M111" s="6"/>
      <c r="N111" s="7"/>
      <c r="O111" s="7"/>
      <c r="P111" s="7"/>
      <c r="Q111" s="7"/>
    </row>
    <row r="112" spans="1:17" x14ac:dyDescent="0.25">
      <c r="A112" s="106">
        <f t="shared" ca="1" si="4"/>
        <v>111</v>
      </c>
      <c r="B112" s="3"/>
      <c r="C112" s="4"/>
      <c r="D112" s="4" t="str">
        <f t="shared" si="5"/>
        <v/>
      </c>
      <c r="E112" s="5"/>
      <c r="F112" s="4"/>
      <c r="G112" s="17"/>
      <c r="H112" s="4"/>
      <c r="I112" s="4"/>
      <c r="J112" s="87"/>
      <c r="K112" s="49"/>
      <c r="L112" s="49"/>
      <c r="M112" s="6"/>
      <c r="N112" s="7"/>
      <c r="O112" s="7"/>
      <c r="P112" s="7"/>
      <c r="Q112" s="7"/>
    </row>
    <row r="113" spans="1:17" x14ac:dyDescent="0.25">
      <c r="A113" s="106">
        <f t="shared" ca="1" si="4"/>
        <v>112</v>
      </c>
      <c r="B113" s="3"/>
      <c r="C113" s="4"/>
      <c r="D113" s="4" t="str">
        <f t="shared" si="5"/>
        <v/>
      </c>
      <c r="E113" s="5"/>
      <c r="F113" s="4"/>
      <c r="G113" s="17"/>
      <c r="H113" s="4"/>
      <c r="I113" s="4"/>
      <c r="J113" s="87"/>
      <c r="K113" s="49"/>
      <c r="L113" s="49"/>
      <c r="M113" s="6"/>
      <c r="N113" s="7"/>
      <c r="O113" s="7"/>
      <c r="P113" s="7"/>
      <c r="Q113" s="7"/>
    </row>
    <row r="114" spans="1:17" x14ac:dyDescent="0.25">
      <c r="A114" s="106">
        <f t="shared" ca="1" si="4"/>
        <v>113</v>
      </c>
      <c r="B114" s="3"/>
      <c r="C114" s="4"/>
      <c r="D114" s="4" t="str">
        <f t="shared" si="5"/>
        <v/>
      </c>
      <c r="E114" s="5"/>
      <c r="F114" s="4"/>
      <c r="G114" s="17"/>
      <c r="H114" s="4"/>
      <c r="I114" s="4"/>
      <c r="J114" s="87"/>
      <c r="K114" s="49"/>
      <c r="L114" s="49"/>
      <c r="M114" s="6"/>
      <c r="N114" s="7"/>
      <c r="O114" s="7"/>
      <c r="P114" s="7"/>
      <c r="Q114" s="7"/>
    </row>
    <row r="115" spans="1:17" x14ac:dyDescent="0.25">
      <c r="A115" s="106">
        <f t="shared" ca="1" si="4"/>
        <v>114</v>
      </c>
      <c r="B115" s="3"/>
      <c r="C115" s="4"/>
      <c r="D115" s="4" t="str">
        <f t="shared" si="5"/>
        <v/>
      </c>
      <c r="E115" s="5"/>
      <c r="F115" s="4"/>
      <c r="G115" s="17"/>
      <c r="H115" s="4"/>
      <c r="I115" s="4"/>
      <c r="J115" s="87"/>
      <c r="K115" s="49"/>
      <c r="L115" s="49"/>
      <c r="M115" s="6"/>
      <c r="N115" s="7"/>
      <c r="O115" s="7"/>
      <c r="P115" s="7"/>
      <c r="Q115" s="7"/>
    </row>
    <row r="116" spans="1:17" x14ac:dyDescent="0.25">
      <c r="A116" s="106">
        <f t="shared" ca="1" si="4"/>
        <v>115</v>
      </c>
      <c r="B116" s="3"/>
      <c r="C116" s="4"/>
      <c r="D116" s="4" t="str">
        <f t="shared" si="5"/>
        <v/>
      </c>
      <c r="E116" s="5"/>
      <c r="F116" s="4"/>
      <c r="G116" s="17"/>
      <c r="H116" s="4"/>
      <c r="I116" s="4"/>
      <c r="J116" s="87"/>
      <c r="K116" s="49"/>
      <c r="L116" s="49"/>
      <c r="M116" s="6"/>
      <c r="N116" s="7"/>
      <c r="O116" s="7"/>
      <c r="P116" s="7"/>
      <c r="Q116" s="7"/>
    </row>
    <row r="117" spans="1:17" x14ac:dyDescent="0.25">
      <c r="A117" s="106">
        <f t="shared" ca="1" si="4"/>
        <v>116</v>
      </c>
      <c r="B117" s="3"/>
      <c r="C117" s="4"/>
      <c r="D117" s="4" t="str">
        <f t="shared" si="5"/>
        <v/>
      </c>
      <c r="E117" s="5"/>
      <c r="F117" s="4"/>
      <c r="G117" s="17"/>
      <c r="H117" s="4"/>
      <c r="I117" s="4"/>
      <c r="J117" s="87"/>
      <c r="K117" s="49"/>
      <c r="L117" s="49"/>
      <c r="M117" s="6"/>
      <c r="N117" s="7"/>
      <c r="O117" s="7"/>
      <c r="P117" s="7"/>
      <c r="Q117" s="7"/>
    </row>
    <row r="118" spans="1:17" x14ac:dyDescent="0.25">
      <c r="A118" s="106">
        <f t="shared" ca="1" si="4"/>
        <v>117</v>
      </c>
      <c r="B118" s="3"/>
      <c r="C118" s="4"/>
      <c r="D118" s="4" t="str">
        <f t="shared" si="5"/>
        <v/>
      </c>
      <c r="E118" s="5"/>
      <c r="F118" s="4"/>
      <c r="G118" s="17"/>
      <c r="H118" s="4"/>
      <c r="I118" s="4"/>
      <c r="J118" s="87"/>
      <c r="K118" s="49"/>
      <c r="L118" s="49"/>
      <c r="M118" s="6"/>
      <c r="N118" s="7"/>
      <c r="O118" s="7"/>
      <c r="P118" s="7"/>
      <c r="Q118" s="7"/>
    </row>
    <row r="119" spans="1:17" x14ac:dyDescent="0.25">
      <c r="A119" s="106">
        <f t="shared" ca="1" si="4"/>
        <v>118</v>
      </c>
      <c r="B119" s="3"/>
      <c r="C119" s="4"/>
      <c r="D119" s="4" t="str">
        <f t="shared" si="5"/>
        <v/>
      </c>
      <c r="E119" s="5"/>
      <c r="F119" s="4"/>
      <c r="G119" s="17"/>
      <c r="H119" s="4"/>
      <c r="I119" s="4"/>
      <c r="J119" s="87"/>
      <c r="K119" s="49"/>
      <c r="L119" s="49"/>
      <c r="M119" s="6"/>
      <c r="N119" s="7"/>
      <c r="O119" s="7"/>
      <c r="P119" s="7"/>
      <c r="Q119" s="7"/>
    </row>
    <row r="120" spans="1:17" x14ac:dyDescent="0.25">
      <c r="A120" s="106">
        <f t="shared" ca="1" si="4"/>
        <v>119</v>
      </c>
      <c r="B120" s="3"/>
      <c r="C120" s="4"/>
      <c r="D120" s="4" t="str">
        <f t="shared" si="5"/>
        <v/>
      </c>
      <c r="E120" s="5"/>
      <c r="F120" s="4"/>
      <c r="G120" s="17"/>
      <c r="H120" s="4"/>
      <c r="I120" s="4"/>
      <c r="J120" s="87"/>
      <c r="K120" s="49"/>
      <c r="L120" s="49"/>
      <c r="M120" s="6"/>
      <c r="N120" s="7"/>
      <c r="O120" s="7"/>
      <c r="P120" s="7"/>
      <c r="Q120" s="7"/>
    </row>
    <row r="121" spans="1:17" x14ac:dyDescent="0.25">
      <c r="A121" s="106">
        <f t="shared" ca="1" si="4"/>
        <v>120</v>
      </c>
      <c r="B121" s="3"/>
      <c r="C121" s="4"/>
      <c r="D121" s="4" t="str">
        <f t="shared" si="5"/>
        <v/>
      </c>
      <c r="E121" s="5"/>
      <c r="F121" s="4"/>
      <c r="G121" s="17"/>
      <c r="H121" s="4"/>
      <c r="I121" s="4"/>
      <c r="J121" s="87"/>
      <c r="K121" s="49"/>
      <c r="L121" s="49"/>
      <c r="M121" s="6"/>
      <c r="N121" s="7"/>
      <c r="O121" s="7"/>
      <c r="P121" s="7"/>
      <c r="Q121" s="7"/>
    </row>
    <row r="122" spans="1:17" x14ac:dyDescent="0.25">
      <c r="A122" s="106">
        <f t="shared" ca="1" si="4"/>
        <v>121</v>
      </c>
      <c r="B122" s="3"/>
      <c r="C122" s="4"/>
      <c r="D122" s="4" t="str">
        <f t="shared" si="5"/>
        <v/>
      </c>
      <c r="E122" s="5"/>
      <c r="F122" s="4"/>
      <c r="G122" s="17"/>
      <c r="H122" s="4"/>
      <c r="I122" s="4"/>
      <c r="J122" s="87"/>
      <c r="K122" s="49"/>
      <c r="L122" s="49"/>
      <c r="M122" s="6"/>
      <c r="N122" s="7"/>
      <c r="O122" s="7"/>
      <c r="P122" s="7"/>
      <c r="Q122" s="7"/>
    </row>
    <row r="123" spans="1:17" x14ac:dyDescent="0.25">
      <c r="A123" s="106">
        <f t="shared" ca="1" si="4"/>
        <v>122</v>
      </c>
      <c r="B123" s="3"/>
      <c r="C123" s="4"/>
      <c r="D123" s="4" t="str">
        <f t="shared" si="5"/>
        <v/>
      </c>
      <c r="E123" s="5"/>
      <c r="F123" s="4"/>
      <c r="G123" s="17"/>
      <c r="H123" s="4"/>
      <c r="I123" s="4"/>
      <c r="J123" s="87"/>
      <c r="K123" s="49"/>
      <c r="L123" s="49"/>
      <c r="M123" s="6"/>
      <c r="N123" s="7"/>
      <c r="O123" s="7"/>
      <c r="P123" s="7"/>
      <c r="Q123" s="7"/>
    </row>
    <row r="124" spans="1:17" x14ac:dyDescent="0.25">
      <c r="A124" s="106">
        <f t="shared" ca="1" si="4"/>
        <v>123</v>
      </c>
      <c r="B124" s="3"/>
      <c r="C124" s="4"/>
      <c r="D124" s="4" t="str">
        <f t="shared" si="5"/>
        <v/>
      </c>
      <c r="E124" s="5"/>
      <c r="F124" s="4"/>
      <c r="G124" s="17"/>
      <c r="H124" s="4"/>
      <c r="I124" s="4"/>
      <c r="J124" s="87"/>
      <c r="K124" s="49"/>
      <c r="L124" s="49"/>
      <c r="M124" s="6"/>
      <c r="N124" s="7"/>
      <c r="O124" s="7"/>
      <c r="P124" s="7"/>
      <c r="Q124" s="7"/>
    </row>
    <row r="125" spans="1:17" x14ac:dyDescent="0.25">
      <c r="A125" s="106">
        <f t="shared" ca="1" si="4"/>
        <v>124</v>
      </c>
      <c r="B125" s="3"/>
      <c r="C125" s="4"/>
      <c r="D125" s="4" t="str">
        <f t="shared" si="5"/>
        <v/>
      </c>
      <c r="E125" s="5"/>
      <c r="F125" s="4"/>
      <c r="G125" s="17"/>
      <c r="H125" s="4"/>
      <c r="I125" s="4"/>
      <c r="J125" s="87"/>
      <c r="K125" s="49"/>
      <c r="L125" s="49"/>
      <c r="M125" s="6"/>
      <c r="N125" s="7"/>
      <c r="O125" s="7"/>
      <c r="P125" s="7"/>
      <c r="Q125" s="7"/>
    </row>
    <row r="126" spans="1:17" x14ac:dyDescent="0.25">
      <c r="A126" s="106">
        <f t="shared" ca="1" si="4"/>
        <v>125</v>
      </c>
      <c r="B126" s="3"/>
      <c r="C126" s="4"/>
      <c r="D126" s="4" t="str">
        <f t="shared" si="5"/>
        <v/>
      </c>
      <c r="E126" s="5"/>
      <c r="F126" s="4"/>
      <c r="G126" s="17"/>
      <c r="H126" s="4"/>
      <c r="I126" s="4"/>
      <c r="J126" s="87"/>
      <c r="K126" s="49"/>
      <c r="L126" s="49"/>
      <c r="M126" s="6"/>
      <c r="N126" s="7"/>
      <c r="O126" s="7"/>
      <c r="P126" s="7"/>
      <c r="Q126" s="7"/>
    </row>
    <row r="127" spans="1:17" x14ac:dyDescent="0.25">
      <c r="A127" s="106">
        <f t="shared" ca="1" si="4"/>
        <v>126</v>
      </c>
      <c r="B127" s="3"/>
      <c r="C127" s="4"/>
      <c r="D127" s="4" t="str">
        <f t="shared" si="5"/>
        <v/>
      </c>
      <c r="E127" s="5"/>
      <c r="F127" s="4"/>
      <c r="G127" s="17"/>
      <c r="H127" s="4"/>
      <c r="I127" s="4"/>
      <c r="J127" s="87"/>
      <c r="K127" s="49"/>
      <c r="L127" s="49"/>
      <c r="M127" s="6"/>
      <c r="N127" s="7"/>
      <c r="O127" s="7"/>
      <c r="P127" s="7"/>
      <c r="Q127" s="7"/>
    </row>
    <row r="128" spans="1:17" x14ac:dyDescent="0.25">
      <c r="A128" s="106">
        <f t="shared" ca="1" si="4"/>
        <v>127</v>
      </c>
      <c r="B128" s="3"/>
      <c r="C128" s="4"/>
      <c r="D128" s="4" t="str">
        <f t="shared" si="5"/>
        <v/>
      </c>
      <c r="E128" s="5"/>
      <c r="F128" s="4"/>
      <c r="G128" s="17"/>
      <c r="H128" s="4"/>
      <c r="I128" s="4"/>
      <c r="J128" s="87"/>
      <c r="K128" s="49"/>
      <c r="L128" s="49"/>
      <c r="M128" s="6"/>
      <c r="N128" s="7"/>
      <c r="O128" s="7"/>
      <c r="P128" s="7"/>
      <c r="Q128" s="7"/>
    </row>
    <row r="129" spans="1:17" x14ac:dyDescent="0.25">
      <c r="A129" s="106">
        <f t="shared" ca="1" si="4"/>
        <v>128</v>
      </c>
      <c r="B129" s="3"/>
      <c r="C129" s="4"/>
      <c r="D129" s="4" t="str">
        <f t="shared" si="5"/>
        <v/>
      </c>
      <c r="E129" s="5"/>
      <c r="F129" s="4"/>
      <c r="G129" s="17"/>
      <c r="H129" s="4"/>
      <c r="I129" s="4"/>
      <c r="J129" s="87"/>
      <c r="K129" s="49"/>
      <c r="L129" s="49"/>
      <c r="M129" s="6"/>
      <c r="N129" s="7"/>
      <c r="O129" s="7"/>
      <c r="P129" s="7"/>
      <c r="Q129" s="7"/>
    </row>
    <row r="130" spans="1:17" x14ac:dyDescent="0.25">
      <c r="A130" s="106">
        <f t="shared" ca="1" si="4"/>
        <v>129</v>
      </c>
      <c r="B130" s="3"/>
      <c r="C130" s="4"/>
      <c r="D130" s="4" t="str">
        <f t="shared" si="5"/>
        <v/>
      </c>
      <c r="E130" s="5"/>
      <c r="F130" s="4"/>
      <c r="G130" s="17"/>
      <c r="H130" s="4"/>
      <c r="I130" s="4"/>
      <c r="J130" s="87"/>
      <c r="K130" s="49"/>
      <c r="L130" s="49"/>
      <c r="M130" s="6"/>
      <c r="N130" s="7"/>
      <c r="O130" s="7"/>
      <c r="P130" s="7"/>
      <c r="Q130" s="7"/>
    </row>
    <row r="131" spans="1:17" x14ac:dyDescent="0.25">
      <c r="A131" s="106">
        <f t="shared" ref="A131:A194" ca="1" si="6">HYPERLINK(CONCATENATE(repetoire,"\",(MID(CELL("nomfichier",$A$1),FIND("]",CELL("nomfichier",$A$1),1)+1,30)),"\","PA",ROW(A131)-1,".pdf"),ROW(A131)-1)</f>
        <v>130</v>
      </c>
      <c r="B131" s="3"/>
      <c r="C131" s="4"/>
      <c r="D131" s="4" t="str">
        <f t="shared" si="5"/>
        <v/>
      </c>
      <c r="E131" s="5"/>
      <c r="F131" s="4"/>
      <c r="G131" s="17"/>
      <c r="H131" s="4"/>
      <c r="I131" s="4"/>
      <c r="J131" s="87"/>
      <c r="K131" s="49"/>
      <c r="L131" s="49"/>
      <c r="M131" s="6"/>
      <c r="N131" s="7"/>
      <c r="O131" s="7"/>
      <c r="P131" s="7"/>
      <c r="Q131" s="7"/>
    </row>
    <row r="132" spans="1:17" x14ac:dyDescent="0.25">
      <c r="A132" s="106">
        <f t="shared" ca="1" si="6"/>
        <v>131</v>
      </c>
      <c r="B132" s="3"/>
      <c r="C132" s="4"/>
      <c r="D132" s="4" t="str">
        <f t="shared" si="5"/>
        <v/>
      </c>
      <c r="E132" s="5"/>
      <c r="F132" s="4"/>
      <c r="G132" s="17"/>
      <c r="H132" s="4"/>
      <c r="I132" s="4"/>
      <c r="J132" s="87"/>
      <c r="K132" s="49"/>
      <c r="L132" s="49"/>
      <c r="M132" s="6"/>
      <c r="N132" s="7"/>
      <c r="O132" s="7"/>
      <c r="P132" s="7"/>
      <c r="Q132" s="7"/>
    </row>
    <row r="133" spans="1:17" x14ac:dyDescent="0.25">
      <c r="A133" s="106">
        <f t="shared" ca="1" si="6"/>
        <v>132</v>
      </c>
      <c r="B133" s="3"/>
      <c r="C133" s="4"/>
      <c r="D133" s="4" t="str">
        <f t="shared" ref="D133:D196" si="7">IF(ISBLANK($C133), "", VLOOKUP($C133,PAcomplet,2,FALSE))</f>
        <v/>
      </c>
      <c r="E133" s="5"/>
      <c r="F133" s="4"/>
      <c r="G133" s="17"/>
      <c r="H133" s="4"/>
      <c r="I133" s="4"/>
      <c r="J133" s="87"/>
      <c r="K133" s="49"/>
      <c r="L133" s="49"/>
      <c r="M133" s="6"/>
      <c r="N133" s="7"/>
      <c r="O133" s="7"/>
      <c r="P133" s="7"/>
      <c r="Q133" s="7"/>
    </row>
    <row r="134" spans="1:17" x14ac:dyDescent="0.25">
      <c r="A134" s="106">
        <f t="shared" ca="1" si="6"/>
        <v>133</v>
      </c>
      <c r="B134" s="3"/>
      <c r="C134" s="4"/>
      <c r="D134" s="4" t="str">
        <f t="shared" si="7"/>
        <v/>
      </c>
      <c r="E134" s="5"/>
      <c r="F134" s="4"/>
      <c r="G134" s="17"/>
      <c r="H134" s="4"/>
      <c r="I134" s="4"/>
      <c r="J134" s="87"/>
      <c r="K134" s="49"/>
      <c r="L134" s="49"/>
      <c r="M134" s="6"/>
      <c r="N134" s="7"/>
      <c r="O134" s="7"/>
      <c r="P134" s="7"/>
      <c r="Q134" s="7"/>
    </row>
    <row r="135" spans="1:17" x14ac:dyDescent="0.25">
      <c r="A135" s="106">
        <f t="shared" ca="1" si="6"/>
        <v>134</v>
      </c>
      <c r="B135" s="3"/>
      <c r="C135" s="4"/>
      <c r="D135" s="4" t="str">
        <f t="shared" si="7"/>
        <v/>
      </c>
      <c r="E135" s="5"/>
      <c r="F135" s="4"/>
      <c r="G135" s="17"/>
      <c r="H135" s="4"/>
      <c r="I135" s="4"/>
      <c r="J135" s="87"/>
      <c r="K135" s="49"/>
      <c r="L135" s="49"/>
      <c r="M135" s="6"/>
      <c r="N135" s="7"/>
      <c r="O135" s="7"/>
      <c r="P135" s="7"/>
      <c r="Q135" s="7"/>
    </row>
    <row r="136" spans="1:17" x14ac:dyDescent="0.25">
      <c r="A136" s="106">
        <f t="shared" ca="1" si="6"/>
        <v>135</v>
      </c>
      <c r="B136" s="3"/>
      <c r="C136" s="4"/>
      <c r="D136" s="4" t="str">
        <f t="shared" si="7"/>
        <v/>
      </c>
      <c r="E136" s="5"/>
      <c r="F136" s="4"/>
      <c r="G136" s="17"/>
      <c r="H136" s="4"/>
      <c r="I136" s="4"/>
      <c r="J136" s="87"/>
      <c r="K136" s="49"/>
      <c r="L136" s="49"/>
      <c r="M136" s="6"/>
      <c r="N136" s="7"/>
      <c r="O136" s="7"/>
      <c r="P136" s="7"/>
      <c r="Q136" s="7"/>
    </row>
    <row r="137" spans="1:17" x14ac:dyDescent="0.25">
      <c r="A137" s="106">
        <f t="shared" ca="1" si="6"/>
        <v>136</v>
      </c>
      <c r="B137" s="3"/>
      <c r="C137" s="4"/>
      <c r="D137" s="4" t="str">
        <f t="shared" si="7"/>
        <v/>
      </c>
      <c r="E137" s="5"/>
      <c r="F137" s="4"/>
      <c r="G137" s="17"/>
      <c r="H137" s="4"/>
      <c r="I137" s="4"/>
      <c r="J137" s="87"/>
      <c r="K137" s="49"/>
      <c r="L137" s="49"/>
      <c r="M137" s="6"/>
      <c r="N137" s="7"/>
      <c r="O137" s="7"/>
      <c r="P137" s="7"/>
      <c r="Q137" s="7"/>
    </row>
    <row r="138" spans="1:17" x14ac:dyDescent="0.25">
      <c r="A138" s="106">
        <f t="shared" ca="1" si="6"/>
        <v>137</v>
      </c>
      <c r="B138" s="3"/>
      <c r="C138" s="4"/>
      <c r="D138" s="4" t="str">
        <f t="shared" si="7"/>
        <v/>
      </c>
      <c r="E138" s="5"/>
      <c r="F138" s="4"/>
      <c r="G138" s="17"/>
      <c r="H138" s="4"/>
      <c r="I138" s="4"/>
      <c r="J138" s="87"/>
      <c r="K138" s="49"/>
      <c r="L138" s="49"/>
      <c r="M138" s="6"/>
      <c r="N138" s="7"/>
      <c r="O138" s="7"/>
      <c r="P138" s="7"/>
      <c r="Q138" s="7"/>
    </row>
    <row r="139" spans="1:17" x14ac:dyDescent="0.25">
      <c r="A139" s="106">
        <f t="shared" ca="1" si="6"/>
        <v>138</v>
      </c>
      <c r="B139" s="3"/>
      <c r="C139" s="4"/>
      <c r="D139" s="4" t="str">
        <f t="shared" si="7"/>
        <v/>
      </c>
      <c r="E139" s="5"/>
      <c r="F139" s="4"/>
      <c r="G139" s="17"/>
      <c r="H139" s="4"/>
      <c r="I139" s="4"/>
      <c r="J139" s="87"/>
      <c r="K139" s="49"/>
      <c r="L139" s="49"/>
      <c r="M139" s="6"/>
      <c r="N139" s="7"/>
      <c r="O139" s="7"/>
      <c r="P139" s="7"/>
      <c r="Q139" s="7"/>
    </row>
    <row r="140" spans="1:17" x14ac:dyDescent="0.25">
      <c r="A140" s="106">
        <f t="shared" ca="1" si="6"/>
        <v>139</v>
      </c>
      <c r="B140" s="3"/>
      <c r="C140" s="4"/>
      <c r="D140" s="4" t="str">
        <f t="shared" si="7"/>
        <v/>
      </c>
      <c r="E140" s="5"/>
      <c r="F140" s="4"/>
      <c r="G140" s="17"/>
      <c r="H140" s="4"/>
      <c r="I140" s="4"/>
      <c r="J140" s="87"/>
      <c r="K140" s="49"/>
      <c r="L140" s="49"/>
      <c r="M140" s="6"/>
      <c r="N140" s="7"/>
      <c r="O140" s="7"/>
      <c r="P140" s="7"/>
      <c r="Q140" s="7"/>
    </row>
    <row r="141" spans="1:17" x14ac:dyDescent="0.25">
      <c r="A141" s="106">
        <f t="shared" ca="1" si="6"/>
        <v>140</v>
      </c>
      <c r="B141" s="3"/>
      <c r="C141" s="4"/>
      <c r="D141" s="4" t="str">
        <f t="shared" si="7"/>
        <v/>
      </c>
      <c r="E141" s="5"/>
      <c r="F141" s="4"/>
      <c r="G141" s="17"/>
      <c r="H141" s="4"/>
      <c r="I141" s="4"/>
      <c r="J141" s="87"/>
      <c r="K141" s="49"/>
      <c r="L141" s="49"/>
      <c r="M141" s="6"/>
      <c r="N141" s="7"/>
      <c r="O141" s="7"/>
      <c r="P141" s="7"/>
      <c r="Q141" s="7"/>
    </row>
    <row r="142" spans="1:17" x14ac:dyDescent="0.25">
      <c r="A142" s="106">
        <f t="shared" ca="1" si="6"/>
        <v>141</v>
      </c>
      <c r="B142" s="3"/>
      <c r="C142" s="4"/>
      <c r="D142" s="4" t="str">
        <f t="shared" si="7"/>
        <v/>
      </c>
      <c r="E142" s="5"/>
      <c r="F142" s="4"/>
      <c r="G142" s="17"/>
      <c r="H142" s="4"/>
      <c r="I142" s="4"/>
      <c r="J142" s="87"/>
      <c r="K142" s="49"/>
      <c r="L142" s="49"/>
      <c r="M142" s="6"/>
      <c r="N142" s="7"/>
      <c r="O142" s="7"/>
      <c r="P142" s="7"/>
      <c r="Q142" s="7"/>
    </row>
    <row r="143" spans="1:17" x14ac:dyDescent="0.25">
      <c r="A143" s="106">
        <f t="shared" ca="1" si="6"/>
        <v>142</v>
      </c>
      <c r="B143" s="3"/>
      <c r="C143" s="4"/>
      <c r="D143" s="4" t="str">
        <f t="shared" si="7"/>
        <v/>
      </c>
      <c r="E143" s="5"/>
      <c r="F143" s="4"/>
      <c r="G143" s="17"/>
      <c r="H143" s="4"/>
      <c r="I143" s="4"/>
      <c r="J143" s="87"/>
      <c r="K143" s="49"/>
      <c r="L143" s="49"/>
      <c r="M143" s="6"/>
      <c r="N143" s="7"/>
      <c r="O143" s="7"/>
      <c r="P143" s="7"/>
      <c r="Q143" s="7"/>
    </row>
    <row r="144" spans="1:17" x14ac:dyDescent="0.25">
      <c r="A144" s="106">
        <f t="shared" ca="1" si="6"/>
        <v>143</v>
      </c>
      <c r="B144" s="3"/>
      <c r="C144" s="4"/>
      <c r="D144" s="4" t="str">
        <f t="shared" si="7"/>
        <v/>
      </c>
      <c r="E144" s="5"/>
      <c r="F144" s="4"/>
      <c r="G144" s="17"/>
      <c r="H144" s="4"/>
      <c r="I144" s="4"/>
      <c r="J144" s="87"/>
      <c r="K144" s="49"/>
      <c r="L144" s="49"/>
      <c r="M144" s="6"/>
      <c r="N144" s="7"/>
      <c r="O144" s="7"/>
      <c r="P144" s="7"/>
      <c r="Q144" s="7"/>
    </row>
    <row r="145" spans="1:17" x14ac:dyDescent="0.25">
      <c r="A145" s="106">
        <f t="shared" ca="1" si="6"/>
        <v>144</v>
      </c>
      <c r="B145" s="3"/>
      <c r="C145" s="4"/>
      <c r="D145" s="4" t="str">
        <f t="shared" si="7"/>
        <v/>
      </c>
      <c r="E145" s="5"/>
      <c r="F145" s="4"/>
      <c r="G145" s="17"/>
      <c r="H145" s="4"/>
      <c r="I145" s="4"/>
      <c r="J145" s="87"/>
      <c r="K145" s="49"/>
      <c r="L145" s="49"/>
      <c r="M145" s="6"/>
      <c r="N145" s="7"/>
      <c r="O145" s="7"/>
      <c r="P145" s="7"/>
      <c r="Q145" s="7"/>
    </row>
    <row r="146" spans="1:17" x14ac:dyDescent="0.25">
      <c r="A146" s="106">
        <f t="shared" ca="1" si="6"/>
        <v>145</v>
      </c>
      <c r="B146" s="3"/>
      <c r="C146" s="4"/>
      <c r="D146" s="4" t="str">
        <f t="shared" si="7"/>
        <v/>
      </c>
      <c r="E146" s="5"/>
      <c r="F146" s="4"/>
      <c r="G146" s="17"/>
      <c r="H146" s="4"/>
      <c r="I146" s="4"/>
      <c r="J146" s="87"/>
      <c r="K146" s="49"/>
      <c r="L146" s="49"/>
      <c r="M146" s="6"/>
      <c r="N146" s="7"/>
      <c r="O146" s="7"/>
      <c r="P146" s="7"/>
      <c r="Q146" s="7"/>
    </row>
    <row r="147" spans="1:17" x14ac:dyDescent="0.25">
      <c r="A147" s="106">
        <f t="shared" ca="1" si="6"/>
        <v>146</v>
      </c>
      <c r="B147" s="3"/>
      <c r="C147" s="4"/>
      <c r="D147" s="4" t="str">
        <f t="shared" si="7"/>
        <v/>
      </c>
      <c r="E147" s="5"/>
      <c r="F147" s="4"/>
      <c r="G147" s="17"/>
      <c r="H147" s="4"/>
      <c r="I147" s="4"/>
      <c r="J147" s="87"/>
      <c r="K147" s="49"/>
      <c r="L147" s="49"/>
      <c r="M147" s="6"/>
      <c r="N147" s="7"/>
      <c r="O147" s="7"/>
      <c r="P147" s="7"/>
      <c r="Q147" s="7"/>
    </row>
    <row r="148" spans="1:17" x14ac:dyDescent="0.25">
      <c r="A148" s="106">
        <f t="shared" ca="1" si="6"/>
        <v>147</v>
      </c>
      <c r="B148" s="3"/>
      <c r="C148" s="4"/>
      <c r="D148" s="4" t="str">
        <f t="shared" si="7"/>
        <v/>
      </c>
      <c r="E148" s="5"/>
      <c r="F148" s="4"/>
      <c r="G148" s="17"/>
      <c r="H148" s="4"/>
      <c r="I148" s="4"/>
      <c r="J148" s="87"/>
      <c r="K148" s="49"/>
      <c r="L148" s="49"/>
      <c r="M148" s="6"/>
      <c r="N148" s="7"/>
      <c r="O148" s="7"/>
      <c r="P148" s="7"/>
      <c r="Q148" s="7"/>
    </row>
    <row r="149" spans="1:17" x14ac:dyDescent="0.25">
      <c r="A149" s="106">
        <f t="shared" ca="1" si="6"/>
        <v>148</v>
      </c>
      <c r="B149" s="3"/>
      <c r="C149" s="4"/>
      <c r="D149" s="4" t="str">
        <f t="shared" si="7"/>
        <v/>
      </c>
      <c r="E149" s="5"/>
      <c r="F149" s="4"/>
      <c r="G149" s="17"/>
      <c r="H149" s="4"/>
      <c r="I149" s="4"/>
      <c r="J149" s="87"/>
      <c r="K149" s="49"/>
      <c r="L149" s="49"/>
      <c r="M149" s="6"/>
      <c r="N149" s="7"/>
      <c r="O149" s="7"/>
      <c r="P149" s="7"/>
      <c r="Q149" s="7"/>
    </row>
    <row r="150" spans="1:17" x14ac:dyDescent="0.25">
      <c r="A150" s="106">
        <f t="shared" ca="1" si="6"/>
        <v>149</v>
      </c>
      <c r="B150" s="3"/>
      <c r="C150" s="4"/>
      <c r="D150" s="4" t="str">
        <f t="shared" si="7"/>
        <v/>
      </c>
      <c r="E150" s="5"/>
      <c r="F150" s="4"/>
      <c r="G150" s="17"/>
      <c r="H150" s="4"/>
      <c r="I150" s="4"/>
      <c r="J150" s="87"/>
      <c r="K150" s="49"/>
      <c r="L150" s="49"/>
      <c r="M150" s="6"/>
      <c r="N150" s="7"/>
      <c r="O150" s="7"/>
      <c r="P150" s="7"/>
      <c r="Q150" s="7"/>
    </row>
    <row r="151" spans="1:17" x14ac:dyDescent="0.25">
      <c r="A151" s="106">
        <f t="shared" ca="1" si="6"/>
        <v>150</v>
      </c>
      <c r="B151" s="3"/>
      <c r="C151" s="4"/>
      <c r="D151" s="4" t="str">
        <f t="shared" si="7"/>
        <v/>
      </c>
      <c r="E151" s="5"/>
      <c r="F151" s="4"/>
      <c r="G151" s="17"/>
      <c r="H151" s="4"/>
      <c r="I151" s="4"/>
      <c r="J151" s="87"/>
      <c r="K151" s="49"/>
      <c r="L151" s="49"/>
      <c r="M151" s="6"/>
      <c r="N151" s="7"/>
      <c r="O151" s="7"/>
      <c r="P151" s="7"/>
      <c r="Q151" s="7"/>
    </row>
    <row r="152" spans="1:17" x14ac:dyDescent="0.25">
      <c r="A152" s="106">
        <f t="shared" ca="1" si="6"/>
        <v>151</v>
      </c>
      <c r="B152" s="3"/>
      <c r="C152" s="4"/>
      <c r="D152" s="4" t="str">
        <f t="shared" si="7"/>
        <v/>
      </c>
      <c r="E152" s="5"/>
      <c r="F152" s="4"/>
      <c r="G152" s="17"/>
      <c r="H152" s="4"/>
      <c r="I152" s="4"/>
      <c r="J152" s="87"/>
      <c r="K152" s="49"/>
      <c r="L152" s="49"/>
      <c r="M152" s="6"/>
      <c r="N152" s="7"/>
      <c r="O152" s="7"/>
      <c r="P152" s="7"/>
      <c r="Q152" s="7"/>
    </row>
    <row r="153" spans="1:17" x14ac:dyDescent="0.25">
      <c r="A153" s="106">
        <f t="shared" ca="1" si="6"/>
        <v>152</v>
      </c>
      <c r="B153" s="3"/>
      <c r="C153" s="4"/>
      <c r="D153" s="4" t="str">
        <f t="shared" si="7"/>
        <v/>
      </c>
      <c r="E153" s="5"/>
      <c r="F153" s="4"/>
      <c r="G153" s="17"/>
      <c r="H153" s="4"/>
      <c r="I153" s="4"/>
      <c r="J153" s="87"/>
      <c r="K153" s="49"/>
      <c r="L153" s="49"/>
      <c r="M153" s="6"/>
      <c r="N153" s="7"/>
      <c r="O153" s="7"/>
      <c r="P153" s="7"/>
      <c r="Q153" s="7"/>
    </row>
    <row r="154" spans="1:17" x14ac:dyDescent="0.25">
      <c r="A154" s="106">
        <f t="shared" ca="1" si="6"/>
        <v>153</v>
      </c>
      <c r="B154" s="3"/>
      <c r="C154" s="4"/>
      <c r="D154" s="4" t="str">
        <f t="shared" si="7"/>
        <v/>
      </c>
      <c r="E154" s="5"/>
      <c r="F154" s="4"/>
      <c r="G154" s="17"/>
      <c r="H154" s="4"/>
      <c r="I154" s="4"/>
      <c r="J154" s="87"/>
      <c r="K154" s="49"/>
      <c r="L154" s="49"/>
      <c r="M154" s="6"/>
      <c r="N154" s="7"/>
      <c r="O154" s="7"/>
      <c r="P154" s="7"/>
      <c r="Q154" s="7"/>
    </row>
    <row r="155" spans="1:17" x14ac:dyDescent="0.25">
      <c r="A155" s="106">
        <f t="shared" ca="1" si="6"/>
        <v>154</v>
      </c>
      <c r="B155" s="3"/>
      <c r="C155" s="4"/>
      <c r="D155" s="4" t="str">
        <f t="shared" si="7"/>
        <v/>
      </c>
      <c r="E155" s="5"/>
      <c r="F155" s="4"/>
      <c r="G155" s="17"/>
      <c r="H155" s="4"/>
      <c r="I155" s="4"/>
      <c r="J155" s="87"/>
      <c r="K155" s="49"/>
      <c r="L155" s="49"/>
      <c r="M155" s="6"/>
      <c r="N155" s="7"/>
      <c r="O155" s="7"/>
      <c r="P155" s="7"/>
      <c r="Q155" s="7"/>
    </row>
    <row r="156" spans="1:17" x14ac:dyDescent="0.25">
      <c r="A156" s="106">
        <f t="shared" ca="1" si="6"/>
        <v>155</v>
      </c>
      <c r="B156" s="3"/>
      <c r="C156" s="4"/>
      <c r="D156" s="4" t="str">
        <f t="shared" si="7"/>
        <v/>
      </c>
      <c r="E156" s="5"/>
      <c r="F156" s="4"/>
      <c r="G156" s="17"/>
      <c r="H156" s="4"/>
      <c r="I156" s="4"/>
      <c r="J156" s="87"/>
      <c r="K156" s="49"/>
      <c r="L156" s="49"/>
      <c r="M156" s="6"/>
      <c r="N156" s="7"/>
      <c r="O156" s="7"/>
      <c r="P156" s="7"/>
      <c r="Q156" s="7"/>
    </row>
    <row r="157" spans="1:17" x14ac:dyDescent="0.25">
      <c r="A157" s="106">
        <f t="shared" ca="1" si="6"/>
        <v>156</v>
      </c>
      <c r="B157" s="3"/>
      <c r="C157" s="4"/>
      <c r="D157" s="4" t="str">
        <f t="shared" si="7"/>
        <v/>
      </c>
      <c r="E157" s="5"/>
      <c r="F157" s="4"/>
      <c r="G157" s="17"/>
      <c r="H157" s="4"/>
      <c r="I157" s="4"/>
      <c r="J157" s="87"/>
      <c r="K157" s="49"/>
      <c r="L157" s="49"/>
      <c r="M157" s="6"/>
      <c r="N157" s="7"/>
      <c r="O157" s="7"/>
      <c r="P157" s="7"/>
      <c r="Q157" s="7"/>
    </row>
    <row r="158" spans="1:17" x14ac:dyDescent="0.25">
      <c r="A158" s="106">
        <f t="shared" ca="1" si="6"/>
        <v>157</v>
      </c>
      <c r="B158" s="3"/>
      <c r="C158" s="4"/>
      <c r="D158" s="4" t="str">
        <f t="shared" si="7"/>
        <v/>
      </c>
      <c r="E158" s="5"/>
      <c r="F158" s="4"/>
      <c r="G158" s="17"/>
      <c r="H158" s="4"/>
      <c r="I158" s="4"/>
      <c r="J158" s="87"/>
      <c r="K158" s="49"/>
      <c r="L158" s="49"/>
      <c r="M158" s="6"/>
      <c r="N158" s="7"/>
      <c r="O158" s="7"/>
      <c r="P158" s="7"/>
      <c r="Q158" s="7"/>
    </row>
    <row r="159" spans="1:17" x14ac:dyDescent="0.25">
      <c r="A159" s="106">
        <f t="shared" ca="1" si="6"/>
        <v>158</v>
      </c>
      <c r="B159" s="3"/>
      <c r="C159" s="4"/>
      <c r="D159" s="4" t="str">
        <f t="shared" si="7"/>
        <v/>
      </c>
      <c r="E159" s="5"/>
      <c r="F159" s="4"/>
      <c r="G159" s="17"/>
      <c r="H159" s="4"/>
      <c r="I159" s="4"/>
      <c r="J159" s="87"/>
      <c r="K159" s="49"/>
      <c r="L159" s="49"/>
      <c r="M159" s="6"/>
      <c r="N159" s="7"/>
      <c r="O159" s="7"/>
      <c r="P159" s="7"/>
      <c r="Q159" s="7"/>
    </row>
    <row r="160" spans="1:17" x14ac:dyDescent="0.25">
      <c r="A160" s="106">
        <f t="shared" ca="1" si="6"/>
        <v>159</v>
      </c>
      <c r="B160" s="3"/>
      <c r="C160" s="4"/>
      <c r="D160" s="4" t="str">
        <f t="shared" si="7"/>
        <v/>
      </c>
      <c r="E160" s="5"/>
      <c r="F160" s="4"/>
      <c r="G160" s="17"/>
      <c r="H160" s="4"/>
      <c r="I160" s="4"/>
      <c r="J160" s="87"/>
      <c r="K160" s="49"/>
      <c r="L160" s="49"/>
      <c r="M160" s="6"/>
      <c r="N160" s="7"/>
      <c r="O160" s="7"/>
      <c r="P160" s="7"/>
      <c r="Q160" s="7"/>
    </row>
    <row r="161" spans="1:17" x14ac:dyDescent="0.25">
      <c r="A161" s="106">
        <f t="shared" ca="1" si="6"/>
        <v>160</v>
      </c>
      <c r="B161" s="3"/>
      <c r="C161" s="4"/>
      <c r="D161" s="4" t="str">
        <f t="shared" si="7"/>
        <v/>
      </c>
      <c r="E161" s="5"/>
      <c r="F161" s="4"/>
      <c r="G161" s="17"/>
      <c r="H161" s="4"/>
      <c r="I161" s="4"/>
      <c r="J161" s="87"/>
      <c r="K161" s="49"/>
      <c r="L161" s="49"/>
      <c r="M161" s="6"/>
      <c r="N161" s="7"/>
      <c r="O161" s="7"/>
      <c r="P161" s="7"/>
      <c r="Q161" s="7"/>
    </row>
    <row r="162" spans="1:17" x14ac:dyDescent="0.25">
      <c r="A162" s="106">
        <f t="shared" ca="1" si="6"/>
        <v>161</v>
      </c>
      <c r="B162" s="3"/>
      <c r="C162" s="4"/>
      <c r="D162" s="4" t="str">
        <f t="shared" si="7"/>
        <v/>
      </c>
      <c r="E162" s="5"/>
      <c r="F162" s="4"/>
      <c r="G162" s="17"/>
      <c r="H162" s="4"/>
      <c r="I162" s="4"/>
      <c r="J162" s="87"/>
      <c r="K162" s="49"/>
      <c r="L162" s="49"/>
      <c r="M162" s="6"/>
      <c r="N162" s="7"/>
      <c r="O162" s="7"/>
      <c r="P162" s="7"/>
      <c r="Q162" s="7"/>
    </row>
    <row r="163" spans="1:17" x14ac:dyDescent="0.25">
      <c r="A163" s="106">
        <f t="shared" ca="1" si="6"/>
        <v>162</v>
      </c>
      <c r="B163" s="3"/>
      <c r="C163" s="4"/>
      <c r="D163" s="4" t="str">
        <f t="shared" si="7"/>
        <v/>
      </c>
      <c r="E163" s="5"/>
      <c r="F163" s="4"/>
      <c r="G163" s="17"/>
      <c r="H163" s="4"/>
      <c r="I163" s="4"/>
      <c r="J163" s="87"/>
      <c r="K163" s="49"/>
      <c r="L163" s="49"/>
      <c r="M163" s="6"/>
      <c r="N163" s="7"/>
      <c r="O163" s="7"/>
      <c r="P163" s="7"/>
      <c r="Q163" s="7"/>
    </row>
    <row r="164" spans="1:17" x14ac:dyDescent="0.25">
      <c r="A164" s="106">
        <f t="shared" ca="1" si="6"/>
        <v>163</v>
      </c>
      <c r="B164" s="3"/>
      <c r="C164" s="4"/>
      <c r="D164" s="4" t="str">
        <f t="shared" si="7"/>
        <v/>
      </c>
      <c r="E164" s="5"/>
      <c r="F164" s="4"/>
      <c r="G164" s="17"/>
      <c r="H164" s="4"/>
      <c r="I164" s="4"/>
      <c r="J164" s="87"/>
      <c r="K164" s="49"/>
      <c r="L164" s="49"/>
      <c r="M164" s="6"/>
      <c r="N164" s="7"/>
      <c r="O164" s="7"/>
      <c r="P164" s="7"/>
      <c r="Q164" s="7"/>
    </row>
    <row r="165" spans="1:17" x14ac:dyDescent="0.25">
      <c r="A165" s="106">
        <f t="shared" ca="1" si="6"/>
        <v>164</v>
      </c>
      <c r="B165" s="3"/>
      <c r="C165" s="4"/>
      <c r="D165" s="4" t="str">
        <f t="shared" si="7"/>
        <v/>
      </c>
      <c r="E165" s="5"/>
      <c r="F165" s="4"/>
      <c r="G165" s="17"/>
      <c r="H165" s="4"/>
      <c r="I165" s="4"/>
      <c r="J165" s="87"/>
      <c r="K165" s="49"/>
      <c r="L165" s="49"/>
      <c r="M165" s="6"/>
      <c r="N165" s="7"/>
      <c r="O165" s="7"/>
      <c r="P165" s="7"/>
      <c r="Q165" s="7"/>
    </row>
    <row r="166" spans="1:17" x14ac:dyDescent="0.25">
      <c r="A166" s="106">
        <f t="shared" ca="1" si="6"/>
        <v>165</v>
      </c>
      <c r="B166" s="3"/>
      <c r="C166" s="4"/>
      <c r="D166" s="4" t="str">
        <f t="shared" si="7"/>
        <v/>
      </c>
      <c r="E166" s="5"/>
      <c r="F166" s="4"/>
      <c r="G166" s="17"/>
      <c r="H166" s="4"/>
      <c r="I166" s="4"/>
      <c r="J166" s="87"/>
      <c r="K166" s="49"/>
      <c r="L166" s="49"/>
      <c r="M166" s="6"/>
      <c r="N166" s="7"/>
      <c r="O166" s="7"/>
      <c r="P166" s="7"/>
      <c r="Q166" s="7"/>
    </row>
    <row r="167" spans="1:17" x14ac:dyDescent="0.25">
      <c r="A167" s="106">
        <f t="shared" ca="1" si="6"/>
        <v>166</v>
      </c>
      <c r="B167" s="3"/>
      <c r="C167" s="4"/>
      <c r="D167" s="4" t="str">
        <f t="shared" si="7"/>
        <v/>
      </c>
      <c r="E167" s="5"/>
      <c r="F167" s="4"/>
      <c r="G167" s="17"/>
      <c r="H167" s="4"/>
      <c r="I167" s="4"/>
      <c r="J167" s="87"/>
      <c r="K167" s="49"/>
      <c r="L167" s="49"/>
      <c r="M167" s="6"/>
      <c r="N167" s="7"/>
      <c r="O167" s="7"/>
      <c r="P167" s="7"/>
      <c r="Q167" s="7"/>
    </row>
    <row r="168" spans="1:17" x14ac:dyDescent="0.25">
      <c r="A168" s="106">
        <f t="shared" ca="1" si="6"/>
        <v>167</v>
      </c>
      <c r="B168" s="3"/>
      <c r="C168" s="4"/>
      <c r="D168" s="4" t="str">
        <f t="shared" si="7"/>
        <v/>
      </c>
      <c r="E168" s="5"/>
      <c r="F168" s="4"/>
      <c r="G168" s="17"/>
      <c r="H168" s="4"/>
      <c r="I168" s="4"/>
      <c r="J168" s="87"/>
      <c r="K168" s="49"/>
      <c r="L168" s="49"/>
      <c r="M168" s="6"/>
      <c r="N168" s="7"/>
      <c r="O168" s="7"/>
      <c r="P168" s="7"/>
      <c r="Q168" s="7"/>
    </row>
    <row r="169" spans="1:17" x14ac:dyDescent="0.25">
      <c r="A169" s="106">
        <f t="shared" ca="1" si="6"/>
        <v>168</v>
      </c>
      <c r="B169" s="3"/>
      <c r="C169" s="4"/>
      <c r="D169" s="4" t="str">
        <f t="shared" si="7"/>
        <v/>
      </c>
      <c r="E169" s="5"/>
      <c r="F169" s="4"/>
      <c r="G169" s="17"/>
      <c r="H169" s="4"/>
      <c r="I169" s="4"/>
      <c r="J169" s="87"/>
      <c r="K169" s="49"/>
      <c r="L169" s="49"/>
      <c r="M169" s="6"/>
      <c r="N169" s="7"/>
      <c r="O169" s="7"/>
      <c r="P169" s="7"/>
      <c r="Q169" s="7"/>
    </row>
    <row r="170" spans="1:17" x14ac:dyDescent="0.25">
      <c r="A170" s="106">
        <f t="shared" ca="1" si="6"/>
        <v>169</v>
      </c>
      <c r="B170" s="3"/>
      <c r="C170" s="4"/>
      <c r="D170" s="4" t="str">
        <f t="shared" si="7"/>
        <v/>
      </c>
      <c r="E170" s="5"/>
      <c r="F170" s="4"/>
      <c r="G170" s="17"/>
      <c r="H170" s="4"/>
      <c r="I170" s="4"/>
      <c r="J170" s="87"/>
      <c r="K170" s="86"/>
      <c r="L170" s="49"/>
      <c r="M170" s="6"/>
      <c r="N170" s="7"/>
      <c r="O170" s="7"/>
      <c r="P170" s="7"/>
      <c r="Q170" s="7"/>
    </row>
    <row r="171" spans="1:17" x14ac:dyDescent="0.25">
      <c r="A171" s="106">
        <f t="shared" ca="1" si="6"/>
        <v>170</v>
      </c>
      <c r="B171" s="3"/>
      <c r="C171" s="4"/>
      <c r="D171" s="4" t="str">
        <f t="shared" si="7"/>
        <v/>
      </c>
      <c r="E171" s="5"/>
      <c r="F171" s="4"/>
      <c r="G171" s="17"/>
      <c r="H171" s="4"/>
      <c r="I171" s="4"/>
      <c r="J171" s="87"/>
      <c r="K171" s="86"/>
      <c r="L171" s="49"/>
      <c r="M171" s="6"/>
      <c r="N171" s="7"/>
      <c r="O171" s="7"/>
      <c r="P171" s="7"/>
      <c r="Q171" s="7"/>
    </row>
    <row r="172" spans="1:17" x14ac:dyDescent="0.25">
      <c r="A172" s="106">
        <f t="shared" ca="1" si="6"/>
        <v>171</v>
      </c>
      <c r="B172" s="3"/>
      <c r="C172" s="4"/>
      <c r="D172" s="4" t="str">
        <f t="shared" si="7"/>
        <v/>
      </c>
      <c r="E172" s="5"/>
      <c r="F172" s="4"/>
      <c r="G172" s="17"/>
      <c r="H172" s="4"/>
      <c r="I172" s="4"/>
      <c r="J172" s="87"/>
      <c r="K172" s="86"/>
      <c r="L172" s="49"/>
      <c r="M172" s="6"/>
    </row>
    <row r="173" spans="1:17" x14ac:dyDescent="0.25">
      <c r="A173" s="106">
        <f t="shared" ca="1" si="6"/>
        <v>172</v>
      </c>
      <c r="B173" s="3"/>
      <c r="C173" s="4"/>
      <c r="D173" s="4" t="str">
        <f t="shared" si="7"/>
        <v/>
      </c>
      <c r="E173" s="5"/>
      <c r="F173" s="4"/>
      <c r="G173" s="17"/>
      <c r="H173" s="4"/>
      <c r="I173" s="4"/>
      <c r="J173" s="87"/>
      <c r="K173" s="86"/>
      <c r="L173" s="49"/>
      <c r="M173" s="6"/>
    </row>
    <row r="174" spans="1:17" x14ac:dyDescent="0.25">
      <c r="A174" s="106">
        <f t="shared" ca="1" si="6"/>
        <v>173</v>
      </c>
      <c r="B174" s="3"/>
      <c r="C174" s="4"/>
      <c r="D174" s="4" t="str">
        <f t="shared" si="7"/>
        <v/>
      </c>
      <c r="E174" s="5"/>
      <c r="F174" s="4"/>
      <c r="G174" s="17"/>
      <c r="H174" s="4"/>
      <c r="I174" s="4"/>
      <c r="J174" s="87"/>
      <c r="K174" s="86"/>
      <c r="L174" s="49"/>
      <c r="M174" s="6"/>
    </row>
    <row r="175" spans="1:17" x14ac:dyDescent="0.25">
      <c r="A175" s="106">
        <f t="shared" ca="1" si="6"/>
        <v>174</v>
      </c>
      <c r="B175" s="3"/>
      <c r="C175" s="4"/>
      <c r="D175" s="4" t="str">
        <f t="shared" si="7"/>
        <v/>
      </c>
      <c r="E175" s="5"/>
      <c r="F175" s="4"/>
      <c r="G175" s="17"/>
      <c r="H175" s="4"/>
      <c r="I175" s="4"/>
      <c r="J175" s="87"/>
      <c r="K175" s="86"/>
      <c r="L175" s="49"/>
      <c r="M175" s="6"/>
    </row>
    <row r="176" spans="1:17" x14ac:dyDescent="0.25">
      <c r="A176" s="106">
        <f t="shared" ca="1" si="6"/>
        <v>175</v>
      </c>
      <c r="B176" s="3"/>
      <c r="C176" s="4"/>
      <c r="D176" s="4" t="str">
        <f t="shared" si="7"/>
        <v/>
      </c>
      <c r="E176" s="5"/>
      <c r="F176" s="4"/>
      <c r="G176" s="17"/>
      <c r="H176" s="4"/>
      <c r="I176" s="4"/>
      <c r="J176" s="87"/>
      <c r="K176" s="86"/>
      <c r="L176" s="49"/>
      <c r="M176" s="6"/>
    </row>
    <row r="177" spans="1:13" x14ac:dyDescent="0.25">
      <c r="A177" s="106">
        <f t="shared" ca="1" si="6"/>
        <v>176</v>
      </c>
      <c r="B177" s="3"/>
      <c r="C177" s="4"/>
      <c r="D177" s="4" t="str">
        <f t="shared" si="7"/>
        <v/>
      </c>
      <c r="E177" s="5"/>
      <c r="F177" s="4"/>
      <c r="G177" s="17"/>
      <c r="H177" s="4"/>
      <c r="I177" s="4"/>
      <c r="J177" s="87"/>
      <c r="K177" s="86"/>
      <c r="L177" s="49"/>
      <c r="M177" s="6"/>
    </row>
    <row r="178" spans="1:13" x14ac:dyDescent="0.25">
      <c r="A178" s="106">
        <f t="shared" ca="1" si="6"/>
        <v>177</v>
      </c>
      <c r="B178" s="3"/>
      <c r="C178" s="4"/>
      <c r="D178" s="4" t="str">
        <f t="shared" si="7"/>
        <v/>
      </c>
      <c r="E178" s="5"/>
      <c r="F178" s="4"/>
      <c r="G178" s="17"/>
      <c r="H178" s="4"/>
      <c r="I178" s="4"/>
      <c r="J178" s="87"/>
      <c r="K178" s="86"/>
      <c r="L178" s="49"/>
      <c r="M178" s="6"/>
    </row>
    <row r="179" spans="1:13" x14ac:dyDescent="0.25">
      <c r="A179" s="106">
        <f t="shared" ca="1" si="6"/>
        <v>178</v>
      </c>
      <c r="B179" s="3"/>
      <c r="C179" s="4"/>
      <c r="D179" s="4" t="str">
        <f t="shared" si="7"/>
        <v/>
      </c>
      <c r="E179" s="5"/>
      <c r="F179" s="4"/>
      <c r="G179" s="17"/>
      <c r="H179" s="4"/>
      <c r="I179" s="4"/>
      <c r="J179" s="87"/>
      <c r="K179" s="86"/>
      <c r="L179" s="49"/>
      <c r="M179" s="6"/>
    </row>
    <row r="180" spans="1:13" x14ac:dyDescent="0.25">
      <c r="A180" s="106">
        <f t="shared" ca="1" si="6"/>
        <v>179</v>
      </c>
      <c r="B180" s="3"/>
      <c r="C180" s="4"/>
      <c r="D180" s="4" t="str">
        <f t="shared" si="7"/>
        <v/>
      </c>
      <c r="E180" s="5"/>
      <c r="F180" s="4"/>
      <c r="G180" s="17"/>
      <c r="H180" s="4"/>
      <c r="I180" s="4"/>
      <c r="J180" s="87"/>
      <c r="K180" s="86"/>
      <c r="L180" s="49"/>
      <c r="M180" s="6"/>
    </row>
    <row r="181" spans="1:13" x14ac:dyDescent="0.25">
      <c r="A181" s="106">
        <f t="shared" ca="1" si="6"/>
        <v>180</v>
      </c>
      <c r="B181" s="3"/>
      <c r="C181" s="4"/>
      <c r="D181" s="4" t="str">
        <f t="shared" si="7"/>
        <v/>
      </c>
      <c r="E181" s="5"/>
      <c r="F181" s="4"/>
      <c r="G181" s="17"/>
      <c r="H181" s="4"/>
      <c r="I181" s="4"/>
      <c r="J181" s="87"/>
      <c r="K181" s="86"/>
      <c r="L181" s="49"/>
      <c r="M181" s="6"/>
    </row>
    <row r="182" spans="1:13" x14ac:dyDescent="0.25">
      <c r="A182" s="106">
        <f t="shared" ca="1" si="6"/>
        <v>181</v>
      </c>
      <c r="B182" s="3"/>
      <c r="C182" s="4"/>
      <c r="D182" s="4" t="str">
        <f t="shared" si="7"/>
        <v/>
      </c>
      <c r="E182" s="5"/>
      <c r="F182" s="4"/>
      <c r="G182" s="17"/>
      <c r="H182" s="4"/>
      <c r="I182" s="4"/>
      <c r="J182" s="87"/>
      <c r="K182" s="86"/>
      <c r="L182" s="49"/>
      <c r="M182" s="6"/>
    </row>
    <row r="183" spans="1:13" x14ac:dyDescent="0.25">
      <c r="A183" s="106">
        <f t="shared" ca="1" si="6"/>
        <v>182</v>
      </c>
      <c r="B183" s="3"/>
      <c r="C183" s="4"/>
      <c r="D183" s="4" t="str">
        <f t="shared" si="7"/>
        <v/>
      </c>
      <c r="E183" s="5"/>
      <c r="F183" s="4"/>
      <c r="G183" s="17"/>
      <c r="H183" s="4"/>
      <c r="I183" s="4"/>
      <c r="J183" s="87"/>
      <c r="K183" s="86"/>
      <c r="L183" s="49"/>
      <c r="M183" s="6"/>
    </row>
    <row r="184" spans="1:13" x14ac:dyDescent="0.25">
      <c r="A184" s="106">
        <f t="shared" ca="1" si="6"/>
        <v>183</v>
      </c>
      <c r="B184" s="3"/>
      <c r="C184" s="4"/>
      <c r="D184" s="4" t="str">
        <f t="shared" si="7"/>
        <v/>
      </c>
      <c r="E184" s="5"/>
      <c r="F184" s="4"/>
      <c r="G184" s="17"/>
      <c r="H184" s="4"/>
      <c r="I184" s="4"/>
      <c r="J184" s="87"/>
      <c r="K184" s="86"/>
      <c r="L184" s="49"/>
      <c r="M184" s="6"/>
    </row>
    <row r="185" spans="1:13" x14ac:dyDescent="0.25">
      <c r="A185" s="106">
        <f t="shared" ca="1" si="6"/>
        <v>184</v>
      </c>
      <c r="B185" s="3"/>
      <c r="C185" s="4"/>
      <c r="D185" s="4" t="str">
        <f t="shared" si="7"/>
        <v/>
      </c>
      <c r="E185" s="5"/>
      <c r="F185" s="4"/>
      <c r="G185" s="17"/>
      <c r="H185" s="4"/>
      <c r="I185" s="4"/>
      <c r="J185" s="87"/>
      <c r="K185" s="86"/>
      <c r="L185" s="49"/>
      <c r="M185" s="6"/>
    </row>
    <row r="186" spans="1:13" x14ac:dyDescent="0.25">
      <c r="A186" s="106">
        <f t="shared" ca="1" si="6"/>
        <v>185</v>
      </c>
      <c r="B186" s="3"/>
      <c r="C186" s="4"/>
      <c r="D186" s="4" t="str">
        <f t="shared" si="7"/>
        <v/>
      </c>
      <c r="E186" s="5"/>
      <c r="F186" s="4"/>
      <c r="G186" s="17"/>
      <c r="H186" s="4"/>
      <c r="I186" s="4"/>
      <c r="J186" s="87"/>
      <c r="K186" s="86"/>
      <c r="L186" s="49"/>
      <c r="M186" s="6"/>
    </row>
    <row r="187" spans="1:13" x14ac:dyDescent="0.25">
      <c r="A187" s="106">
        <f t="shared" ca="1" si="6"/>
        <v>186</v>
      </c>
      <c r="B187" s="3"/>
      <c r="C187" s="4"/>
      <c r="D187" s="4" t="str">
        <f t="shared" si="7"/>
        <v/>
      </c>
      <c r="E187" s="5"/>
      <c r="F187" s="4"/>
      <c r="G187" s="17"/>
      <c r="H187" s="4"/>
      <c r="I187" s="4"/>
      <c r="J187" s="87"/>
      <c r="K187" s="86"/>
      <c r="L187" s="49"/>
      <c r="M187" s="6"/>
    </row>
    <row r="188" spans="1:13" x14ac:dyDescent="0.25">
      <c r="A188" s="106">
        <f t="shared" ca="1" si="6"/>
        <v>187</v>
      </c>
      <c r="B188" s="3"/>
      <c r="C188" s="4"/>
      <c r="D188" s="4" t="str">
        <f t="shared" si="7"/>
        <v/>
      </c>
      <c r="E188" s="5"/>
      <c r="F188" s="4"/>
      <c r="G188" s="17"/>
      <c r="H188" s="4"/>
      <c r="I188" s="4"/>
      <c r="J188" s="87"/>
      <c r="K188" s="86"/>
      <c r="L188" s="49"/>
      <c r="M188" s="6"/>
    </row>
    <row r="189" spans="1:13" x14ac:dyDescent="0.25">
      <c r="A189" s="106">
        <f t="shared" ca="1" si="6"/>
        <v>188</v>
      </c>
      <c r="B189" s="3"/>
      <c r="C189" s="4"/>
      <c r="D189" s="4" t="str">
        <f t="shared" si="7"/>
        <v/>
      </c>
      <c r="E189" s="5"/>
      <c r="F189" s="4"/>
      <c r="G189" s="17"/>
      <c r="H189" s="4"/>
      <c r="I189" s="4"/>
      <c r="J189" s="87"/>
      <c r="K189" s="86"/>
      <c r="L189" s="49"/>
      <c r="M189" s="6"/>
    </row>
    <row r="190" spans="1:13" x14ac:dyDescent="0.25">
      <c r="A190" s="106">
        <f t="shared" ca="1" si="6"/>
        <v>189</v>
      </c>
      <c r="B190" s="3"/>
      <c r="C190" s="4"/>
      <c r="D190" s="4" t="str">
        <f t="shared" si="7"/>
        <v/>
      </c>
      <c r="E190" s="5"/>
      <c r="F190" s="4"/>
      <c r="G190" s="17"/>
      <c r="H190" s="4"/>
      <c r="I190" s="4"/>
      <c r="J190" s="87"/>
      <c r="K190" s="86"/>
      <c r="L190" s="49"/>
      <c r="M190" s="6"/>
    </row>
    <row r="191" spans="1:13" x14ac:dyDescent="0.25">
      <c r="A191" s="106">
        <f t="shared" ca="1" si="6"/>
        <v>190</v>
      </c>
      <c r="B191" s="3"/>
      <c r="C191" s="4"/>
      <c r="D191" s="4" t="str">
        <f t="shared" si="7"/>
        <v/>
      </c>
      <c r="E191" s="5"/>
      <c r="F191" s="4"/>
      <c r="G191" s="17"/>
      <c r="H191" s="4"/>
      <c r="I191" s="4"/>
      <c r="J191" s="87"/>
      <c r="K191" s="86"/>
      <c r="L191" s="49"/>
      <c r="M191" s="6"/>
    </row>
    <row r="192" spans="1:13" x14ac:dyDescent="0.25">
      <c r="A192" s="106">
        <f t="shared" ca="1" si="6"/>
        <v>191</v>
      </c>
      <c r="B192" s="3"/>
      <c r="C192" s="4"/>
      <c r="D192" s="4" t="str">
        <f t="shared" si="7"/>
        <v/>
      </c>
      <c r="E192" s="5"/>
      <c r="F192" s="4"/>
      <c r="G192" s="17"/>
      <c r="H192" s="4"/>
      <c r="I192" s="4"/>
      <c r="J192" s="87"/>
      <c r="K192" s="86"/>
      <c r="L192" s="49"/>
      <c r="M192" s="6"/>
    </row>
    <row r="193" spans="1:13" x14ac:dyDescent="0.25">
      <c r="A193" s="106">
        <f t="shared" ca="1" si="6"/>
        <v>192</v>
      </c>
      <c r="B193" s="3"/>
      <c r="C193" s="4"/>
      <c r="D193" s="4" t="str">
        <f t="shared" si="7"/>
        <v/>
      </c>
      <c r="E193" s="5"/>
      <c r="F193" s="4"/>
      <c r="G193" s="17"/>
      <c r="H193" s="4"/>
      <c r="I193" s="4"/>
      <c r="J193" s="87"/>
      <c r="K193" s="86"/>
      <c r="L193" s="84"/>
      <c r="M193" s="6"/>
    </row>
    <row r="194" spans="1:13" x14ac:dyDescent="0.25">
      <c r="A194" s="106">
        <f t="shared" ca="1" si="6"/>
        <v>193</v>
      </c>
      <c r="B194" s="3"/>
      <c r="C194" s="4"/>
      <c r="D194" s="4" t="str">
        <f t="shared" si="7"/>
        <v/>
      </c>
      <c r="E194" s="5"/>
      <c r="F194" s="4"/>
      <c r="G194" s="17"/>
      <c r="H194" s="4"/>
      <c r="I194" s="4"/>
      <c r="J194" s="87"/>
      <c r="K194" s="86"/>
      <c r="L194" s="84"/>
      <c r="M194" s="6"/>
    </row>
    <row r="195" spans="1:13" x14ac:dyDescent="0.25">
      <c r="A195" s="106">
        <f t="shared" ref="A195:A201" ca="1" si="8">HYPERLINK(CONCATENATE(repetoire,"\",(MID(CELL("nomfichier",$A$1),FIND("]",CELL("nomfichier",$A$1),1)+1,30)),"\","PA",ROW(A195)-1,".pdf"),ROW(A195)-1)</f>
        <v>194</v>
      </c>
      <c r="B195" s="3"/>
      <c r="C195" s="4"/>
      <c r="D195" s="4" t="str">
        <f t="shared" si="7"/>
        <v/>
      </c>
      <c r="E195" s="5"/>
      <c r="F195" s="4"/>
      <c r="G195" s="17"/>
      <c r="H195" s="4"/>
      <c r="I195" s="4"/>
      <c r="J195" s="87"/>
      <c r="K195" s="86"/>
      <c r="L195" s="84"/>
      <c r="M195" s="6"/>
    </row>
    <row r="196" spans="1:13" x14ac:dyDescent="0.25">
      <c r="A196" s="106">
        <f t="shared" ca="1" si="8"/>
        <v>195</v>
      </c>
      <c r="B196" s="3"/>
      <c r="C196" s="4"/>
      <c r="D196" s="4" t="str">
        <f t="shared" si="7"/>
        <v/>
      </c>
      <c r="E196" s="5"/>
      <c r="F196" s="4"/>
      <c r="G196" s="17"/>
      <c r="H196" s="4"/>
      <c r="I196" s="4"/>
      <c r="J196" s="87"/>
      <c r="K196" s="86"/>
      <c r="L196" s="84"/>
      <c r="M196" s="2"/>
    </row>
    <row r="197" spans="1:13" x14ac:dyDescent="0.25">
      <c r="A197" s="114">
        <f t="shared" ca="1" si="8"/>
        <v>196</v>
      </c>
      <c r="B197" s="3"/>
      <c r="C197" s="4"/>
      <c r="D197" s="4" t="str">
        <f t="shared" ref="D197:D198" si="9">IF(ISBLANK($C197), "", VLOOKUP($C197,PAcomplet,2,FALSE))</f>
        <v/>
      </c>
      <c r="E197" s="5"/>
      <c r="F197" s="4"/>
      <c r="G197" s="17"/>
      <c r="H197" s="4"/>
      <c r="I197" s="4"/>
      <c r="J197" s="87"/>
      <c r="K197" s="86"/>
      <c r="L197" s="84"/>
      <c r="M197" s="2"/>
    </row>
    <row r="198" spans="1:13" x14ac:dyDescent="0.25">
      <c r="A198" s="114">
        <f t="shared" ca="1" si="8"/>
        <v>197</v>
      </c>
      <c r="B198" s="3"/>
      <c r="C198" s="4"/>
      <c r="D198" s="4" t="str">
        <f t="shared" si="9"/>
        <v/>
      </c>
      <c r="E198" s="5"/>
      <c r="F198" s="4"/>
      <c r="G198" s="17"/>
      <c r="H198" s="4"/>
      <c r="I198" s="4"/>
      <c r="J198" s="87"/>
      <c r="K198" s="86"/>
      <c r="L198" s="84"/>
      <c r="M198" s="2"/>
    </row>
    <row r="199" spans="1:13" x14ac:dyDescent="0.25">
      <c r="A199" s="114">
        <f t="shared" ca="1" si="8"/>
        <v>198</v>
      </c>
      <c r="K199" s="110"/>
      <c r="L199" s="112"/>
      <c r="M199" s="2"/>
    </row>
    <row r="200" spans="1:13" x14ac:dyDescent="0.25">
      <c r="A200" s="114">
        <f t="shared" ca="1" si="8"/>
        <v>199</v>
      </c>
      <c r="K200" s="110"/>
      <c r="L200" s="112"/>
      <c r="M200" s="2"/>
    </row>
    <row r="201" spans="1:13" x14ac:dyDescent="0.25">
      <c r="A201" s="114">
        <f t="shared" ca="1" si="8"/>
        <v>200</v>
      </c>
      <c r="K201" s="110"/>
      <c r="L201" s="112"/>
      <c r="M201" s="2"/>
    </row>
    <row r="202" spans="1:13" x14ac:dyDescent="0.25">
      <c r="K202" s="110"/>
      <c r="L202" s="112"/>
      <c r="M202" s="2"/>
    </row>
    <row r="203" spans="1:13" x14ac:dyDescent="0.25">
      <c r="K203" s="110"/>
      <c r="L203" s="112"/>
      <c r="M203" s="2"/>
    </row>
    <row r="204" spans="1:13" x14ac:dyDescent="0.25">
      <c r="K204" s="110"/>
      <c r="L204" s="112"/>
      <c r="M204" s="2"/>
    </row>
    <row r="205" spans="1:13" x14ac:dyDescent="0.25">
      <c r="K205" s="110"/>
      <c r="L205" s="112"/>
      <c r="M205" s="2"/>
    </row>
    <row r="206" spans="1:13" x14ac:dyDescent="0.25">
      <c r="K206" s="110"/>
      <c r="L206" s="112"/>
      <c r="M206" s="2"/>
    </row>
    <row r="207" spans="1:13" x14ac:dyDescent="0.25">
      <c r="K207" s="110"/>
      <c r="L207" s="112"/>
      <c r="M207" s="2"/>
    </row>
    <row r="208" spans="1:13" x14ac:dyDescent="0.25">
      <c r="K208" s="110"/>
      <c r="L208" s="112"/>
      <c r="M208" s="2"/>
    </row>
    <row r="209" spans="11:13" x14ac:dyDescent="0.25">
      <c r="K209" s="110"/>
      <c r="L209" s="112"/>
      <c r="M209" s="2"/>
    </row>
    <row r="210" spans="11:13" x14ac:dyDescent="0.25">
      <c r="K210" s="110"/>
      <c r="L210" s="112"/>
      <c r="M210" s="2"/>
    </row>
    <row r="211" spans="11:13" x14ac:dyDescent="0.25">
      <c r="K211" s="110"/>
      <c r="L211" s="112"/>
      <c r="M211" s="2"/>
    </row>
    <row r="212" spans="11:13" x14ac:dyDescent="0.25">
      <c r="K212" s="110"/>
      <c r="L212" s="112"/>
      <c r="M212" s="2"/>
    </row>
    <row r="213" spans="11:13" x14ac:dyDescent="0.25">
      <c r="K213" s="110"/>
      <c r="L213" s="112"/>
      <c r="M213" s="2"/>
    </row>
    <row r="214" spans="11:13" x14ac:dyDescent="0.25">
      <c r="K214" s="110"/>
      <c r="L214" s="112"/>
      <c r="M214" s="2"/>
    </row>
    <row r="215" spans="11:13" x14ac:dyDescent="0.25">
      <c r="K215" s="110"/>
      <c r="L215" s="112"/>
      <c r="M215" s="2"/>
    </row>
    <row r="216" spans="11:13" x14ac:dyDescent="0.25">
      <c r="K216" s="110"/>
      <c r="L216" s="112"/>
      <c r="M216" s="2"/>
    </row>
    <row r="217" spans="11:13" x14ac:dyDescent="0.25">
      <c r="K217" s="110"/>
      <c r="L217" s="112"/>
      <c r="M217" s="2"/>
    </row>
    <row r="218" spans="11:13" x14ac:dyDescent="0.25">
      <c r="K218" s="110"/>
      <c r="L218" s="112"/>
      <c r="M218" s="2"/>
    </row>
    <row r="219" spans="11:13" x14ac:dyDescent="0.25">
      <c r="K219" s="110"/>
      <c r="L219" s="112"/>
      <c r="M219" s="2"/>
    </row>
    <row r="220" spans="11:13" x14ac:dyDescent="0.25">
      <c r="K220" s="110"/>
      <c r="L220" s="112"/>
      <c r="M220" s="2"/>
    </row>
    <row r="221" spans="11:13" x14ac:dyDescent="0.25">
      <c r="K221" s="110"/>
      <c r="L221" s="112"/>
      <c r="M221" s="2"/>
    </row>
    <row r="222" spans="11:13" x14ac:dyDescent="0.25">
      <c r="K222" s="110"/>
      <c r="L222" s="112"/>
      <c r="M222" s="2"/>
    </row>
    <row r="223" spans="11:13" x14ac:dyDescent="0.25">
      <c r="K223" s="110"/>
      <c r="L223" s="112"/>
      <c r="M223" s="2"/>
    </row>
    <row r="224" spans="11:13" x14ac:dyDescent="0.25">
      <c r="K224" s="110"/>
      <c r="L224" s="112"/>
      <c r="M224" s="2"/>
    </row>
    <row r="225" spans="11:13" x14ac:dyDescent="0.25">
      <c r="K225" s="110"/>
      <c r="L225" s="112"/>
      <c r="M225" s="2"/>
    </row>
    <row r="226" spans="11:13" x14ac:dyDescent="0.25">
      <c r="K226" s="110"/>
      <c r="L226" s="112"/>
      <c r="M226" s="2"/>
    </row>
    <row r="227" spans="11:13" x14ac:dyDescent="0.25">
      <c r="K227" s="110"/>
      <c r="L227" s="112"/>
      <c r="M227" s="2"/>
    </row>
    <row r="228" spans="11:13" x14ac:dyDescent="0.25">
      <c r="K228" s="110"/>
      <c r="L228" s="112"/>
      <c r="M228" s="2"/>
    </row>
    <row r="229" spans="11:13" x14ac:dyDescent="0.25">
      <c r="K229" s="110"/>
      <c r="L229" s="112"/>
      <c r="M229" s="2"/>
    </row>
    <row r="230" spans="11:13" x14ac:dyDescent="0.25">
      <c r="K230" s="110"/>
      <c r="L230" s="112"/>
      <c r="M230" s="2"/>
    </row>
    <row r="231" spans="11:13" x14ac:dyDescent="0.25">
      <c r="K231" s="110"/>
      <c r="L231" s="112"/>
      <c r="M231" s="2"/>
    </row>
    <row r="232" spans="11:13" x14ac:dyDescent="0.25">
      <c r="K232" s="110"/>
      <c r="L232" s="112"/>
      <c r="M232" s="2"/>
    </row>
    <row r="233" spans="11:13" x14ac:dyDescent="0.25">
      <c r="K233" s="110"/>
      <c r="L233" s="112"/>
      <c r="M233" s="2"/>
    </row>
    <row r="234" spans="11:13" x14ac:dyDescent="0.25">
      <c r="K234" s="110"/>
      <c r="L234" s="112"/>
      <c r="M234" s="2"/>
    </row>
    <row r="235" spans="11:13" x14ac:dyDescent="0.25">
      <c r="K235" s="110"/>
      <c r="L235" s="112"/>
      <c r="M235" s="2"/>
    </row>
    <row r="236" spans="11:13" x14ac:dyDescent="0.25">
      <c r="K236" s="110"/>
      <c r="L236" s="112"/>
      <c r="M236" s="2"/>
    </row>
    <row r="237" spans="11:13" x14ac:dyDescent="0.25">
      <c r="K237" s="110"/>
      <c r="L237" s="112"/>
      <c r="M237" s="2"/>
    </row>
    <row r="238" spans="11:13" x14ac:dyDescent="0.25">
      <c r="K238" s="110"/>
      <c r="L238" s="112"/>
      <c r="M238" s="2"/>
    </row>
    <row r="239" spans="11:13" x14ac:dyDescent="0.25">
      <c r="K239" s="110"/>
      <c r="L239" s="112"/>
      <c r="M239" s="2"/>
    </row>
    <row r="240" spans="11:13" x14ac:dyDescent="0.25">
      <c r="K240" s="110"/>
      <c r="L240" s="112"/>
      <c r="M240" s="2"/>
    </row>
    <row r="241" spans="11:13" x14ac:dyDescent="0.25">
      <c r="K241" s="110"/>
      <c r="L241" s="112"/>
      <c r="M241" s="2"/>
    </row>
    <row r="242" spans="11:13" x14ac:dyDescent="0.25">
      <c r="K242" s="110"/>
      <c r="L242" s="112"/>
      <c r="M242" s="2"/>
    </row>
    <row r="243" spans="11:13" x14ac:dyDescent="0.25">
      <c r="K243" s="110"/>
      <c r="L243" s="112"/>
      <c r="M243" s="2"/>
    </row>
    <row r="244" spans="11:13" x14ac:dyDescent="0.25">
      <c r="K244" s="110"/>
      <c r="L244" s="112"/>
      <c r="M244" s="2"/>
    </row>
    <row r="245" spans="11:13" x14ac:dyDescent="0.25">
      <c r="K245" s="110"/>
      <c r="L245" s="112"/>
      <c r="M245" s="2"/>
    </row>
    <row r="246" spans="11:13" x14ac:dyDescent="0.25">
      <c r="K246" s="110"/>
      <c r="L246" s="112"/>
      <c r="M246" s="2"/>
    </row>
    <row r="247" spans="11:13" x14ac:dyDescent="0.25">
      <c r="K247" s="110"/>
      <c r="L247" s="112"/>
      <c r="M247" s="2"/>
    </row>
    <row r="248" spans="11:13" x14ac:dyDescent="0.25">
      <c r="K248" s="110"/>
      <c r="L248" s="112"/>
      <c r="M248" s="2"/>
    </row>
    <row r="249" spans="11:13" x14ac:dyDescent="0.25">
      <c r="K249" s="110"/>
      <c r="L249" s="112"/>
      <c r="M249" s="2"/>
    </row>
    <row r="250" spans="11:13" x14ac:dyDescent="0.25">
      <c r="K250" s="110"/>
      <c r="L250" s="112"/>
      <c r="M250" s="2"/>
    </row>
    <row r="251" spans="11:13" x14ac:dyDescent="0.25">
      <c r="K251" s="110"/>
      <c r="L251" s="112"/>
      <c r="M251" s="2"/>
    </row>
    <row r="252" spans="11:13" x14ac:dyDescent="0.25">
      <c r="K252" s="110"/>
      <c r="L252" s="112"/>
      <c r="M252" s="2"/>
    </row>
    <row r="253" spans="11:13" x14ac:dyDescent="0.25">
      <c r="K253" s="110"/>
      <c r="L253" s="112"/>
      <c r="M253" s="2"/>
    </row>
    <row r="254" spans="11:13" x14ac:dyDescent="0.25">
      <c r="K254" s="110"/>
      <c r="L254" s="112"/>
      <c r="M254" s="2"/>
    </row>
    <row r="255" spans="11:13" x14ac:dyDescent="0.25">
      <c r="K255" s="110"/>
      <c r="L255" s="112"/>
      <c r="M255" s="2"/>
    </row>
    <row r="256" spans="11:13" x14ac:dyDescent="0.25">
      <c r="K256" s="110"/>
      <c r="L256" s="112"/>
      <c r="M256" s="2"/>
    </row>
    <row r="257" spans="11:13" x14ac:dyDescent="0.25">
      <c r="K257" s="110"/>
      <c r="L257" s="112"/>
      <c r="M257" s="2"/>
    </row>
    <row r="258" spans="11:13" x14ac:dyDescent="0.25">
      <c r="K258" s="110"/>
      <c r="L258" s="112"/>
      <c r="M258" s="2"/>
    </row>
    <row r="259" spans="11:13" x14ac:dyDescent="0.25">
      <c r="K259" s="110"/>
      <c r="L259" s="112"/>
      <c r="M259" s="2"/>
    </row>
    <row r="260" spans="11:13" x14ac:dyDescent="0.25">
      <c r="K260" s="110"/>
      <c r="L260" s="112"/>
      <c r="M260" s="2"/>
    </row>
    <row r="261" spans="11:13" x14ac:dyDescent="0.25">
      <c r="K261" s="110"/>
      <c r="L261" s="112"/>
      <c r="M261" s="2"/>
    </row>
    <row r="262" spans="11:13" x14ac:dyDescent="0.25">
      <c r="K262" s="110"/>
      <c r="L262" s="112"/>
      <c r="M262" s="2"/>
    </row>
    <row r="263" spans="11:13" x14ac:dyDescent="0.25">
      <c r="K263" s="110"/>
      <c r="L263" s="112"/>
      <c r="M263" s="2"/>
    </row>
    <row r="264" spans="11:13" x14ac:dyDescent="0.25">
      <c r="K264" s="110"/>
      <c r="L264" s="112"/>
      <c r="M264" s="2"/>
    </row>
    <row r="265" spans="11:13" x14ac:dyDescent="0.25">
      <c r="K265" s="110"/>
      <c r="L265" s="112"/>
      <c r="M265" s="2"/>
    </row>
    <row r="266" spans="11:13" x14ac:dyDescent="0.25">
      <c r="K266" s="110"/>
      <c r="L266" s="112"/>
      <c r="M266" s="2"/>
    </row>
    <row r="267" spans="11:13" x14ac:dyDescent="0.25">
      <c r="K267" s="110"/>
      <c r="L267" s="112"/>
      <c r="M267" s="2"/>
    </row>
    <row r="268" spans="11:13" x14ac:dyDescent="0.25">
      <c r="K268" s="110"/>
      <c r="L268" s="112"/>
      <c r="M268" s="2"/>
    </row>
    <row r="269" spans="11:13" x14ac:dyDescent="0.25">
      <c r="K269" s="110"/>
      <c r="L269" s="112"/>
      <c r="M269" s="2"/>
    </row>
    <row r="270" spans="11:13" x14ac:dyDescent="0.25">
      <c r="K270" s="110"/>
      <c r="L270" s="112"/>
      <c r="M270" s="2"/>
    </row>
    <row r="271" spans="11:13" x14ac:dyDescent="0.25">
      <c r="K271" s="110"/>
      <c r="L271" s="112"/>
      <c r="M271" s="2"/>
    </row>
    <row r="272" spans="11:13" x14ac:dyDescent="0.25">
      <c r="K272" s="110"/>
      <c r="L272" s="112"/>
      <c r="M272" s="2"/>
    </row>
    <row r="273" spans="11:13" x14ac:dyDescent="0.25">
      <c r="K273" s="110"/>
      <c r="L273" s="112"/>
      <c r="M273" s="2"/>
    </row>
    <row r="274" spans="11:13" x14ac:dyDescent="0.25">
      <c r="K274" s="110"/>
      <c r="L274" s="112"/>
      <c r="M274" s="2"/>
    </row>
    <row r="275" spans="11:13" x14ac:dyDescent="0.25">
      <c r="K275" s="110"/>
      <c r="L275" s="112"/>
      <c r="M275" s="2"/>
    </row>
    <row r="276" spans="11:13" x14ac:dyDescent="0.25">
      <c r="K276" s="110"/>
      <c r="L276" s="112"/>
      <c r="M276" s="2"/>
    </row>
    <row r="277" spans="11:13" x14ac:dyDescent="0.25">
      <c r="K277" s="110"/>
      <c r="L277" s="112"/>
      <c r="M277" s="2"/>
    </row>
    <row r="278" spans="11:13" x14ac:dyDescent="0.25">
      <c r="K278" s="110"/>
      <c r="L278" s="112"/>
      <c r="M278" s="2"/>
    </row>
    <row r="279" spans="11:13" x14ac:dyDescent="0.25">
      <c r="K279" s="110"/>
      <c r="L279" s="112"/>
      <c r="M279" s="2"/>
    </row>
    <row r="280" spans="11:13" x14ac:dyDescent="0.25">
      <c r="K280" s="110"/>
      <c r="L280" s="112"/>
      <c r="M280" s="2"/>
    </row>
    <row r="281" spans="11:13" x14ac:dyDescent="0.25">
      <c r="K281" s="110"/>
      <c r="L281" s="112"/>
      <c r="M281" s="2"/>
    </row>
    <row r="282" spans="11:13" x14ac:dyDescent="0.25">
      <c r="K282" s="110"/>
      <c r="L282" s="112"/>
      <c r="M282" s="2"/>
    </row>
    <row r="283" spans="11:13" x14ac:dyDescent="0.25">
      <c r="K283" s="110"/>
      <c r="L283" s="112"/>
      <c r="M283" s="2"/>
    </row>
    <row r="284" spans="11:13" x14ac:dyDescent="0.25">
      <c r="K284" s="110"/>
      <c r="L284" s="112"/>
      <c r="M284" s="2"/>
    </row>
    <row r="285" spans="11:13" x14ac:dyDescent="0.25">
      <c r="K285" s="110"/>
      <c r="L285" s="112"/>
      <c r="M285" s="2"/>
    </row>
    <row r="286" spans="11:13" x14ac:dyDescent="0.25">
      <c r="K286" s="110"/>
      <c r="L286" s="112"/>
      <c r="M286" s="2"/>
    </row>
    <row r="287" spans="11:13" x14ac:dyDescent="0.25">
      <c r="K287" s="110"/>
      <c r="L287" s="112"/>
      <c r="M287" s="2"/>
    </row>
    <row r="288" spans="11:13" x14ac:dyDescent="0.25">
      <c r="K288" s="110"/>
      <c r="L288" s="112"/>
      <c r="M288" s="2"/>
    </row>
    <row r="289" spans="11:13" x14ac:dyDescent="0.25">
      <c r="K289" s="110"/>
      <c r="L289" s="112"/>
      <c r="M289" s="2"/>
    </row>
    <row r="290" spans="11:13" x14ac:dyDescent="0.25">
      <c r="K290" s="110"/>
      <c r="L290" s="112"/>
      <c r="M290" s="2"/>
    </row>
    <row r="291" spans="11:13" x14ac:dyDescent="0.25">
      <c r="K291" s="110"/>
      <c r="L291" s="112"/>
      <c r="M291" s="2"/>
    </row>
    <row r="292" spans="11:13" x14ac:dyDescent="0.25">
      <c r="K292" s="110"/>
      <c r="L292" s="112"/>
      <c r="M292" s="2"/>
    </row>
    <row r="293" spans="11:13" x14ac:dyDescent="0.25">
      <c r="K293" s="110"/>
      <c r="L293" s="112"/>
      <c r="M293" s="2"/>
    </row>
    <row r="294" spans="11:13" x14ac:dyDescent="0.25">
      <c r="K294" s="110"/>
      <c r="L294" s="112"/>
      <c r="M294" s="2"/>
    </row>
    <row r="295" spans="11:13" x14ac:dyDescent="0.25">
      <c r="K295" s="110"/>
      <c r="L295" s="112"/>
      <c r="M295" s="2"/>
    </row>
    <row r="296" spans="11:13" x14ac:dyDescent="0.25">
      <c r="K296" s="110"/>
      <c r="L296" s="112"/>
      <c r="M296" s="2"/>
    </row>
    <row r="297" spans="11:13" x14ac:dyDescent="0.25">
      <c r="K297" s="110"/>
      <c r="L297" s="112"/>
      <c r="M297" s="2"/>
    </row>
    <row r="298" spans="11:13" x14ac:dyDescent="0.25">
      <c r="K298" s="110"/>
      <c r="L298" s="112"/>
      <c r="M298" s="2"/>
    </row>
    <row r="299" spans="11:13" x14ac:dyDescent="0.25">
      <c r="K299" s="110"/>
      <c r="L299" s="112"/>
      <c r="M299" s="2"/>
    </row>
    <row r="300" spans="11:13" x14ac:dyDescent="0.25">
      <c r="K300" s="110"/>
      <c r="L300" s="112"/>
      <c r="M300" s="2"/>
    </row>
    <row r="301" spans="11:13" x14ac:dyDescent="0.25">
      <c r="K301" s="110"/>
      <c r="L301" s="112"/>
      <c r="M301" s="2"/>
    </row>
    <row r="302" spans="11:13" x14ac:dyDescent="0.25">
      <c r="K302" s="110"/>
      <c r="L302" s="112"/>
      <c r="M302" s="2"/>
    </row>
    <row r="303" spans="11:13" x14ac:dyDescent="0.25">
      <c r="K303" s="110"/>
      <c r="L303" s="112"/>
      <c r="M303" s="2"/>
    </row>
    <row r="304" spans="11:13" x14ac:dyDescent="0.25">
      <c r="K304" s="110"/>
      <c r="L304" s="112"/>
      <c r="M304" s="2"/>
    </row>
    <row r="305" spans="11:13" x14ac:dyDescent="0.25">
      <c r="K305" s="110"/>
      <c r="L305" s="112"/>
      <c r="M305" s="2"/>
    </row>
    <row r="306" spans="11:13" x14ac:dyDescent="0.25">
      <c r="K306" s="110"/>
      <c r="L306" s="112"/>
      <c r="M306" s="2"/>
    </row>
    <row r="307" spans="11:13" x14ac:dyDescent="0.25">
      <c r="K307" s="110"/>
      <c r="L307" s="112"/>
      <c r="M307" s="2"/>
    </row>
    <row r="308" spans="11:13" x14ac:dyDescent="0.25">
      <c r="K308" s="110"/>
      <c r="L308" s="112"/>
      <c r="M308" s="2"/>
    </row>
    <row r="309" spans="11:13" x14ac:dyDescent="0.25">
      <c r="K309" s="110"/>
      <c r="L309" s="112"/>
      <c r="M309" s="2"/>
    </row>
    <row r="310" spans="11:13" x14ac:dyDescent="0.25">
      <c r="K310" s="110"/>
      <c r="L310" s="112"/>
      <c r="M310" s="2"/>
    </row>
    <row r="311" spans="11:13" x14ac:dyDescent="0.25">
      <c r="K311" s="110"/>
      <c r="L311" s="112"/>
      <c r="M311" s="2"/>
    </row>
    <row r="312" spans="11:13" x14ac:dyDescent="0.25">
      <c r="K312" s="110"/>
      <c r="L312" s="112"/>
      <c r="M312" s="2"/>
    </row>
    <row r="313" spans="11:13" x14ac:dyDescent="0.25">
      <c r="K313" s="110"/>
      <c r="L313" s="112"/>
      <c r="M313" s="2"/>
    </row>
    <row r="314" spans="11:13" x14ac:dyDescent="0.25">
      <c r="K314" s="110"/>
      <c r="L314" s="112"/>
      <c r="M314" s="2"/>
    </row>
    <row r="315" spans="11:13" x14ac:dyDescent="0.25">
      <c r="K315" s="110"/>
      <c r="L315" s="112"/>
      <c r="M315" s="2"/>
    </row>
    <row r="316" spans="11:13" x14ac:dyDescent="0.25">
      <c r="K316" s="110"/>
      <c r="L316" s="112"/>
      <c r="M316" s="2"/>
    </row>
    <row r="317" spans="11:13" x14ac:dyDescent="0.25">
      <c r="K317" s="110"/>
      <c r="L317" s="112"/>
      <c r="M317" s="2"/>
    </row>
    <row r="318" spans="11:13" x14ac:dyDescent="0.25">
      <c r="K318" s="110"/>
      <c r="L318" s="112"/>
      <c r="M318" s="2"/>
    </row>
    <row r="319" spans="11:13" x14ac:dyDescent="0.25">
      <c r="K319" s="110"/>
      <c r="L319" s="112"/>
      <c r="M319" s="2"/>
    </row>
    <row r="320" spans="11:13" x14ac:dyDescent="0.25">
      <c r="K320" s="110"/>
      <c r="L320" s="112"/>
      <c r="M320" s="2"/>
    </row>
    <row r="321" spans="11:13" x14ac:dyDescent="0.25">
      <c r="K321" s="110"/>
      <c r="L321" s="112"/>
      <c r="M321" s="2"/>
    </row>
    <row r="322" spans="11:13" x14ac:dyDescent="0.25">
      <c r="K322" s="110"/>
      <c r="L322" s="112"/>
      <c r="M322" s="2"/>
    </row>
    <row r="323" spans="11:13" x14ac:dyDescent="0.25">
      <c r="K323" s="110"/>
      <c r="L323" s="112"/>
      <c r="M323" s="2"/>
    </row>
    <row r="324" spans="11:13" x14ac:dyDescent="0.25">
      <c r="K324" s="110"/>
      <c r="L324" s="112"/>
      <c r="M324" s="2"/>
    </row>
    <row r="325" spans="11:13" x14ac:dyDescent="0.25">
      <c r="K325" s="110"/>
      <c r="L325" s="112"/>
      <c r="M325" s="2"/>
    </row>
    <row r="326" spans="11:13" x14ac:dyDescent="0.25">
      <c r="K326" s="110"/>
      <c r="L326" s="112"/>
      <c r="M326" s="2"/>
    </row>
    <row r="327" spans="11:13" x14ac:dyDescent="0.25">
      <c r="K327" s="110"/>
      <c r="L327" s="112"/>
      <c r="M327" s="2"/>
    </row>
    <row r="328" spans="11:13" x14ac:dyDescent="0.25">
      <c r="K328" s="110"/>
      <c r="L328" s="112"/>
      <c r="M328" s="2"/>
    </row>
    <row r="329" spans="11:13" x14ac:dyDescent="0.25">
      <c r="K329" s="110"/>
      <c r="L329" s="112"/>
      <c r="M329" s="2"/>
    </row>
    <row r="330" spans="11:13" x14ac:dyDescent="0.25">
      <c r="K330" s="110"/>
      <c r="L330" s="112"/>
      <c r="M330" s="2"/>
    </row>
    <row r="331" spans="11:13" x14ac:dyDescent="0.25">
      <c r="K331" s="110"/>
      <c r="L331" s="112"/>
      <c r="M331" s="2"/>
    </row>
    <row r="332" spans="11:13" x14ac:dyDescent="0.25">
      <c r="K332" s="110"/>
      <c r="L332" s="112"/>
      <c r="M332" s="2"/>
    </row>
    <row r="333" spans="11:13" x14ac:dyDescent="0.25">
      <c r="K333" s="110"/>
      <c r="L333" s="112"/>
      <c r="M333" s="2"/>
    </row>
    <row r="334" spans="11:13" x14ac:dyDescent="0.25">
      <c r="K334" s="110"/>
      <c r="L334" s="112"/>
      <c r="M334" s="2"/>
    </row>
    <row r="335" spans="11:13" x14ac:dyDescent="0.25">
      <c r="K335" s="110"/>
      <c r="L335" s="112"/>
      <c r="M335" s="2"/>
    </row>
    <row r="336" spans="11:13" x14ac:dyDescent="0.25">
      <c r="K336" s="110"/>
      <c r="L336" s="112"/>
      <c r="M336" s="2"/>
    </row>
    <row r="337" spans="11:13" x14ac:dyDescent="0.25">
      <c r="K337" s="110"/>
      <c r="L337" s="112"/>
      <c r="M337" s="2"/>
    </row>
    <row r="338" spans="11:13" x14ac:dyDescent="0.25">
      <c r="K338" s="110"/>
      <c r="L338" s="112"/>
      <c r="M338" s="2"/>
    </row>
    <row r="339" spans="11:13" x14ac:dyDescent="0.25">
      <c r="K339" s="110"/>
      <c r="L339" s="112"/>
      <c r="M339" s="2"/>
    </row>
    <row r="340" spans="11:13" x14ac:dyDescent="0.25">
      <c r="K340" s="110"/>
      <c r="L340" s="112"/>
      <c r="M340" s="2"/>
    </row>
    <row r="341" spans="11:13" x14ac:dyDescent="0.25">
      <c r="K341" s="110"/>
      <c r="L341" s="112"/>
      <c r="M341" s="2"/>
    </row>
    <row r="342" spans="11:13" x14ac:dyDescent="0.25">
      <c r="K342" s="110"/>
      <c r="L342" s="112"/>
      <c r="M342" s="2"/>
    </row>
    <row r="343" spans="11:13" x14ac:dyDescent="0.25">
      <c r="K343" s="110"/>
      <c r="L343" s="112"/>
      <c r="M343" s="2"/>
    </row>
    <row r="344" spans="11:13" x14ac:dyDescent="0.25">
      <c r="K344" s="110"/>
      <c r="L344" s="112"/>
      <c r="M344" s="2"/>
    </row>
    <row r="345" spans="11:13" x14ac:dyDescent="0.25">
      <c r="K345" s="110"/>
      <c r="L345" s="112"/>
      <c r="M345" s="2"/>
    </row>
    <row r="346" spans="11:13" x14ac:dyDescent="0.25">
      <c r="K346" s="110"/>
      <c r="L346" s="112"/>
      <c r="M346" s="2"/>
    </row>
    <row r="347" spans="11:13" x14ac:dyDescent="0.25">
      <c r="K347" s="110"/>
      <c r="L347" s="112"/>
      <c r="M347" s="2"/>
    </row>
    <row r="348" spans="11:13" x14ac:dyDescent="0.25">
      <c r="K348" s="110"/>
      <c r="L348" s="112"/>
      <c r="M348" s="2"/>
    </row>
    <row r="349" spans="11:13" x14ac:dyDescent="0.25">
      <c r="K349" s="110"/>
      <c r="L349" s="112"/>
      <c r="M349" s="2"/>
    </row>
    <row r="350" spans="11:13" x14ac:dyDescent="0.25">
      <c r="K350" s="110"/>
      <c r="L350" s="112"/>
      <c r="M350" s="2"/>
    </row>
    <row r="351" spans="11:13" x14ac:dyDescent="0.25">
      <c r="K351" s="110"/>
      <c r="L351" s="112"/>
      <c r="M351" s="2"/>
    </row>
    <row r="352" spans="11:13" x14ac:dyDescent="0.25">
      <c r="K352" s="110"/>
      <c r="L352" s="112"/>
      <c r="M352" s="2"/>
    </row>
    <row r="353" spans="11:13" x14ac:dyDescent="0.25">
      <c r="K353" s="110"/>
      <c r="L353" s="112"/>
      <c r="M353" s="2"/>
    </row>
    <row r="354" spans="11:13" x14ac:dyDescent="0.25">
      <c r="K354" s="110"/>
      <c r="L354" s="112"/>
      <c r="M354" s="2"/>
    </row>
    <row r="355" spans="11:13" x14ac:dyDescent="0.25">
      <c r="K355" s="110"/>
      <c r="L355" s="112"/>
      <c r="M355" s="2"/>
    </row>
    <row r="356" spans="11:13" x14ac:dyDescent="0.25">
      <c r="K356" s="110"/>
      <c r="L356" s="112"/>
      <c r="M356" s="2"/>
    </row>
    <row r="357" spans="11:13" x14ac:dyDescent="0.25">
      <c r="K357" s="110"/>
      <c r="L357" s="112"/>
      <c r="M357" s="2"/>
    </row>
    <row r="358" spans="11:13" x14ac:dyDescent="0.25">
      <c r="K358" s="110"/>
      <c r="L358" s="112"/>
      <c r="M358" s="2"/>
    </row>
    <row r="359" spans="11:13" x14ac:dyDescent="0.25">
      <c r="K359" s="110"/>
      <c r="L359" s="112"/>
      <c r="M359" s="2"/>
    </row>
    <row r="360" spans="11:13" x14ac:dyDescent="0.25">
      <c r="K360" s="110"/>
      <c r="L360" s="112"/>
      <c r="M360" s="2"/>
    </row>
    <row r="361" spans="11:13" x14ac:dyDescent="0.25">
      <c r="K361" s="110"/>
      <c r="L361" s="112"/>
      <c r="M361" s="2"/>
    </row>
    <row r="362" spans="11:13" x14ac:dyDescent="0.25">
      <c r="K362" s="110"/>
      <c r="L362" s="112"/>
      <c r="M362" s="2"/>
    </row>
    <row r="363" spans="11:13" x14ac:dyDescent="0.25">
      <c r="K363" s="110"/>
      <c r="L363" s="112"/>
      <c r="M363" s="2"/>
    </row>
    <row r="364" spans="11:13" x14ac:dyDescent="0.25">
      <c r="K364" s="110"/>
      <c r="L364" s="112"/>
      <c r="M364" s="2"/>
    </row>
    <row r="365" spans="11:13" x14ac:dyDescent="0.25">
      <c r="K365" s="110"/>
      <c r="L365" s="112"/>
      <c r="M365" s="2"/>
    </row>
    <row r="366" spans="11:13" x14ac:dyDescent="0.25">
      <c r="K366" s="110"/>
      <c r="L366" s="112"/>
      <c r="M366" s="2"/>
    </row>
    <row r="367" spans="11:13" x14ac:dyDescent="0.25">
      <c r="K367" s="110"/>
      <c r="L367" s="112"/>
      <c r="M367" s="2"/>
    </row>
    <row r="368" spans="11:13" x14ac:dyDescent="0.25">
      <c r="K368" s="110"/>
      <c r="L368" s="112"/>
      <c r="M368" s="2"/>
    </row>
    <row r="369" spans="11:13" x14ac:dyDescent="0.25">
      <c r="K369" s="110"/>
      <c r="L369" s="112"/>
      <c r="M369" s="2"/>
    </row>
    <row r="370" spans="11:13" x14ac:dyDescent="0.25">
      <c r="K370" s="110"/>
      <c r="L370" s="112"/>
      <c r="M370" s="2"/>
    </row>
    <row r="371" spans="11:13" x14ac:dyDescent="0.25">
      <c r="K371" s="110"/>
      <c r="L371" s="112"/>
      <c r="M371" s="2"/>
    </row>
    <row r="372" spans="11:13" x14ac:dyDescent="0.25">
      <c r="K372" s="110"/>
      <c r="L372" s="112"/>
      <c r="M372" s="2"/>
    </row>
    <row r="373" spans="11:13" x14ac:dyDescent="0.25">
      <c r="K373" s="110"/>
      <c r="L373" s="112"/>
      <c r="M373" s="2"/>
    </row>
    <row r="374" spans="11:13" x14ac:dyDescent="0.25">
      <c r="K374" s="110"/>
      <c r="L374" s="112"/>
      <c r="M374" s="2"/>
    </row>
    <row r="375" spans="11:13" x14ac:dyDescent="0.25">
      <c r="K375" s="110"/>
      <c r="L375" s="112"/>
      <c r="M375" s="2"/>
    </row>
    <row r="376" spans="11:13" x14ac:dyDescent="0.25">
      <c r="K376" s="110"/>
      <c r="L376" s="112"/>
      <c r="M376" s="2"/>
    </row>
    <row r="377" spans="11:13" x14ac:dyDescent="0.25">
      <c r="K377" s="110"/>
      <c r="L377" s="112"/>
      <c r="M377" s="2"/>
    </row>
    <row r="378" spans="11:13" x14ac:dyDescent="0.25">
      <c r="K378" s="110"/>
      <c r="L378" s="112"/>
      <c r="M378" s="2"/>
    </row>
    <row r="379" spans="11:13" x14ac:dyDescent="0.25">
      <c r="K379" s="110"/>
      <c r="L379" s="112"/>
      <c r="M379" s="2"/>
    </row>
    <row r="380" spans="11:13" x14ac:dyDescent="0.25">
      <c r="K380" s="110"/>
      <c r="L380" s="112"/>
      <c r="M380" s="2"/>
    </row>
    <row r="381" spans="11:13" x14ac:dyDescent="0.25">
      <c r="K381" s="110"/>
      <c r="L381" s="112"/>
      <c r="M381" s="2"/>
    </row>
    <row r="382" spans="11:13" x14ac:dyDescent="0.25">
      <c r="K382" s="110"/>
      <c r="L382" s="112"/>
      <c r="M382" s="2"/>
    </row>
    <row r="383" spans="11:13" x14ac:dyDescent="0.25">
      <c r="K383" s="110"/>
      <c r="L383" s="112"/>
      <c r="M383" s="2"/>
    </row>
    <row r="384" spans="11:13" x14ac:dyDescent="0.25">
      <c r="K384" s="110"/>
      <c r="L384" s="112"/>
      <c r="M384" s="2"/>
    </row>
    <row r="385" spans="11:13" x14ac:dyDescent="0.25">
      <c r="K385" s="110"/>
      <c r="L385" s="112"/>
      <c r="M385" s="2"/>
    </row>
    <row r="386" spans="11:13" x14ac:dyDescent="0.25">
      <c r="K386" s="110"/>
      <c r="L386" s="112"/>
      <c r="M386" s="2"/>
    </row>
    <row r="387" spans="11:13" x14ac:dyDescent="0.25">
      <c r="K387" s="110"/>
      <c r="L387" s="112"/>
      <c r="M387" s="2"/>
    </row>
    <row r="388" spans="11:13" x14ac:dyDescent="0.25">
      <c r="K388" s="110"/>
      <c r="L388" s="112"/>
      <c r="M388" s="2"/>
    </row>
    <row r="389" spans="11:13" x14ac:dyDescent="0.25">
      <c r="K389" s="110"/>
      <c r="L389" s="112"/>
      <c r="M389" s="2"/>
    </row>
    <row r="390" spans="11:13" x14ac:dyDescent="0.25">
      <c r="K390" s="110"/>
      <c r="L390" s="112"/>
      <c r="M390" s="2"/>
    </row>
    <row r="391" spans="11:13" x14ac:dyDescent="0.25">
      <c r="K391" s="110"/>
      <c r="L391" s="112"/>
      <c r="M391" s="2"/>
    </row>
    <row r="392" spans="11:13" x14ac:dyDescent="0.25">
      <c r="K392" s="110"/>
      <c r="L392" s="112"/>
      <c r="M392" s="2"/>
    </row>
    <row r="393" spans="11:13" x14ac:dyDescent="0.25">
      <c r="K393" s="110"/>
      <c r="L393" s="112"/>
      <c r="M393" s="2"/>
    </row>
    <row r="394" spans="11:13" x14ac:dyDescent="0.25">
      <c r="K394" s="110"/>
      <c r="L394" s="112"/>
      <c r="M394" s="2"/>
    </row>
    <row r="395" spans="11:13" x14ac:dyDescent="0.25">
      <c r="K395" s="110"/>
      <c r="L395" s="112"/>
      <c r="M395" s="2"/>
    </row>
    <row r="396" spans="11:13" x14ac:dyDescent="0.25">
      <c r="K396" s="110"/>
      <c r="L396" s="112"/>
      <c r="M396" s="2"/>
    </row>
    <row r="397" spans="11:13" x14ac:dyDescent="0.25">
      <c r="K397" s="110"/>
      <c r="L397" s="112"/>
      <c r="M397" s="2"/>
    </row>
    <row r="398" spans="11:13" x14ac:dyDescent="0.25">
      <c r="K398" s="110"/>
      <c r="L398" s="112"/>
      <c r="M398" s="2"/>
    </row>
    <row r="399" spans="11:13" x14ac:dyDescent="0.25">
      <c r="K399" s="110"/>
      <c r="L399" s="112"/>
      <c r="M399" s="2"/>
    </row>
    <row r="400" spans="11:13" x14ac:dyDescent="0.25">
      <c r="K400" s="110"/>
      <c r="L400" s="112"/>
      <c r="M400" s="2"/>
    </row>
    <row r="401" spans="11:13" x14ac:dyDescent="0.25">
      <c r="K401" s="110"/>
      <c r="L401" s="112"/>
      <c r="M401" s="2"/>
    </row>
    <row r="402" spans="11:13" x14ac:dyDescent="0.25">
      <c r="K402" s="110"/>
      <c r="L402" s="112"/>
      <c r="M402" s="2"/>
    </row>
    <row r="403" spans="11:13" x14ac:dyDescent="0.25">
      <c r="K403" s="110"/>
      <c r="L403" s="112"/>
      <c r="M403" s="2"/>
    </row>
    <row r="404" spans="11:13" x14ac:dyDescent="0.25">
      <c r="K404" s="110"/>
      <c r="L404" s="112"/>
      <c r="M404" s="2"/>
    </row>
    <row r="405" spans="11:13" x14ac:dyDescent="0.25">
      <c r="K405" s="110"/>
      <c r="L405" s="112"/>
      <c r="M405" s="2"/>
    </row>
    <row r="406" spans="11:13" x14ac:dyDescent="0.25">
      <c r="K406" s="110"/>
      <c r="L406" s="112"/>
      <c r="M406" s="2"/>
    </row>
    <row r="407" spans="11:13" x14ac:dyDescent="0.25">
      <c r="K407" s="110"/>
      <c r="L407" s="112"/>
      <c r="M407" s="2"/>
    </row>
    <row r="408" spans="11:13" x14ac:dyDescent="0.25">
      <c r="K408" s="110"/>
      <c r="L408" s="112"/>
      <c r="M408" s="2"/>
    </row>
    <row r="409" spans="11:13" x14ac:dyDescent="0.25">
      <c r="K409" s="110"/>
      <c r="L409" s="112"/>
      <c r="M409" s="2"/>
    </row>
    <row r="410" spans="11:13" x14ac:dyDescent="0.25">
      <c r="K410" s="110"/>
      <c r="L410" s="112"/>
      <c r="M410" s="2"/>
    </row>
    <row r="411" spans="11:13" x14ac:dyDescent="0.25">
      <c r="K411" s="110"/>
      <c r="L411" s="112"/>
      <c r="M411" s="2"/>
    </row>
    <row r="412" spans="11:13" x14ac:dyDescent="0.25">
      <c r="K412" s="110"/>
      <c r="L412" s="112"/>
      <c r="M412" s="2"/>
    </row>
    <row r="413" spans="11:13" x14ac:dyDescent="0.25">
      <c r="K413" s="110"/>
      <c r="L413" s="112"/>
      <c r="M413" s="2"/>
    </row>
    <row r="414" spans="11:13" x14ac:dyDescent="0.25">
      <c r="K414" s="110"/>
      <c r="L414" s="112"/>
      <c r="M414" s="2"/>
    </row>
    <row r="415" spans="11:13" x14ac:dyDescent="0.25">
      <c r="K415" s="110"/>
      <c r="L415" s="112"/>
      <c r="M415" s="2"/>
    </row>
    <row r="416" spans="11:13" x14ac:dyDescent="0.25">
      <c r="K416" s="110"/>
      <c r="L416" s="112"/>
      <c r="M416" s="2"/>
    </row>
    <row r="417" spans="11:13" x14ac:dyDescent="0.25">
      <c r="K417" s="110"/>
      <c r="L417" s="112"/>
      <c r="M417" s="2"/>
    </row>
    <row r="418" spans="11:13" x14ac:dyDescent="0.25">
      <c r="K418" s="110"/>
      <c r="L418" s="112"/>
      <c r="M418" s="2"/>
    </row>
    <row r="419" spans="11:13" x14ac:dyDescent="0.25">
      <c r="K419" s="110"/>
      <c r="L419" s="112"/>
      <c r="M419" s="2"/>
    </row>
    <row r="420" spans="11:13" x14ac:dyDescent="0.25">
      <c r="K420" s="110"/>
      <c r="L420" s="112"/>
      <c r="M420" s="2"/>
    </row>
    <row r="421" spans="11:13" x14ac:dyDescent="0.25">
      <c r="K421" s="110"/>
      <c r="L421" s="112"/>
      <c r="M421" s="2"/>
    </row>
    <row r="422" spans="11:13" x14ac:dyDescent="0.25">
      <c r="K422" s="110"/>
      <c r="L422" s="112"/>
      <c r="M422" s="2"/>
    </row>
    <row r="423" spans="11:13" x14ac:dyDescent="0.25">
      <c r="K423" s="110"/>
      <c r="L423" s="112"/>
      <c r="M423" s="2"/>
    </row>
    <row r="424" spans="11:13" x14ac:dyDescent="0.25">
      <c r="K424" s="110"/>
      <c r="L424" s="112"/>
      <c r="M424" s="2"/>
    </row>
    <row r="425" spans="11:13" x14ac:dyDescent="0.25">
      <c r="K425" s="110"/>
      <c r="L425" s="112"/>
      <c r="M425" s="2"/>
    </row>
    <row r="426" spans="11:13" x14ac:dyDescent="0.25">
      <c r="K426" s="110"/>
      <c r="L426" s="112"/>
      <c r="M426" s="2"/>
    </row>
    <row r="427" spans="11:13" x14ac:dyDescent="0.25">
      <c r="K427" s="110"/>
      <c r="L427" s="112"/>
      <c r="M427" s="2"/>
    </row>
    <row r="428" spans="11:13" x14ac:dyDescent="0.25">
      <c r="K428" s="110"/>
      <c r="L428" s="112"/>
      <c r="M428" s="2"/>
    </row>
    <row r="429" spans="11:13" x14ac:dyDescent="0.25">
      <c r="K429" s="110"/>
      <c r="L429" s="112"/>
      <c r="M429" s="2"/>
    </row>
    <row r="430" spans="11:13" x14ac:dyDescent="0.25">
      <c r="K430" s="110"/>
      <c r="L430" s="112"/>
      <c r="M430" s="2"/>
    </row>
    <row r="431" spans="11:13" x14ac:dyDescent="0.25">
      <c r="K431" s="110"/>
      <c r="L431" s="112"/>
      <c r="M431" s="2"/>
    </row>
    <row r="432" spans="11:13" x14ac:dyDescent="0.25">
      <c r="K432" s="110"/>
      <c r="L432" s="112"/>
      <c r="M432" s="2"/>
    </row>
    <row r="433" spans="11:13" x14ac:dyDescent="0.25">
      <c r="K433" s="110"/>
      <c r="L433" s="112"/>
      <c r="M433" s="2"/>
    </row>
    <row r="434" spans="11:13" x14ac:dyDescent="0.25">
      <c r="K434" s="110"/>
      <c r="L434" s="112"/>
      <c r="M434" s="2"/>
    </row>
    <row r="435" spans="11:13" x14ac:dyDescent="0.25">
      <c r="K435" s="110"/>
      <c r="L435" s="112"/>
      <c r="M435" s="2"/>
    </row>
    <row r="436" spans="11:13" x14ac:dyDescent="0.25">
      <c r="K436" s="110"/>
      <c r="L436" s="112"/>
      <c r="M436" s="2"/>
    </row>
    <row r="437" spans="11:13" x14ac:dyDescent="0.25">
      <c r="K437" s="110"/>
      <c r="L437" s="112"/>
      <c r="M437" s="2"/>
    </row>
    <row r="438" spans="11:13" x14ac:dyDescent="0.25">
      <c r="K438" s="110"/>
      <c r="L438" s="112"/>
      <c r="M438" s="2"/>
    </row>
    <row r="439" spans="11:13" x14ac:dyDescent="0.25">
      <c r="K439" s="110"/>
      <c r="L439" s="112"/>
      <c r="M439" s="2"/>
    </row>
    <row r="440" spans="11:13" x14ac:dyDescent="0.25">
      <c r="K440" s="110"/>
      <c r="L440" s="112"/>
      <c r="M440" s="2"/>
    </row>
    <row r="441" spans="11:13" x14ac:dyDescent="0.25">
      <c r="K441" s="110"/>
      <c r="L441" s="112"/>
      <c r="M441" s="2"/>
    </row>
    <row r="442" spans="11:13" x14ac:dyDescent="0.25">
      <c r="K442" s="110"/>
      <c r="L442" s="112"/>
      <c r="M442" s="2"/>
    </row>
    <row r="443" spans="11:13" x14ac:dyDescent="0.25">
      <c r="K443" s="110"/>
      <c r="L443" s="112"/>
      <c r="M443" s="2"/>
    </row>
    <row r="444" spans="11:13" x14ac:dyDescent="0.25">
      <c r="K444" s="110"/>
      <c r="L444" s="112"/>
      <c r="M444" s="2"/>
    </row>
    <row r="445" spans="11:13" x14ac:dyDescent="0.25">
      <c r="K445" s="110"/>
      <c r="L445" s="112"/>
      <c r="M445" s="2"/>
    </row>
    <row r="446" spans="11:13" x14ac:dyDescent="0.25">
      <c r="K446" s="110"/>
      <c r="L446" s="112"/>
      <c r="M446" s="2"/>
    </row>
    <row r="447" spans="11:13" x14ac:dyDescent="0.25">
      <c r="K447" s="110"/>
      <c r="L447" s="112"/>
      <c r="M447" s="2"/>
    </row>
    <row r="448" spans="11:13" x14ac:dyDescent="0.25">
      <c r="K448" s="110"/>
      <c r="L448" s="112"/>
      <c r="M448" s="2"/>
    </row>
    <row r="449" spans="11:13" x14ac:dyDescent="0.25">
      <c r="K449" s="110"/>
      <c r="L449" s="112"/>
      <c r="M449" s="2"/>
    </row>
    <row r="450" spans="11:13" x14ac:dyDescent="0.25">
      <c r="K450" s="110"/>
      <c r="L450" s="112"/>
      <c r="M450" s="2"/>
    </row>
    <row r="451" spans="11:13" x14ac:dyDescent="0.25">
      <c r="K451" s="110"/>
      <c r="L451" s="112"/>
      <c r="M451" s="2"/>
    </row>
    <row r="452" spans="11:13" x14ac:dyDescent="0.25">
      <c r="K452" s="110"/>
      <c r="L452" s="112"/>
      <c r="M452" s="2"/>
    </row>
    <row r="453" spans="11:13" x14ac:dyDescent="0.25">
      <c r="K453" s="110"/>
      <c r="L453" s="112"/>
      <c r="M453" s="2"/>
    </row>
    <row r="454" spans="11:13" x14ac:dyDescent="0.25">
      <c r="K454" s="110"/>
      <c r="L454" s="112"/>
      <c r="M454" s="2"/>
    </row>
    <row r="455" spans="11:13" x14ac:dyDescent="0.25">
      <c r="K455" s="110"/>
      <c r="L455" s="112"/>
      <c r="M455" s="2"/>
    </row>
    <row r="456" spans="11:13" x14ac:dyDescent="0.25">
      <c r="K456" s="110"/>
      <c r="L456" s="112"/>
      <c r="M456" s="2"/>
    </row>
    <row r="457" spans="11:13" x14ac:dyDescent="0.25">
      <c r="K457" s="110"/>
      <c r="L457" s="112"/>
      <c r="M457" s="2"/>
    </row>
    <row r="458" spans="11:13" x14ac:dyDescent="0.25">
      <c r="K458" s="110"/>
      <c r="L458" s="112"/>
      <c r="M458" s="2"/>
    </row>
    <row r="459" spans="11:13" x14ac:dyDescent="0.25">
      <c r="K459" s="110"/>
      <c r="L459" s="112"/>
      <c r="M459" s="2"/>
    </row>
    <row r="460" spans="11:13" x14ac:dyDescent="0.25">
      <c r="K460" s="110"/>
      <c r="L460" s="112"/>
      <c r="M460" s="2"/>
    </row>
    <row r="461" spans="11:13" x14ac:dyDescent="0.25">
      <c r="K461" s="110"/>
      <c r="L461" s="112"/>
      <c r="M461" s="2"/>
    </row>
    <row r="462" spans="11:13" x14ac:dyDescent="0.25">
      <c r="K462" s="110"/>
      <c r="L462" s="112"/>
      <c r="M462" s="2"/>
    </row>
    <row r="463" spans="11:13" x14ac:dyDescent="0.25">
      <c r="K463" s="110"/>
      <c r="L463" s="112"/>
      <c r="M463" s="2"/>
    </row>
    <row r="464" spans="11:13" x14ac:dyDescent="0.25">
      <c r="K464" s="110"/>
      <c r="L464" s="112"/>
      <c r="M464" s="2"/>
    </row>
    <row r="465" spans="11:13" x14ac:dyDescent="0.25">
      <c r="K465" s="110"/>
      <c r="L465" s="112"/>
      <c r="M465" s="2"/>
    </row>
    <row r="466" spans="11:13" x14ac:dyDescent="0.25">
      <c r="K466" s="110"/>
      <c r="L466" s="112"/>
      <c r="M466" s="2"/>
    </row>
    <row r="467" spans="11:13" x14ac:dyDescent="0.25">
      <c r="K467" s="110"/>
      <c r="L467" s="112"/>
      <c r="M467" s="2"/>
    </row>
    <row r="468" spans="11:13" x14ac:dyDescent="0.25">
      <c r="K468" s="110"/>
      <c r="L468" s="112"/>
      <c r="M468" s="2"/>
    </row>
    <row r="469" spans="11:13" x14ac:dyDescent="0.25">
      <c r="K469" s="110"/>
      <c r="L469" s="112"/>
      <c r="M469" s="2"/>
    </row>
    <row r="470" spans="11:13" x14ac:dyDescent="0.25">
      <c r="K470" s="110"/>
      <c r="L470" s="112"/>
      <c r="M470" s="2"/>
    </row>
    <row r="471" spans="11:13" x14ac:dyDescent="0.25">
      <c r="K471" s="110"/>
      <c r="L471" s="112"/>
      <c r="M471" s="2"/>
    </row>
    <row r="472" spans="11:13" x14ac:dyDescent="0.25">
      <c r="K472" s="110"/>
      <c r="L472" s="112"/>
      <c r="M472" s="2"/>
    </row>
    <row r="473" spans="11:13" x14ac:dyDescent="0.25">
      <c r="K473" s="110"/>
      <c r="L473" s="112"/>
      <c r="M473" s="2"/>
    </row>
    <row r="474" spans="11:13" x14ac:dyDescent="0.25">
      <c r="K474" s="110"/>
      <c r="L474" s="112"/>
      <c r="M474" s="2"/>
    </row>
    <row r="475" spans="11:13" x14ac:dyDescent="0.25">
      <c r="K475" s="110"/>
      <c r="L475" s="112"/>
      <c r="M475" s="2"/>
    </row>
    <row r="476" spans="11:13" x14ac:dyDescent="0.25">
      <c r="K476" s="110"/>
      <c r="L476" s="112"/>
      <c r="M476" s="2"/>
    </row>
    <row r="477" spans="11:13" x14ac:dyDescent="0.25">
      <c r="K477" s="110"/>
      <c r="L477" s="112"/>
      <c r="M477" s="2"/>
    </row>
    <row r="478" spans="11:13" x14ac:dyDescent="0.25">
      <c r="K478" s="110"/>
      <c r="L478" s="112"/>
      <c r="M478" s="2"/>
    </row>
    <row r="479" spans="11:13" x14ac:dyDescent="0.25">
      <c r="K479" s="110"/>
      <c r="L479" s="112"/>
      <c r="M479" s="2"/>
    </row>
    <row r="480" spans="11:13" x14ac:dyDescent="0.25">
      <c r="K480" s="110"/>
      <c r="L480" s="112"/>
      <c r="M480" s="2"/>
    </row>
    <row r="481" spans="11:13" x14ac:dyDescent="0.25">
      <c r="K481" s="110"/>
      <c r="L481" s="112"/>
      <c r="M481" s="2"/>
    </row>
    <row r="482" spans="11:13" x14ac:dyDescent="0.25">
      <c r="K482" s="110"/>
      <c r="L482" s="112"/>
      <c r="M482" s="2"/>
    </row>
    <row r="483" spans="11:13" x14ac:dyDescent="0.25">
      <c r="K483" s="110"/>
      <c r="L483" s="112"/>
      <c r="M483" s="2"/>
    </row>
    <row r="484" spans="11:13" x14ac:dyDescent="0.25">
      <c r="K484" s="110"/>
      <c r="L484" s="112"/>
      <c r="M484" s="2"/>
    </row>
    <row r="485" spans="11:13" x14ac:dyDescent="0.25">
      <c r="K485" s="110"/>
      <c r="L485" s="112"/>
      <c r="M485" s="2"/>
    </row>
    <row r="486" spans="11:13" x14ac:dyDescent="0.25">
      <c r="K486" s="110"/>
      <c r="L486" s="112"/>
      <c r="M486" s="2"/>
    </row>
    <row r="487" spans="11:13" x14ac:dyDescent="0.25">
      <c r="K487" s="110"/>
      <c r="L487" s="112"/>
      <c r="M487" s="2"/>
    </row>
    <row r="488" spans="11:13" x14ac:dyDescent="0.25">
      <c r="K488" s="110"/>
      <c r="L488" s="112"/>
      <c r="M488" s="2"/>
    </row>
    <row r="489" spans="11:13" x14ac:dyDescent="0.25">
      <c r="K489" s="110"/>
      <c r="L489" s="112"/>
      <c r="M489" s="2"/>
    </row>
    <row r="490" spans="11:13" x14ac:dyDescent="0.25">
      <c r="K490" s="110"/>
      <c r="L490" s="112"/>
      <c r="M490" s="2"/>
    </row>
    <row r="491" spans="11:13" x14ac:dyDescent="0.25">
      <c r="K491" s="110"/>
      <c r="L491" s="112"/>
      <c r="M491" s="2"/>
    </row>
    <row r="492" spans="11:13" x14ac:dyDescent="0.25">
      <c r="K492" s="110"/>
      <c r="L492" s="112"/>
      <c r="M492" s="2"/>
    </row>
    <row r="493" spans="11:13" x14ac:dyDescent="0.25">
      <c r="K493" s="110"/>
      <c r="L493" s="112"/>
      <c r="M493" s="2"/>
    </row>
    <row r="494" spans="11:13" x14ac:dyDescent="0.25">
      <c r="K494" s="110"/>
      <c r="L494" s="112"/>
      <c r="M494" s="2"/>
    </row>
    <row r="495" spans="11:13" x14ac:dyDescent="0.25">
      <c r="K495" s="110"/>
      <c r="L495" s="112"/>
      <c r="M495" s="2"/>
    </row>
    <row r="496" spans="11:13" x14ac:dyDescent="0.25">
      <c r="K496" s="110"/>
      <c r="L496" s="112"/>
      <c r="M496" s="2"/>
    </row>
    <row r="497" spans="11:13" x14ac:dyDescent="0.25">
      <c r="K497" s="110"/>
      <c r="L497" s="112"/>
      <c r="M497" s="2"/>
    </row>
    <row r="498" spans="11:13" x14ac:dyDescent="0.25">
      <c r="K498" s="110"/>
      <c r="L498" s="112"/>
      <c r="M498" s="2"/>
    </row>
    <row r="499" spans="11:13" x14ac:dyDescent="0.25">
      <c r="K499" s="110"/>
      <c r="L499" s="112"/>
      <c r="M499" s="2"/>
    </row>
    <row r="500" spans="11:13" x14ac:dyDescent="0.25">
      <c r="K500" s="110"/>
      <c r="L500" s="112"/>
      <c r="M500" s="2"/>
    </row>
    <row r="501" spans="11:13" x14ac:dyDescent="0.25">
      <c r="K501" s="110"/>
      <c r="L501" s="112"/>
      <c r="M501" s="2"/>
    </row>
    <row r="502" spans="11:13" x14ac:dyDescent="0.25">
      <c r="K502" s="110"/>
      <c r="L502" s="112"/>
      <c r="M502" s="2"/>
    </row>
    <row r="503" spans="11:13" x14ac:dyDescent="0.25">
      <c r="K503" s="110"/>
      <c r="L503" s="112"/>
      <c r="M503" s="2"/>
    </row>
    <row r="504" spans="11:13" x14ac:dyDescent="0.25">
      <c r="K504" s="110"/>
      <c r="L504" s="112"/>
      <c r="M504" s="2"/>
    </row>
    <row r="505" spans="11:13" x14ac:dyDescent="0.25">
      <c r="K505" s="110"/>
      <c r="L505" s="112"/>
      <c r="M505" s="2"/>
    </row>
    <row r="506" spans="11:13" x14ac:dyDescent="0.25">
      <c r="K506" s="110"/>
      <c r="L506" s="112"/>
      <c r="M506" s="2"/>
    </row>
    <row r="507" spans="11:13" x14ac:dyDescent="0.25">
      <c r="K507" s="110"/>
      <c r="L507" s="112"/>
      <c r="M507" s="2"/>
    </row>
    <row r="508" spans="11:13" x14ac:dyDescent="0.25">
      <c r="K508" s="110"/>
      <c r="L508" s="112"/>
      <c r="M508" s="2"/>
    </row>
    <row r="509" spans="11:13" x14ac:dyDescent="0.25">
      <c r="K509" s="110"/>
      <c r="L509" s="112"/>
      <c r="M509" s="2"/>
    </row>
    <row r="510" spans="11:13" x14ac:dyDescent="0.25">
      <c r="K510" s="110"/>
      <c r="L510" s="112"/>
      <c r="M510" s="2"/>
    </row>
    <row r="511" spans="11:13" x14ac:dyDescent="0.25">
      <c r="K511" s="110"/>
      <c r="L511" s="112"/>
      <c r="M511" s="2"/>
    </row>
    <row r="512" spans="11:13" x14ac:dyDescent="0.25">
      <c r="K512" s="110"/>
      <c r="L512" s="112"/>
      <c r="M512" s="2"/>
    </row>
    <row r="513" spans="11:13" x14ac:dyDescent="0.25">
      <c r="K513" s="110"/>
      <c r="L513" s="112"/>
      <c r="M513" s="2"/>
    </row>
    <row r="514" spans="11:13" x14ac:dyDescent="0.25">
      <c r="K514" s="110"/>
      <c r="L514" s="112"/>
      <c r="M514" s="2"/>
    </row>
    <row r="515" spans="11:13" x14ac:dyDescent="0.25">
      <c r="K515" s="110"/>
      <c r="L515" s="112"/>
      <c r="M515" s="2"/>
    </row>
    <row r="516" spans="11:13" x14ac:dyDescent="0.25">
      <c r="K516" s="110"/>
      <c r="L516" s="112"/>
      <c r="M516" s="2"/>
    </row>
    <row r="517" spans="11:13" x14ac:dyDescent="0.25">
      <c r="K517" s="110"/>
      <c r="L517" s="112"/>
      <c r="M517" s="2"/>
    </row>
    <row r="518" spans="11:13" x14ac:dyDescent="0.25">
      <c r="K518" s="110"/>
      <c r="L518" s="112"/>
      <c r="M518" s="2"/>
    </row>
    <row r="519" spans="11:13" x14ac:dyDescent="0.25">
      <c r="K519" s="110"/>
      <c r="L519" s="112"/>
      <c r="M519" s="2"/>
    </row>
    <row r="520" spans="11:13" x14ac:dyDescent="0.25">
      <c r="K520" s="110"/>
      <c r="L520" s="112"/>
      <c r="M520" s="2"/>
    </row>
    <row r="521" spans="11:13" x14ac:dyDescent="0.25">
      <c r="K521" s="110"/>
      <c r="L521" s="112"/>
      <c r="M521" s="2"/>
    </row>
    <row r="522" spans="11:13" x14ac:dyDescent="0.25">
      <c r="K522" s="110"/>
      <c r="L522" s="112"/>
      <c r="M522" s="2"/>
    </row>
    <row r="523" spans="11:13" x14ac:dyDescent="0.25">
      <c r="K523" s="110"/>
      <c r="L523" s="112"/>
      <c r="M523" s="2"/>
    </row>
    <row r="524" spans="11:13" x14ac:dyDescent="0.25">
      <c r="K524" s="110"/>
      <c r="L524" s="112"/>
      <c r="M524" s="2"/>
    </row>
    <row r="525" spans="11:13" x14ac:dyDescent="0.25">
      <c r="K525" s="110"/>
      <c r="L525" s="112"/>
      <c r="M525" s="2"/>
    </row>
    <row r="526" spans="11:13" x14ac:dyDescent="0.25">
      <c r="K526" s="110"/>
      <c r="L526" s="112"/>
      <c r="M526" s="2"/>
    </row>
    <row r="527" spans="11:13" x14ac:dyDescent="0.25">
      <c r="K527" s="110"/>
      <c r="L527" s="112"/>
      <c r="M527" s="2"/>
    </row>
    <row r="528" spans="11:13" x14ac:dyDescent="0.25">
      <c r="K528" s="110"/>
      <c r="L528" s="112"/>
      <c r="M528" s="2"/>
    </row>
    <row r="529" spans="11:13" x14ac:dyDescent="0.25">
      <c r="K529" s="110"/>
      <c r="L529" s="112"/>
      <c r="M529" s="2"/>
    </row>
    <row r="530" spans="11:13" x14ac:dyDescent="0.25">
      <c r="K530" s="110"/>
      <c r="L530" s="112"/>
      <c r="M530" s="2"/>
    </row>
    <row r="531" spans="11:13" x14ac:dyDescent="0.25">
      <c r="K531" s="110"/>
      <c r="L531" s="112"/>
      <c r="M531" s="2"/>
    </row>
    <row r="532" spans="11:13" x14ac:dyDescent="0.25">
      <c r="K532" s="110"/>
      <c r="L532" s="112"/>
      <c r="M532" s="2"/>
    </row>
    <row r="533" spans="11:13" x14ac:dyDescent="0.25">
      <c r="K533" s="110"/>
      <c r="L533" s="112"/>
      <c r="M533" s="2"/>
    </row>
    <row r="534" spans="11:13" x14ac:dyDescent="0.25">
      <c r="K534" s="110"/>
      <c r="L534" s="112"/>
      <c r="M534" s="2"/>
    </row>
    <row r="535" spans="11:13" x14ac:dyDescent="0.25">
      <c r="K535" s="110"/>
      <c r="L535" s="112"/>
      <c r="M535" s="2"/>
    </row>
    <row r="536" spans="11:13" x14ac:dyDescent="0.25">
      <c r="K536" s="110"/>
      <c r="L536" s="112"/>
      <c r="M536" s="2"/>
    </row>
    <row r="537" spans="11:13" x14ac:dyDescent="0.25">
      <c r="K537" s="110"/>
      <c r="L537" s="112"/>
      <c r="M537" s="2"/>
    </row>
    <row r="538" spans="11:13" x14ac:dyDescent="0.25">
      <c r="K538" s="110"/>
      <c r="L538" s="112"/>
      <c r="M538" s="2"/>
    </row>
    <row r="539" spans="11:13" x14ac:dyDescent="0.25">
      <c r="K539" s="110"/>
      <c r="L539" s="112"/>
      <c r="M539" s="2"/>
    </row>
    <row r="540" spans="11:13" x14ac:dyDescent="0.25">
      <c r="K540" s="110"/>
      <c r="L540" s="112"/>
      <c r="M540" s="2"/>
    </row>
    <row r="541" spans="11:13" x14ac:dyDescent="0.25">
      <c r="K541" s="110"/>
      <c r="L541" s="112"/>
      <c r="M541" s="2"/>
    </row>
    <row r="542" spans="11:13" x14ac:dyDescent="0.25">
      <c r="K542" s="110"/>
      <c r="L542" s="112"/>
      <c r="M542" s="2"/>
    </row>
    <row r="543" spans="11:13" x14ac:dyDescent="0.25">
      <c r="K543" s="110"/>
      <c r="L543" s="112"/>
      <c r="M543" s="2"/>
    </row>
    <row r="544" spans="11:13" x14ac:dyDescent="0.25">
      <c r="K544" s="110"/>
      <c r="L544" s="112"/>
      <c r="M544" s="2"/>
    </row>
    <row r="545" spans="11:13" x14ac:dyDescent="0.25">
      <c r="K545" s="110"/>
      <c r="L545" s="112"/>
      <c r="M545" s="2"/>
    </row>
    <row r="546" spans="11:13" x14ac:dyDescent="0.25">
      <c r="K546" s="110"/>
      <c r="L546" s="112"/>
      <c r="M546" s="2"/>
    </row>
    <row r="547" spans="11:13" x14ac:dyDescent="0.25">
      <c r="K547" s="110"/>
      <c r="L547" s="112"/>
      <c r="M547" s="2"/>
    </row>
    <row r="548" spans="11:13" x14ac:dyDescent="0.25">
      <c r="K548" s="110"/>
      <c r="L548" s="112"/>
      <c r="M548" s="2"/>
    </row>
    <row r="549" spans="11:13" x14ac:dyDescent="0.25">
      <c r="K549" s="110"/>
      <c r="L549" s="112"/>
      <c r="M549" s="2"/>
    </row>
    <row r="550" spans="11:13" x14ac:dyDescent="0.25">
      <c r="K550" s="110"/>
      <c r="L550" s="112"/>
      <c r="M550" s="2"/>
    </row>
    <row r="551" spans="11:13" x14ac:dyDescent="0.25">
      <c r="K551" s="110"/>
      <c r="L551" s="112"/>
      <c r="M551" s="2"/>
    </row>
    <row r="552" spans="11:13" x14ac:dyDescent="0.25">
      <c r="K552" s="110"/>
      <c r="L552" s="112"/>
      <c r="M552" s="2"/>
    </row>
    <row r="553" spans="11:13" x14ac:dyDescent="0.25">
      <c r="K553" s="110"/>
      <c r="L553" s="112"/>
      <c r="M553" s="2"/>
    </row>
    <row r="554" spans="11:13" x14ac:dyDescent="0.25">
      <c r="K554" s="110"/>
      <c r="L554" s="112"/>
      <c r="M554" s="2"/>
    </row>
    <row r="555" spans="11:13" x14ac:dyDescent="0.25">
      <c r="K555" s="110"/>
      <c r="L555" s="112"/>
      <c r="M555" s="2"/>
    </row>
    <row r="556" spans="11:13" x14ac:dyDescent="0.25">
      <c r="K556" s="110"/>
      <c r="L556" s="112"/>
      <c r="M556" s="2"/>
    </row>
    <row r="557" spans="11:13" x14ac:dyDescent="0.25">
      <c r="K557" s="110"/>
      <c r="L557" s="112"/>
      <c r="M557" s="2"/>
    </row>
    <row r="558" spans="11:13" x14ac:dyDescent="0.25">
      <c r="K558" s="110"/>
      <c r="L558" s="112"/>
      <c r="M558" s="2"/>
    </row>
    <row r="559" spans="11:13" x14ac:dyDescent="0.25">
      <c r="K559" s="110"/>
      <c r="L559" s="112"/>
      <c r="M559" s="2"/>
    </row>
    <row r="560" spans="11:13" x14ac:dyDescent="0.25">
      <c r="K560" s="110"/>
      <c r="L560" s="112"/>
      <c r="M560" s="2"/>
    </row>
    <row r="561" spans="11:13" x14ac:dyDescent="0.25">
      <c r="K561" s="110"/>
      <c r="L561" s="112"/>
      <c r="M561" s="2"/>
    </row>
    <row r="562" spans="11:13" x14ac:dyDescent="0.25">
      <c r="K562" s="110"/>
      <c r="L562" s="112"/>
      <c r="M562" s="2"/>
    </row>
    <row r="563" spans="11:13" x14ac:dyDescent="0.25">
      <c r="K563" s="110"/>
      <c r="L563" s="112"/>
      <c r="M563" s="2"/>
    </row>
    <row r="564" spans="11:13" x14ac:dyDescent="0.25">
      <c r="K564" s="110"/>
      <c r="L564" s="112"/>
      <c r="M564" s="2"/>
    </row>
    <row r="565" spans="11:13" x14ac:dyDescent="0.25">
      <c r="K565" s="110"/>
      <c r="L565" s="112"/>
      <c r="M565" s="2"/>
    </row>
    <row r="566" spans="11:13" x14ac:dyDescent="0.25">
      <c r="K566" s="110"/>
      <c r="L566" s="112"/>
      <c r="M566" s="2"/>
    </row>
    <row r="567" spans="11:13" x14ac:dyDescent="0.25">
      <c r="K567" s="110"/>
      <c r="L567" s="112"/>
      <c r="M567" s="2"/>
    </row>
    <row r="568" spans="11:13" x14ac:dyDescent="0.25">
      <c r="K568" s="110"/>
      <c r="L568" s="112"/>
      <c r="M568" s="2"/>
    </row>
    <row r="569" spans="11:13" x14ac:dyDescent="0.25">
      <c r="K569" s="110"/>
      <c r="L569" s="112"/>
      <c r="M569" s="2"/>
    </row>
    <row r="570" spans="11:13" x14ac:dyDescent="0.25">
      <c r="K570" s="110"/>
      <c r="L570" s="112"/>
      <c r="M570" s="2"/>
    </row>
    <row r="571" spans="11:13" x14ac:dyDescent="0.25">
      <c r="K571" s="110"/>
      <c r="L571" s="112"/>
      <c r="M571" s="2"/>
    </row>
    <row r="572" spans="11:13" x14ac:dyDescent="0.25">
      <c r="K572" s="110"/>
      <c r="L572" s="112"/>
      <c r="M572" s="2"/>
    </row>
    <row r="573" spans="11:13" x14ac:dyDescent="0.25">
      <c r="K573" s="110"/>
      <c r="L573" s="112"/>
      <c r="M573" s="2"/>
    </row>
    <row r="574" spans="11:13" x14ac:dyDescent="0.25">
      <c r="K574" s="110"/>
      <c r="L574" s="112"/>
      <c r="M574" s="2"/>
    </row>
    <row r="575" spans="11:13" x14ac:dyDescent="0.25">
      <c r="K575" s="110"/>
      <c r="L575" s="112"/>
      <c r="M575" s="2"/>
    </row>
    <row r="576" spans="11:13" x14ac:dyDescent="0.25">
      <c r="K576" s="110"/>
      <c r="L576" s="112"/>
      <c r="M576" s="2"/>
    </row>
    <row r="577" spans="11:13" x14ac:dyDescent="0.25">
      <c r="K577" s="110"/>
      <c r="L577" s="112"/>
      <c r="M577" s="2"/>
    </row>
    <row r="578" spans="11:13" x14ac:dyDescent="0.25">
      <c r="K578" s="110"/>
      <c r="L578" s="112"/>
      <c r="M578" s="2"/>
    </row>
    <row r="579" spans="11:13" x14ac:dyDescent="0.25">
      <c r="K579" s="110"/>
      <c r="L579" s="112"/>
      <c r="M579" s="2"/>
    </row>
    <row r="580" spans="11:13" x14ac:dyDescent="0.25">
      <c r="K580" s="110"/>
      <c r="L580" s="112"/>
      <c r="M580" s="2"/>
    </row>
    <row r="581" spans="11:13" x14ac:dyDescent="0.25">
      <c r="K581" s="110"/>
      <c r="L581" s="112"/>
      <c r="M581" s="2"/>
    </row>
    <row r="582" spans="11:13" x14ac:dyDescent="0.25">
      <c r="K582" s="110"/>
      <c r="L582" s="112"/>
      <c r="M582" s="2"/>
    </row>
    <row r="583" spans="11:13" x14ac:dyDescent="0.25">
      <c r="K583" s="110"/>
      <c r="L583" s="112"/>
      <c r="M583" s="2"/>
    </row>
    <row r="584" spans="11:13" x14ac:dyDescent="0.25">
      <c r="K584" s="110"/>
      <c r="L584" s="112"/>
      <c r="M584" s="2"/>
    </row>
    <row r="585" spans="11:13" x14ac:dyDescent="0.25">
      <c r="K585" s="110"/>
      <c r="L585" s="112"/>
      <c r="M585" s="2"/>
    </row>
    <row r="586" spans="11:13" x14ac:dyDescent="0.25">
      <c r="K586" s="110"/>
      <c r="L586" s="112"/>
      <c r="M586" s="2"/>
    </row>
    <row r="587" spans="11:13" x14ac:dyDescent="0.25">
      <c r="K587" s="110"/>
      <c r="L587" s="112"/>
      <c r="M587" s="2"/>
    </row>
    <row r="588" spans="11:13" x14ac:dyDescent="0.25">
      <c r="K588" s="110"/>
      <c r="L588" s="112"/>
      <c r="M588" s="2"/>
    </row>
    <row r="589" spans="11:13" x14ac:dyDescent="0.25">
      <c r="K589" s="110"/>
      <c r="L589" s="112"/>
      <c r="M589" s="2"/>
    </row>
    <row r="590" spans="11:13" x14ac:dyDescent="0.25">
      <c r="K590" s="110"/>
      <c r="L590" s="112"/>
      <c r="M590" s="2"/>
    </row>
    <row r="591" spans="11:13" x14ac:dyDescent="0.25">
      <c r="K591" s="110"/>
      <c r="L591" s="112"/>
      <c r="M591" s="2"/>
    </row>
    <row r="592" spans="11:13" x14ac:dyDescent="0.25">
      <c r="K592" s="110"/>
      <c r="L592" s="112"/>
      <c r="M592" s="2"/>
    </row>
    <row r="593" spans="11:13" x14ac:dyDescent="0.25">
      <c r="K593" s="110"/>
      <c r="L593" s="112"/>
      <c r="M593" s="2"/>
    </row>
    <row r="594" spans="11:13" x14ac:dyDescent="0.25">
      <c r="K594" s="110"/>
      <c r="L594" s="112"/>
      <c r="M594" s="2"/>
    </row>
    <row r="595" spans="11:13" x14ac:dyDescent="0.25">
      <c r="K595" s="110"/>
      <c r="L595" s="112"/>
      <c r="M595" s="2"/>
    </row>
    <row r="596" spans="11:13" x14ac:dyDescent="0.25">
      <c r="K596" s="110"/>
      <c r="L596" s="112"/>
      <c r="M596" s="2"/>
    </row>
    <row r="597" spans="11:13" x14ac:dyDescent="0.25">
      <c r="K597" s="110"/>
      <c r="L597" s="112"/>
      <c r="M597" s="2"/>
    </row>
    <row r="598" spans="11:13" x14ac:dyDescent="0.25">
      <c r="K598" s="110"/>
      <c r="L598" s="112"/>
      <c r="M598" s="2"/>
    </row>
    <row r="599" spans="11:13" x14ac:dyDescent="0.25">
      <c r="K599" s="110"/>
      <c r="L599" s="112"/>
      <c r="M599" s="2"/>
    </row>
    <row r="600" spans="11:13" x14ac:dyDescent="0.25">
      <c r="K600" s="110"/>
      <c r="L600" s="112"/>
      <c r="M600" s="2"/>
    </row>
    <row r="601" spans="11:13" x14ac:dyDescent="0.25">
      <c r="K601" s="110"/>
      <c r="L601" s="112"/>
      <c r="M601" s="2"/>
    </row>
    <row r="602" spans="11:13" x14ac:dyDescent="0.25">
      <c r="K602" s="110"/>
      <c r="L602" s="112"/>
      <c r="M602" s="2"/>
    </row>
    <row r="603" spans="11:13" x14ac:dyDescent="0.25">
      <c r="K603" s="110"/>
      <c r="L603" s="112"/>
      <c r="M603" s="2"/>
    </row>
    <row r="604" spans="11:13" x14ac:dyDescent="0.25">
      <c r="K604" s="110"/>
      <c r="L604" s="112"/>
      <c r="M604" s="2"/>
    </row>
    <row r="605" spans="11:13" x14ac:dyDescent="0.25">
      <c r="K605" s="110"/>
      <c r="L605" s="112"/>
      <c r="M605" s="2"/>
    </row>
    <row r="606" spans="11:13" x14ac:dyDescent="0.25">
      <c r="K606" s="110"/>
      <c r="L606" s="112"/>
      <c r="M606" s="2"/>
    </row>
    <row r="607" spans="11:13" x14ac:dyDescent="0.25">
      <c r="K607" s="110"/>
      <c r="L607" s="112"/>
      <c r="M607" s="2"/>
    </row>
    <row r="608" spans="11:13" x14ac:dyDescent="0.25">
      <c r="K608" s="110"/>
      <c r="L608" s="112"/>
      <c r="M608" s="2"/>
    </row>
    <row r="609" spans="11:13" x14ac:dyDescent="0.25">
      <c r="K609" s="110"/>
      <c r="L609" s="112"/>
      <c r="M609" s="2"/>
    </row>
    <row r="610" spans="11:13" x14ac:dyDescent="0.25">
      <c r="K610" s="110"/>
      <c r="L610" s="112"/>
      <c r="M610" s="2"/>
    </row>
    <row r="611" spans="11:13" x14ac:dyDescent="0.25">
      <c r="K611" s="110"/>
      <c r="L611" s="112"/>
      <c r="M611" s="2"/>
    </row>
    <row r="612" spans="11:13" x14ac:dyDescent="0.25">
      <c r="K612" s="110"/>
      <c r="L612" s="112"/>
      <c r="M612" s="2"/>
    </row>
    <row r="613" spans="11:13" x14ac:dyDescent="0.25">
      <c r="K613" s="110"/>
      <c r="L613" s="112"/>
      <c r="M613" s="2"/>
    </row>
    <row r="614" spans="11:13" x14ac:dyDescent="0.25">
      <c r="K614" s="110"/>
      <c r="L614" s="112"/>
      <c r="M614" s="2"/>
    </row>
    <row r="615" spans="11:13" x14ac:dyDescent="0.25">
      <c r="K615" s="110"/>
      <c r="L615" s="112"/>
      <c r="M615" s="2"/>
    </row>
    <row r="616" spans="11:13" x14ac:dyDescent="0.25">
      <c r="K616" s="110"/>
      <c r="L616" s="112"/>
      <c r="M616" s="2"/>
    </row>
    <row r="617" spans="11:13" x14ac:dyDescent="0.25">
      <c r="K617" s="110"/>
      <c r="L617" s="112"/>
      <c r="M617" s="2"/>
    </row>
    <row r="618" spans="11:13" x14ac:dyDescent="0.25">
      <c r="K618" s="110"/>
      <c r="L618" s="112"/>
      <c r="M618" s="2"/>
    </row>
    <row r="619" spans="11:13" x14ac:dyDescent="0.25">
      <c r="K619" s="110"/>
      <c r="L619" s="112"/>
      <c r="M619" s="2"/>
    </row>
    <row r="620" spans="11:13" x14ac:dyDescent="0.25">
      <c r="K620" s="110"/>
      <c r="L620" s="112"/>
      <c r="M620" s="2"/>
    </row>
    <row r="621" spans="11:13" x14ac:dyDescent="0.25">
      <c r="K621" s="110"/>
      <c r="L621" s="112"/>
      <c r="M621" s="2"/>
    </row>
    <row r="622" spans="11:13" x14ac:dyDescent="0.25">
      <c r="K622" s="110"/>
      <c r="L622" s="112"/>
      <c r="M622" s="2"/>
    </row>
    <row r="623" spans="11:13" x14ac:dyDescent="0.25">
      <c r="K623" s="110"/>
      <c r="L623" s="112"/>
      <c r="M623" s="2"/>
    </row>
    <row r="624" spans="11:13" x14ac:dyDescent="0.25">
      <c r="K624" s="110"/>
      <c r="L624" s="112"/>
      <c r="M624" s="2"/>
    </row>
    <row r="625" spans="11:13" x14ac:dyDescent="0.25">
      <c r="K625" s="110"/>
      <c r="L625" s="112"/>
      <c r="M625" s="2"/>
    </row>
    <row r="626" spans="11:13" x14ac:dyDescent="0.25">
      <c r="K626" s="110"/>
      <c r="L626" s="112"/>
      <c r="M626" s="2"/>
    </row>
    <row r="627" spans="11:13" x14ac:dyDescent="0.25">
      <c r="K627" s="110"/>
      <c r="L627" s="112"/>
      <c r="M627" s="2"/>
    </row>
    <row r="628" spans="11:13" x14ac:dyDescent="0.25">
      <c r="K628" s="110"/>
      <c r="L628" s="112"/>
      <c r="M628" s="2"/>
    </row>
    <row r="629" spans="11:13" x14ac:dyDescent="0.25">
      <c r="K629" s="110"/>
      <c r="L629" s="112"/>
      <c r="M629" s="2"/>
    </row>
    <row r="630" spans="11:13" x14ac:dyDescent="0.25">
      <c r="K630" s="110"/>
      <c r="L630" s="112"/>
      <c r="M630" s="2"/>
    </row>
    <row r="631" spans="11:13" x14ac:dyDescent="0.25">
      <c r="K631" s="110"/>
      <c r="L631" s="112"/>
      <c r="M631" s="2"/>
    </row>
    <row r="632" spans="11:13" x14ac:dyDescent="0.25">
      <c r="K632" s="110"/>
      <c r="L632" s="112"/>
      <c r="M632" s="2"/>
    </row>
    <row r="633" spans="11:13" x14ac:dyDescent="0.25">
      <c r="K633" s="110"/>
      <c r="L633" s="112"/>
      <c r="M633" s="2"/>
    </row>
    <row r="634" spans="11:13" x14ac:dyDescent="0.25">
      <c r="K634" s="110"/>
      <c r="L634" s="112"/>
      <c r="M634" s="2"/>
    </row>
    <row r="635" spans="11:13" x14ac:dyDescent="0.25">
      <c r="K635" s="110"/>
      <c r="L635" s="112"/>
      <c r="M635" s="2"/>
    </row>
    <row r="636" spans="11:13" x14ac:dyDescent="0.25">
      <c r="K636" s="110"/>
      <c r="L636" s="112"/>
      <c r="M636" s="2"/>
    </row>
    <row r="637" spans="11:13" x14ac:dyDescent="0.25">
      <c r="K637" s="110"/>
      <c r="L637" s="112"/>
      <c r="M637" s="2"/>
    </row>
    <row r="638" spans="11:13" x14ac:dyDescent="0.25">
      <c r="K638" s="110"/>
      <c r="L638" s="112"/>
      <c r="M638" s="2"/>
    </row>
    <row r="639" spans="11:13" x14ac:dyDescent="0.25">
      <c r="K639" s="110"/>
      <c r="L639" s="112"/>
      <c r="M639" s="2"/>
    </row>
    <row r="640" spans="11:13" x14ac:dyDescent="0.25">
      <c r="K640" s="110"/>
      <c r="L640" s="112"/>
      <c r="M640" s="2"/>
    </row>
    <row r="641" spans="11:13" x14ac:dyDescent="0.25">
      <c r="K641" s="110"/>
      <c r="L641" s="112"/>
      <c r="M641" s="2"/>
    </row>
    <row r="642" spans="11:13" x14ac:dyDescent="0.25">
      <c r="K642" s="110"/>
      <c r="L642" s="112"/>
      <c r="M642" s="2"/>
    </row>
    <row r="643" spans="11:13" x14ac:dyDescent="0.25">
      <c r="K643" s="110"/>
      <c r="L643" s="112"/>
      <c r="M643" s="2"/>
    </row>
    <row r="644" spans="11:13" x14ac:dyDescent="0.25">
      <c r="K644" s="110"/>
      <c r="L644" s="112"/>
      <c r="M644" s="2"/>
    </row>
    <row r="645" spans="11:13" x14ac:dyDescent="0.25">
      <c r="K645" s="110"/>
      <c r="L645" s="112"/>
      <c r="M645" s="2"/>
    </row>
    <row r="646" spans="11:13" x14ac:dyDescent="0.25">
      <c r="K646" s="110"/>
      <c r="L646" s="112"/>
      <c r="M646" s="2"/>
    </row>
    <row r="647" spans="11:13" x14ac:dyDescent="0.25">
      <c r="K647" s="110"/>
      <c r="L647" s="112"/>
      <c r="M647" s="2"/>
    </row>
    <row r="648" spans="11:13" x14ac:dyDescent="0.25">
      <c r="K648" s="110"/>
      <c r="L648" s="112"/>
      <c r="M648" s="2"/>
    </row>
    <row r="649" spans="11:13" x14ac:dyDescent="0.25">
      <c r="K649" s="110"/>
      <c r="L649" s="112"/>
      <c r="M649" s="2"/>
    </row>
    <row r="650" spans="11:13" x14ac:dyDescent="0.25">
      <c r="K650" s="110"/>
      <c r="L650" s="112"/>
      <c r="M650" s="2"/>
    </row>
    <row r="651" spans="11:13" x14ac:dyDescent="0.25">
      <c r="K651" s="110"/>
      <c r="L651" s="112"/>
      <c r="M651" s="2"/>
    </row>
    <row r="652" spans="11:13" x14ac:dyDescent="0.25">
      <c r="K652" s="110"/>
      <c r="L652" s="112"/>
      <c r="M652" s="2"/>
    </row>
    <row r="653" spans="11:13" x14ac:dyDescent="0.25">
      <c r="K653" s="110"/>
      <c r="L653" s="112"/>
      <c r="M653" s="2"/>
    </row>
    <row r="654" spans="11:13" x14ac:dyDescent="0.25">
      <c r="K654" s="110"/>
      <c r="L654" s="112"/>
      <c r="M654" s="2"/>
    </row>
    <row r="655" spans="11:13" x14ac:dyDescent="0.25">
      <c r="K655" s="110"/>
      <c r="L655" s="112"/>
      <c r="M655" s="2"/>
    </row>
    <row r="656" spans="11:13" x14ac:dyDescent="0.25">
      <c r="K656" s="110"/>
      <c r="L656" s="112"/>
      <c r="M656" s="2"/>
    </row>
    <row r="657" spans="11:13" x14ac:dyDescent="0.25">
      <c r="K657" s="110"/>
      <c r="L657" s="112"/>
      <c r="M657" s="2"/>
    </row>
    <row r="658" spans="11:13" x14ac:dyDescent="0.25">
      <c r="K658" s="110"/>
      <c r="L658" s="112"/>
      <c r="M658" s="2"/>
    </row>
    <row r="659" spans="11:13" x14ac:dyDescent="0.25">
      <c r="K659" s="110"/>
      <c r="L659" s="112"/>
      <c r="M659" s="2"/>
    </row>
    <row r="660" spans="11:13" x14ac:dyDescent="0.25">
      <c r="K660" s="110"/>
      <c r="L660" s="112"/>
      <c r="M660" s="2"/>
    </row>
    <row r="661" spans="11:13" x14ac:dyDescent="0.25">
      <c r="K661" s="110"/>
      <c r="L661" s="112"/>
      <c r="M661" s="2"/>
    </row>
    <row r="662" spans="11:13" x14ac:dyDescent="0.25">
      <c r="K662" s="110"/>
      <c r="L662" s="112"/>
      <c r="M662" s="2"/>
    </row>
    <row r="663" spans="11:13" x14ac:dyDescent="0.25">
      <c r="K663" s="110"/>
      <c r="L663" s="112"/>
      <c r="M663" s="2"/>
    </row>
    <row r="664" spans="11:13" x14ac:dyDescent="0.25">
      <c r="K664" s="110"/>
      <c r="L664" s="112"/>
      <c r="M664" s="2"/>
    </row>
    <row r="665" spans="11:13" x14ac:dyDescent="0.25">
      <c r="K665" s="110"/>
      <c r="L665" s="112"/>
      <c r="M665" s="2"/>
    </row>
    <row r="666" spans="11:13" x14ac:dyDescent="0.25">
      <c r="K666" s="110"/>
      <c r="L666" s="112"/>
      <c r="M666" s="2"/>
    </row>
    <row r="667" spans="11:13" x14ac:dyDescent="0.25">
      <c r="K667" s="110"/>
      <c r="L667" s="112"/>
      <c r="M667" s="2"/>
    </row>
    <row r="668" spans="11:13" x14ac:dyDescent="0.25">
      <c r="K668" s="110"/>
      <c r="L668" s="112"/>
      <c r="M668" s="2"/>
    </row>
    <row r="669" spans="11:13" x14ac:dyDescent="0.25">
      <c r="K669" s="110"/>
      <c r="L669" s="112"/>
      <c r="M669" s="2"/>
    </row>
    <row r="670" spans="11:13" x14ac:dyDescent="0.25">
      <c r="K670" s="110"/>
      <c r="L670" s="112"/>
      <c r="M670" s="2"/>
    </row>
    <row r="671" spans="11:13" x14ac:dyDescent="0.25">
      <c r="K671" s="110"/>
      <c r="L671" s="112"/>
      <c r="M671" s="2"/>
    </row>
    <row r="672" spans="11:13" x14ac:dyDescent="0.25">
      <c r="K672" s="110"/>
      <c r="L672" s="112"/>
      <c r="M672" s="2"/>
    </row>
    <row r="673" spans="11:13" x14ac:dyDescent="0.25">
      <c r="K673" s="110"/>
      <c r="L673" s="112"/>
      <c r="M673" s="2"/>
    </row>
    <row r="674" spans="11:13" x14ac:dyDescent="0.25">
      <c r="K674" s="110"/>
      <c r="L674" s="112"/>
      <c r="M674" s="2"/>
    </row>
    <row r="675" spans="11:13" x14ac:dyDescent="0.25">
      <c r="K675" s="110"/>
      <c r="L675" s="112"/>
      <c r="M675" s="2"/>
    </row>
    <row r="676" spans="11:13" x14ac:dyDescent="0.25">
      <c r="K676" s="110"/>
      <c r="L676" s="112"/>
      <c r="M676" s="2"/>
    </row>
    <row r="677" spans="11:13" x14ac:dyDescent="0.25">
      <c r="K677" s="110"/>
      <c r="L677" s="112"/>
      <c r="M677" s="2"/>
    </row>
    <row r="678" spans="11:13" x14ac:dyDescent="0.25">
      <c r="K678" s="110"/>
      <c r="L678" s="112"/>
      <c r="M678" s="2"/>
    </row>
    <row r="679" spans="11:13" x14ac:dyDescent="0.25">
      <c r="K679" s="110"/>
      <c r="L679" s="112"/>
      <c r="M679" s="2"/>
    </row>
    <row r="680" spans="11:13" x14ac:dyDescent="0.25">
      <c r="K680" s="110"/>
      <c r="L680" s="112"/>
      <c r="M680" s="2"/>
    </row>
    <row r="681" spans="11:13" x14ac:dyDescent="0.25">
      <c r="K681" s="110"/>
      <c r="L681" s="112"/>
      <c r="M681" s="2"/>
    </row>
    <row r="682" spans="11:13" x14ac:dyDescent="0.25">
      <c r="K682" s="110"/>
      <c r="L682" s="112"/>
      <c r="M682" s="2"/>
    </row>
    <row r="683" spans="11:13" x14ac:dyDescent="0.25">
      <c r="K683" s="110"/>
      <c r="L683" s="112"/>
      <c r="M683" s="2"/>
    </row>
    <row r="684" spans="11:13" x14ac:dyDescent="0.25">
      <c r="K684" s="110"/>
      <c r="L684" s="112"/>
      <c r="M684" s="2"/>
    </row>
    <row r="685" spans="11:13" x14ac:dyDescent="0.25">
      <c r="K685" s="110"/>
      <c r="L685" s="112"/>
      <c r="M685" s="2"/>
    </row>
    <row r="686" spans="11:13" x14ac:dyDescent="0.25">
      <c r="K686" s="110"/>
      <c r="L686" s="112"/>
      <c r="M686" s="2"/>
    </row>
    <row r="687" spans="11:13" x14ac:dyDescent="0.25">
      <c r="K687" s="110"/>
      <c r="L687" s="112"/>
      <c r="M687" s="2"/>
    </row>
    <row r="688" spans="11:13" x14ac:dyDescent="0.25">
      <c r="K688" s="110"/>
      <c r="L688" s="112"/>
      <c r="M688" s="2"/>
    </row>
    <row r="689" spans="11:13" x14ac:dyDescent="0.25">
      <c r="K689" s="110"/>
      <c r="L689" s="112"/>
      <c r="M689" s="2"/>
    </row>
    <row r="690" spans="11:13" x14ac:dyDescent="0.25">
      <c r="K690" s="110"/>
      <c r="L690" s="112"/>
      <c r="M690" s="2"/>
    </row>
    <row r="691" spans="11:13" x14ac:dyDescent="0.25">
      <c r="K691" s="110"/>
      <c r="L691" s="112"/>
      <c r="M691" s="2"/>
    </row>
    <row r="692" spans="11:13" x14ac:dyDescent="0.25">
      <c r="K692" s="110"/>
      <c r="L692" s="112"/>
      <c r="M692" s="2"/>
    </row>
    <row r="693" spans="11:13" x14ac:dyDescent="0.25">
      <c r="K693" s="110"/>
      <c r="L693" s="112"/>
      <c r="M693" s="2"/>
    </row>
    <row r="694" spans="11:13" x14ac:dyDescent="0.25">
      <c r="K694" s="110"/>
      <c r="L694" s="112"/>
      <c r="M694" s="2"/>
    </row>
    <row r="695" spans="11:13" x14ac:dyDescent="0.25">
      <c r="K695" s="110"/>
      <c r="L695" s="112"/>
      <c r="M695" s="2"/>
    </row>
    <row r="696" spans="11:13" x14ac:dyDescent="0.25">
      <c r="K696" s="110"/>
      <c r="L696" s="112"/>
      <c r="M696" s="2"/>
    </row>
    <row r="697" spans="11:13" x14ac:dyDescent="0.25">
      <c r="K697" s="110"/>
      <c r="L697" s="112"/>
      <c r="M697" s="2"/>
    </row>
    <row r="698" spans="11:13" x14ac:dyDescent="0.25">
      <c r="K698" s="110"/>
      <c r="L698" s="112"/>
      <c r="M698" s="2"/>
    </row>
    <row r="699" spans="11:13" x14ac:dyDescent="0.25">
      <c r="K699" s="110"/>
      <c r="L699" s="112"/>
      <c r="M699" s="2"/>
    </row>
    <row r="700" spans="11:13" x14ac:dyDescent="0.25">
      <c r="K700" s="110"/>
      <c r="L700" s="112"/>
      <c r="M700" s="2"/>
    </row>
    <row r="701" spans="11:13" x14ac:dyDescent="0.25">
      <c r="K701" s="110"/>
      <c r="L701" s="112"/>
      <c r="M701" s="2"/>
    </row>
    <row r="702" spans="11:13" x14ac:dyDescent="0.25">
      <c r="K702" s="110"/>
      <c r="L702" s="112"/>
      <c r="M702" s="2"/>
    </row>
    <row r="703" spans="11:13" x14ac:dyDescent="0.25">
      <c r="K703" s="110"/>
      <c r="L703" s="112"/>
      <c r="M703" s="2"/>
    </row>
    <row r="704" spans="11:13" x14ac:dyDescent="0.25">
      <c r="K704" s="110"/>
      <c r="L704" s="112"/>
      <c r="M704" s="2"/>
    </row>
    <row r="705" spans="11:13" x14ac:dyDescent="0.25">
      <c r="K705" s="110"/>
      <c r="L705" s="112"/>
      <c r="M705" s="2"/>
    </row>
    <row r="706" spans="11:13" x14ac:dyDescent="0.25">
      <c r="K706" s="110"/>
      <c r="L706" s="112"/>
      <c r="M706" s="2"/>
    </row>
    <row r="707" spans="11:13" x14ac:dyDescent="0.25">
      <c r="K707" s="110"/>
      <c r="L707" s="112"/>
      <c r="M707" s="2"/>
    </row>
    <row r="708" spans="11:13" x14ac:dyDescent="0.25">
      <c r="K708" s="110"/>
      <c r="L708" s="112"/>
      <c r="M708" s="2"/>
    </row>
    <row r="709" spans="11:13" x14ac:dyDescent="0.25">
      <c r="K709" s="110"/>
      <c r="L709" s="112"/>
      <c r="M709" s="2"/>
    </row>
    <row r="710" spans="11:13" x14ac:dyDescent="0.25">
      <c r="K710" s="110"/>
      <c r="L710" s="112"/>
      <c r="M710" s="2"/>
    </row>
    <row r="711" spans="11:13" x14ac:dyDescent="0.25">
      <c r="K711" s="110"/>
      <c r="L711" s="112"/>
      <c r="M711" s="2"/>
    </row>
    <row r="712" spans="11:13" x14ac:dyDescent="0.25">
      <c r="K712" s="110"/>
      <c r="L712" s="112"/>
      <c r="M712" s="2"/>
    </row>
    <row r="713" spans="11:13" x14ac:dyDescent="0.25">
      <c r="K713" s="110"/>
      <c r="L713" s="112"/>
      <c r="M713" s="2"/>
    </row>
    <row r="714" spans="11:13" x14ac:dyDescent="0.25">
      <c r="K714" s="110"/>
      <c r="L714" s="112"/>
      <c r="M714" s="2"/>
    </row>
    <row r="715" spans="11:13" x14ac:dyDescent="0.25">
      <c r="K715" s="110"/>
      <c r="L715" s="112"/>
      <c r="M715" s="2"/>
    </row>
    <row r="716" spans="11:13" x14ac:dyDescent="0.25">
      <c r="K716" s="110"/>
      <c r="L716" s="112"/>
      <c r="M716" s="2"/>
    </row>
    <row r="717" spans="11:13" x14ac:dyDescent="0.25">
      <c r="K717" s="110"/>
      <c r="L717" s="112"/>
      <c r="M717" s="2"/>
    </row>
    <row r="718" spans="11:13" x14ac:dyDescent="0.25">
      <c r="K718" s="110"/>
      <c r="L718" s="112"/>
      <c r="M718" s="2"/>
    </row>
    <row r="719" spans="11:13" x14ac:dyDescent="0.25">
      <c r="K719" s="110"/>
      <c r="L719" s="112"/>
      <c r="M719" s="2"/>
    </row>
    <row r="720" spans="11:13" x14ac:dyDescent="0.25">
      <c r="K720" s="110"/>
      <c r="L720" s="112"/>
      <c r="M720" s="2"/>
    </row>
    <row r="721" spans="11:13" x14ac:dyDescent="0.25">
      <c r="K721" s="110"/>
      <c r="L721" s="112"/>
      <c r="M721" s="2"/>
    </row>
    <row r="722" spans="11:13" x14ac:dyDescent="0.25">
      <c r="K722" s="110"/>
      <c r="L722" s="112"/>
      <c r="M722" s="2"/>
    </row>
    <row r="723" spans="11:13" x14ac:dyDescent="0.25">
      <c r="K723" s="110"/>
      <c r="L723" s="112"/>
      <c r="M723" s="2"/>
    </row>
    <row r="724" spans="11:13" x14ac:dyDescent="0.25">
      <c r="K724" s="110"/>
      <c r="L724" s="112"/>
      <c r="M724" s="2"/>
    </row>
    <row r="725" spans="11:13" x14ac:dyDescent="0.25">
      <c r="K725" s="110"/>
      <c r="L725" s="112"/>
      <c r="M725" s="2"/>
    </row>
    <row r="726" spans="11:13" x14ac:dyDescent="0.25">
      <c r="K726" s="110"/>
      <c r="L726" s="112"/>
      <c r="M726" s="2"/>
    </row>
    <row r="727" spans="11:13" x14ac:dyDescent="0.25">
      <c r="K727" s="110"/>
      <c r="L727" s="112"/>
      <c r="M727" s="2"/>
    </row>
    <row r="728" spans="11:13" x14ac:dyDescent="0.25">
      <c r="K728" s="110"/>
      <c r="L728" s="112"/>
      <c r="M728" s="2"/>
    </row>
    <row r="729" spans="11:13" x14ac:dyDescent="0.25">
      <c r="K729" s="110"/>
      <c r="L729" s="112"/>
      <c r="M729" s="2"/>
    </row>
    <row r="730" spans="11:13" x14ac:dyDescent="0.25">
      <c r="K730" s="110"/>
      <c r="L730" s="112"/>
      <c r="M730" s="2"/>
    </row>
    <row r="731" spans="11:13" x14ac:dyDescent="0.25">
      <c r="K731" s="110"/>
      <c r="L731" s="112"/>
      <c r="M731" s="2"/>
    </row>
    <row r="732" spans="11:13" x14ac:dyDescent="0.25">
      <c r="K732" s="110"/>
      <c r="L732" s="112"/>
      <c r="M732" s="2"/>
    </row>
    <row r="733" spans="11:13" x14ac:dyDescent="0.25">
      <c r="K733" s="110"/>
      <c r="L733" s="112"/>
      <c r="M733" s="2"/>
    </row>
    <row r="734" spans="11:13" x14ac:dyDescent="0.25">
      <c r="K734" s="110"/>
      <c r="L734" s="112"/>
      <c r="M734" s="2"/>
    </row>
    <row r="735" spans="11:13" x14ac:dyDescent="0.25">
      <c r="K735" s="110"/>
      <c r="L735" s="112"/>
      <c r="M735" s="2"/>
    </row>
    <row r="736" spans="11:13" x14ac:dyDescent="0.25">
      <c r="K736" s="110"/>
      <c r="L736" s="112"/>
      <c r="M736" s="2"/>
    </row>
    <row r="737" spans="11:13" x14ac:dyDescent="0.25">
      <c r="K737" s="110"/>
      <c r="L737" s="112"/>
      <c r="M737" s="2"/>
    </row>
    <row r="738" spans="11:13" x14ac:dyDescent="0.25">
      <c r="K738" s="110"/>
      <c r="L738" s="112"/>
      <c r="M738" s="2"/>
    </row>
    <row r="739" spans="11:13" x14ac:dyDescent="0.25">
      <c r="K739" s="110"/>
      <c r="L739" s="112"/>
      <c r="M739" s="2"/>
    </row>
    <row r="740" spans="11:13" x14ac:dyDescent="0.25">
      <c r="K740" s="110"/>
      <c r="L740" s="112"/>
      <c r="M740" s="2"/>
    </row>
    <row r="741" spans="11:13" x14ac:dyDescent="0.25">
      <c r="K741" s="110"/>
      <c r="L741" s="112"/>
      <c r="M741" s="2"/>
    </row>
    <row r="742" spans="11:13" x14ac:dyDescent="0.25">
      <c r="K742" s="110"/>
      <c r="L742" s="112"/>
      <c r="M742" s="2"/>
    </row>
    <row r="743" spans="11:13" x14ac:dyDescent="0.25">
      <c r="K743" s="110"/>
      <c r="L743" s="112"/>
      <c r="M743" s="2"/>
    </row>
    <row r="744" spans="11:13" x14ac:dyDescent="0.25">
      <c r="K744" s="110"/>
      <c r="L744" s="112"/>
      <c r="M744" s="2"/>
    </row>
    <row r="745" spans="11:13" x14ac:dyDescent="0.25">
      <c r="K745" s="110"/>
      <c r="L745" s="112"/>
      <c r="M745" s="2"/>
    </row>
    <row r="746" spans="11:13" x14ac:dyDescent="0.25">
      <c r="K746" s="110"/>
      <c r="L746" s="112"/>
      <c r="M746" s="2"/>
    </row>
    <row r="747" spans="11:13" x14ac:dyDescent="0.25">
      <c r="K747" s="110"/>
      <c r="L747" s="112"/>
      <c r="M747" s="2"/>
    </row>
    <row r="748" spans="11:13" x14ac:dyDescent="0.25">
      <c r="K748" s="110"/>
      <c r="L748" s="112"/>
      <c r="M748" s="2"/>
    </row>
    <row r="749" spans="11:13" x14ac:dyDescent="0.25">
      <c r="K749" s="110"/>
      <c r="L749" s="112"/>
      <c r="M749" s="2"/>
    </row>
    <row r="750" spans="11:13" x14ac:dyDescent="0.25">
      <c r="K750" s="110"/>
      <c r="L750" s="112"/>
      <c r="M750" s="2"/>
    </row>
    <row r="751" spans="11:13" x14ac:dyDescent="0.25">
      <c r="K751" s="110"/>
      <c r="L751" s="112"/>
      <c r="M751" s="2"/>
    </row>
    <row r="752" spans="11:13" x14ac:dyDescent="0.25">
      <c r="K752" s="110"/>
      <c r="L752" s="112"/>
      <c r="M752" s="2"/>
    </row>
    <row r="753" spans="11:13" x14ac:dyDescent="0.25">
      <c r="K753" s="110"/>
      <c r="L753" s="112"/>
      <c r="M753" s="2"/>
    </row>
    <row r="754" spans="11:13" x14ac:dyDescent="0.25">
      <c r="K754" s="110"/>
      <c r="L754" s="112"/>
      <c r="M754" s="2"/>
    </row>
    <row r="755" spans="11:13" x14ac:dyDescent="0.25">
      <c r="K755" s="110"/>
      <c r="L755" s="112"/>
      <c r="M755" s="2"/>
    </row>
    <row r="756" spans="11:13" x14ac:dyDescent="0.25">
      <c r="K756" s="110"/>
      <c r="L756" s="112"/>
      <c r="M756" s="2"/>
    </row>
    <row r="757" spans="11:13" x14ac:dyDescent="0.25">
      <c r="K757" s="110"/>
      <c r="L757" s="112"/>
      <c r="M757" s="2"/>
    </row>
    <row r="758" spans="11:13" x14ac:dyDescent="0.25">
      <c r="K758" s="110"/>
      <c r="L758" s="112"/>
      <c r="M758" s="2"/>
    </row>
    <row r="759" spans="11:13" x14ac:dyDescent="0.25">
      <c r="K759" s="110"/>
      <c r="L759" s="112"/>
      <c r="M759" s="2"/>
    </row>
    <row r="760" spans="11:13" x14ac:dyDescent="0.25">
      <c r="K760" s="110"/>
      <c r="L760" s="112"/>
      <c r="M760" s="2"/>
    </row>
    <row r="761" spans="11:13" x14ac:dyDescent="0.25">
      <c r="K761" s="110"/>
      <c r="L761" s="112"/>
      <c r="M761" s="2"/>
    </row>
    <row r="762" spans="11:13" x14ac:dyDescent="0.25">
      <c r="K762" s="110"/>
      <c r="L762" s="112"/>
      <c r="M762" s="2"/>
    </row>
    <row r="763" spans="11:13" x14ac:dyDescent="0.25">
      <c r="K763" s="110"/>
      <c r="L763" s="112"/>
      <c r="M763" s="2"/>
    </row>
    <row r="764" spans="11:13" x14ac:dyDescent="0.25">
      <c r="K764" s="110"/>
      <c r="L764" s="112"/>
      <c r="M764" s="2"/>
    </row>
    <row r="765" spans="11:13" x14ac:dyDescent="0.25">
      <c r="K765" s="110"/>
      <c r="L765" s="112"/>
      <c r="M765" s="2"/>
    </row>
    <row r="766" spans="11:13" x14ac:dyDescent="0.25">
      <c r="K766" s="110"/>
      <c r="L766" s="112"/>
      <c r="M766" s="2"/>
    </row>
    <row r="767" spans="11:13" x14ac:dyDescent="0.25">
      <c r="K767" s="110"/>
      <c r="L767" s="112"/>
      <c r="M767" s="2"/>
    </row>
    <row r="768" spans="11:13" x14ac:dyDescent="0.25">
      <c r="K768" s="110"/>
      <c r="L768" s="112"/>
      <c r="M768" s="2"/>
    </row>
    <row r="769" spans="11:13" x14ac:dyDescent="0.25">
      <c r="K769" s="110"/>
      <c r="L769" s="112"/>
      <c r="M769" s="2"/>
    </row>
    <row r="770" spans="11:13" x14ac:dyDescent="0.25">
      <c r="K770" s="110"/>
      <c r="L770" s="112"/>
      <c r="M770" s="2"/>
    </row>
    <row r="771" spans="11:13" x14ac:dyDescent="0.25">
      <c r="K771" s="110"/>
      <c r="L771" s="112"/>
      <c r="M771" s="2"/>
    </row>
    <row r="772" spans="11:13" x14ac:dyDescent="0.25">
      <c r="K772" s="110"/>
      <c r="L772" s="112"/>
      <c r="M772" s="2"/>
    </row>
    <row r="773" spans="11:13" x14ac:dyDescent="0.25">
      <c r="K773" s="110"/>
      <c r="L773" s="112"/>
      <c r="M773" s="2"/>
    </row>
    <row r="774" spans="11:13" x14ac:dyDescent="0.25">
      <c r="K774" s="110"/>
      <c r="L774" s="112"/>
      <c r="M774" s="2"/>
    </row>
    <row r="775" spans="11:13" x14ac:dyDescent="0.25">
      <c r="K775" s="110"/>
      <c r="L775" s="112"/>
      <c r="M775" s="2"/>
    </row>
    <row r="776" spans="11:13" x14ac:dyDescent="0.25">
      <c r="K776" s="110"/>
      <c r="L776" s="112"/>
      <c r="M776" s="2"/>
    </row>
    <row r="777" spans="11:13" x14ac:dyDescent="0.25">
      <c r="K777" s="110"/>
      <c r="L777" s="112"/>
      <c r="M777" s="2"/>
    </row>
    <row r="778" spans="11:13" x14ac:dyDescent="0.25">
      <c r="K778" s="110"/>
      <c r="L778" s="112"/>
      <c r="M778" s="2"/>
    </row>
    <row r="779" spans="11:13" x14ac:dyDescent="0.25">
      <c r="K779" s="110"/>
      <c r="L779" s="112"/>
      <c r="M779" s="2"/>
    </row>
    <row r="780" spans="11:13" x14ac:dyDescent="0.25">
      <c r="K780" s="110"/>
      <c r="L780" s="112"/>
      <c r="M780" s="2"/>
    </row>
    <row r="781" spans="11:13" x14ac:dyDescent="0.25">
      <c r="K781" s="110"/>
      <c r="L781" s="112"/>
      <c r="M781" s="2"/>
    </row>
    <row r="782" spans="11:13" x14ac:dyDescent="0.25">
      <c r="K782" s="110"/>
      <c r="L782" s="112"/>
      <c r="M782" s="2"/>
    </row>
    <row r="783" spans="11:13" x14ac:dyDescent="0.25">
      <c r="K783" s="110"/>
      <c r="L783" s="112"/>
      <c r="M783" s="2"/>
    </row>
    <row r="784" spans="11:13" x14ac:dyDescent="0.25">
      <c r="K784" s="110"/>
      <c r="L784" s="112"/>
      <c r="M784" s="2"/>
    </row>
    <row r="785" spans="11:13" x14ac:dyDescent="0.25">
      <c r="K785" s="110"/>
      <c r="L785" s="112"/>
      <c r="M785" s="2"/>
    </row>
    <row r="786" spans="11:13" x14ac:dyDescent="0.25">
      <c r="K786" s="110"/>
      <c r="L786" s="112"/>
      <c r="M786" s="2"/>
    </row>
    <row r="787" spans="11:13" x14ac:dyDescent="0.25">
      <c r="K787" s="110"/>
      <c r="L787" s="112"/>
      <c r="M787" s="2"/>
    </row>
    <row r="788" spans="11:13" x14ac:dyDescent="0.25">
      <c r="K788" s="110"/>
      <c r="L788" s="112"/>
      <c r="M788" s="2"/>
    </row>
    <row r="789" spans="11:13" x14ac:dyDescent="0.25">
      <c r="K789" s="110"/>
      <c r="L789" s="112"/>
      <c r="M789" s="2"/>
    </row>
    <row r="790" spans="11:13" x14ac:dyDescent="0.25">
      <c r="K790" s="110"/>
      <c r="L790" s="112"/>
      <c r="M790" s="2"/>
    </row>
    <row r="791" spans="11:13" x14ac:dyDescent="0.25">
      <c r="K791" s="110"/>
      <c r="L791" s="112"/>
      <c r="M791" s="2"/>
    </row>
    <row r="792" spans="11:13" x14ac:dyDescent="0.25">
      <c r="K792" s="110"/>
      <c r="L792" s="112"/>
      <c r="M792" s="2"/>
    </row>
    <row r="793" spans="11:13" x14ac:dyDescent="0.25">
      <c r="K793" s="110"/>
      <c r="L793" s="112"/>
      <c r="M793" s="2"/>
    </row>
    <row r="794" spans="11:13" x14ac:dyDescent="0.25">
      <c r="K794" s="110"/>
      <c r="L794" s="112"/>
      <c r="M794" s="2"/>
    </row>
    <row r="795" spans="11:13" x14ac:dyDescent="0.25">
      <c r="K795" s="110"/>
      <c r="L795" s="112"/>
      <c r="M795" s="2"/>
    </row>
    <row r="796" spans="11:13" x14ac:dyDescent="0.25">
      <c r="K796" s="110"/>
      <c r="L796" s="112"/>
      <c r="M796" s="2"/>
    </row>
    <row r="797" spans="11:13" x14ac:dyDescent="0.25">
      <c r="K797" s="110"/>
      <c r="L797" s="112"/>
      <c r="M797" s="2"/>
    </row>
    <row r="798" spans="11:13" x14ac:dyDescent="0.25">
      <c r="K798" s="110"/>
      <c r="L798" s="112"/>
      <c r="M798" s="2"/>
    </row>
    <row r="799" spans="11:13" x14ac:dyDescent="0.25">
      <c r="K799" s="110"/>
      <c r="L799" s="112"/>
      <c r="M799" s="2"/>
    </row>
    <row r="800" spans="11:13" x14ac:dyDescent="0.25">
      <c r="K800" s="110"/>
      <c r="L800" s="112"/>
      <c r="M800" s="2"/>
    </row>
    <row r="801" spans="11:13" x14ac:dyDescent="0.25">
      <c r="K801" s="110"/>
      <c r="L801" s="112"/>
      <c r="M801" s="2"/>
    </row>
    <row r="802" spans="11:13" x14ac:dyDescent="0.25">
      <c r="K802" s="110"/>
      <c r="L802" s="112"/>
      <c r="M802" s="2"/>
    </row>
    <row r="803" spans="11:13" x14ac:dyDescent="0.25">
      <c r="K803" s="110"/>
      <c r="L803" s="112"/>
      <c r="M803" s="2"/>
    </row>
    <row r="804" spans="11:13" x14ac:dyDescent="0.25">
      <c r="K804" s="110"/>
      <c r="L804" s="112"/>
      <c r="M804" s="2"/>
    </row>
    <row r="805" spans="11:13" x14ac:dyDescent="0.25">
      <c r="K805" s="110"/>
      <c r="L805" s="112"/>
      <c r="M805" s="2"/>
    </row>
    <row r="806" spans="11:13" x14ac:dyDescent="0.25">
      <c r="K806" s="110"/>
      <c r="L806" s="112"/>
      <c r="M806" s="2"/>
    </row>
    <row r="807" spans="11:13" x14ac:dyDescent="0.25">
      <c r="K807" s="110"/>
      <c r="L807" s="112"/>
      <c r="M807" s="2"/>
    </row>
    <row r="808" spans="11:13" x14ac:dyDescent="0.25">
      <c r="K808" s="110"/>
      <c r="L808" s="112"/>
      <c r="M808" s="2"/>
    </row>
    <row r="809" spans="11:13" x14ac:dyDescent="0.25">
      <c r="K809" s="110"/>
      <c r="L809" s="112"/>
      <c r="M809" s="2"/>
    </row>
    <row r="810" spans="11:13" x14ac:dyDescent="0.25">
      <c r="K810" s="110"/>
      <c r="L810" s="112"/>
      <c r="M810" s="2"/>
    </row>
    <row r="811" spans="11:13" x14ac:dyDescent="0.25">
      <c r="K811" s="110"/>
      <c r="L811" s="112"/>
      <c r="M811" s="2"/>
    </row>
    <row r="812" spans="11:13" x14ac:dyDescent="0.25">
      <c r="K812" s="110"/>
      <c r="L812" s="112"/>
      <c r="M812" s="2"/>
    </row>
    <row r="813" spans="11:13" x14ac:dyDescent="0.25">
      <c r="K813" s="110"/>
      <c r="L813" s="112"/>
      <c r="M813" s="2"/>
    </row>
    <row r="814" spans="11:13" x14ac:dyDescent="0.25">
      <c r="K814" s="110"/>
      <c r="L814" s="112"/>
      <c r="M814" s="2"/>
    </row>
    <row r="815" spans="11:13" x14ac:dyDescent="0.25">
      <c r="K815" s="110"/>
      <c r="L815" s="112"/>
      <c r="M815" s="2"/>
    </row>
    <row r="816" spans="11:13" x14ac:dyDescent="0.25">
      <c r="K816" s="110"/>
      <c r="L816" s="112"/>
      <c r="M816" s="2"/>
    </row>
    <row r="817" spans="11:13" x14ac:dyDescent="0.25">
      <c r="K817" s="110"/>
      <c r="L817" s="112"/>
      <c r="M817" s="2"/>
    </row>
    <row r="818" spans="11:13" x14ac:dyDescent="0.25">
      <c r="K818" s="110"/>
      <c r="L818" s="112"/>
      <c r="M818" s="2"/>
    </row>
    <row r="819" spans="11:13" x14ac:dyDescent="0.25">
      <c r="K819" s="110"/>
      <c r="L819" s="112"/>
      <c r="M819" s="2"/>
    </row>
    <row r="820" spans="11:13" x14ac:dyDescent="0.25">
      <c r="K820" s="110"/>
      <c r="L820" s="112"/>
      <c r="M820" s="2"/>
    </row>
    <row r="821" spans="11:13" x14ac:dyDescent="0.25">
      <c r="K821" s="110"/>
      <c r="L821" s="112"/>
      <c r="M821" s="2"/>
    </row>
    <row r="822" spans="11:13" x14ac:dyDescent="0.25">
      <c r="K822" s="110"/>
      <c r="L822" s="112"/>
      <c r="M822" s="2"/>
    </row>
    <row r="823" spans="11:13" x14ac:dyDescent="0.25">
      <c r="K823" s="110"/>
      <c r="L823" s="112"/>
      <c r="M823" s="2"/>
    </row>
    <row r="824" spans="11:13" x14ac:dyDescent="0.25">
      <c r="K824" s="110"/>
      <c r="L824" s="112"/>
      <c r="M824" s="2"/>
    </row>
    <row r="825" spans="11:13" x14ac:dyDescent="0.25">
      <c r="K825" s="110"/>
      <c r="L825" s="112"/>
      <c r="M825" s="2"/>
    </row>
    <row r="826" spans="11:13" x14ac:dyDescent="0.25">
      <c r="K826" s="110"/>
      <c r="L826" s="112"/>
      <c r="M826" s="2"/>
    </row>
    <row r="827" spans="11:13" x14ac:dyDescent="0.25">
      <c r="K827" s="110"/>
      <c r="L827" s="112"/>
      <c r="M827" s="2"/>
    </row>
    <row r="828" spans="11:13" x14ac:dyDescent="0.25">
      <c r="K828" s="110"/>
      <c r="L828" s="112"/>
      <c r="M828" s="2"/>
    </row>
    <row r="829" spans="11:13" x14ac:dyDescent="0.25">
      <c r="K829" s="110"/>
      <c r="L829" s="112"/>
      <c r="M829" s="2"/>
    </row>
    <row r="830" spans="11:13" x14ac:dyDescent="0.25">
      <c r="K830" s="110"/>
      <c r="L830" s="112"/>
      <c r="M830" s="2"/>
    </row>
    <row r="831" spans="11:13" x14ac:dyDescent="0.25">
      <c r="K831" s="110"/>
      <c r="L831" s="112"/>
      <c r="M831" s="2"/>
    </row>
    <row r="832" spans="11:13" x14ac:dyDescent="0.25">
      <c r="K832" s="110"/>
      <c r="L832" s="112"/>
      <c r="M832" s="2"/>
    </row>
    <row r="833" spans="11:13" x14ac:dyDescent="0.25">
      <c r="K833" s="110"/>
      <c r="L833" s="112"/>
      <c r="M833" s="2"/>
    </row>
    <row r="834" spans="11:13" x14ac:dyDescent="0.25">
      <c r="K834" s="110"/>
      <c r="L834" s="112"/>
      <c r="M834" s="2"/>
    </row>
    <row r="835" spans="11:13" x14ac:dyDescent="0.25">
      <c r="K835" s="110"/>
      <c r="L835" s="112"/>
      <c r="M835" s="2"/>
    </row>
    <row r="836" spans="11:13" x14ac:dyDescent="0.25">
      <c r="K836" s="110"/>
      <c r="L836" s="112"/>
      <c r="M836" s="2"/>
    </row>
    <row r="837" spans="11:13" x14ac:dyDescent="0.25">
      <c r="K837" s="110"/>
      <c r="L837" s="112"/>
      <c r="M837" s="2"/>
    </row>
    <row r="838" spans="11:13" x14ac:dyDescent="0.25">
      <c r="K838" s="110"/>
      <c r="L838" s="112"/>
      <c r="M838" s="2"/>
    </row>
    <row r="839" spans="11:13" x14ac:dyDescent="0.25">
      <c r="K839" s="110"/>
      <c r="L839" s="112"/>
      <c r="M839" s="2"/>
    </row>
    <row r="840" spans="11:13" x14ac:dyDescent="0.25">
      <c r="K840" s="110"/>
      <c r="L840" s="112"/>
      <c r="M840" s="2"/>
    </row>
    <row r="841" spans="11:13" x14ac:dyDescent="0.25">
      <c r="K841" s="110"/>
      <c r="L841" s="112"/>
      <c r="M841" s="2"/>
    </row>
    <row r="842" spans="11:13" x14ac:dyDescent="0.25">
      <c r="K842" s="110"/>
      <c r="L842" s="112"/>
      <c r="M842" s="2"/>
    </row>
    <row r="843" spans="11:13" x14ac:dyDescent="0.25">
      <c r="K843" s="110"/>
      <c r="L843" s="112"/>
      <c r="M843" s="2"/>
    </row>
    <row r="844" spans="11:13" x14ac:dyDescent="0.25">
      <c r="K844" s="110"/>
      <c r="L844" s="112"/>
      <c r="M844" s="2"/>
    </row>
    <row r="845" spans="11:13" x14ac:dyDescent="0.25">
      <c r="K845" s="110"/>
      <c r="L845" s="112"/>
      <c r="M845" s="2"/>
    </row>
    <row r="846" spans="11:13" x14ac:dyDescent="0.25">
      <c r="K846" s="110"/>
      <c r="L846" s="112"/>
      <c r="M846" s="2"/>
    </row>
    <row r="847" spans="11:13" x14ac:dyDescent="0.25">
      <c r="K847" s="110"/>
      <c r="L847" s="112"/>
      <c r="M847" s="2"/>
    </row>
    <row r="848" spans="11:13" x14ac:dyDescent="0.25">
      <c r="K848" s="110"/>
      <c r="L848" s="112"/>
      <c r="M848" s="2"/>
    </row>
    <row r="849" spans="11:13" x14ac:dyDescent="0.25">
      <c r="K849" s="110"/>
      <c r="L849" s="112"/>
      <c r="M849" s="2"/>
    </row>
    <row r="850" spans="11:13" x14ac:dyDescent="0.25">
      <c r="K850" s="110"/>
      <c r="L850" s="112"/>
      <c r="M850" s="2"/>
    </row>
    <row r="851" spans="11:13" x14ac:dyDescent="0.25">
      <c r="K851" s="110"/>
      <c r="L851" s="112"/>
      <c r="M851" s="2"/>
    </row>
    <row r="852" spans="11:13" x14ac:dyDescent="0.25">
      <c r="K852" s="110"/>
      <c r="L852" s="112"/>
      <c r="M852" s="2"/>
    </row>
    <row r="853" spans="11:13" x14ac:dyDescent="0.25">
      <c r="K853" s="110"/>
      <c r="L853" s="112"/>
      <c r="M853" s="2"/>
    </row>
    <row r="854" spans="11:13" x14ac:dyDescent="0.25">
      <c r="K854" s="110"/>
      <c r="L854" s="112"/>
      <c r="M854" s="2"/>
    </row>
    <row r="855" spans="11:13" x14ac:dyDescent="0.25">
      <c r="K855" s="110"/>
      <c r="L855" s="112"/>
      <c r="M855" s="2"/>
    </row>
    <row r="856" spans="11:13" x14ac:dyDescent="0.25">
      <c r="K856" s="110"/>
      <c r="L856" s="112"/>
      <c r="M856" s="2"/>
    </row>
    <row r="857" spans="11:13" x14ac:dyDescent="0.25">
      <c r="K857" s="110"/>
      <c r="L857" s="112"/>
      <c r="M857" s="2"/>
    </row>
    <row r="858" spans="11:13" x14ac:dyDescent="0.25">
      <c r="K858" s="110"/>
      <c r="L858" s="112"/>
      <c r="M858" s="2"/>
    </row>
    <row r="859" spans="11:13" x14ac:dyDescent="0.25">
      <c r="K859" s="110"/>
      <c r="L859" s="112"/>
      <c r="M859" s="2"/>
    </row>
    <row r="860" spans="11:13" x14ac:dyDescent="0.25">
      <c r="K860" s="110"/>
      <c r="L860" s="112"/>
      <c r="M860" s="2"/>
    </row>
    <row r="861" spans="11:13" x14ac:dyDescent="0.25">
      <c r="K861" s="110"/>
      <c r="L861" s="112"/>
      <c r="M861" s="2"/>
    </row>
    <row r="862" spans="11:13" x14ac:dyDescent="0.25">
      <c r="K862" s="110"/>
      <c r="L862" s="112"/>
      <c r="M862" s="2"/>
    </row>
    <row r="863" spans="11:13" x14ac:dyDescent="0.25">
      <c r="K863" s="110"/>
      <c r="L863" s="112"/>
      <c r="M863" s="2"/>
    </row>
    <row r="864" spans="11:13" x14ac:dyDescent="0.25">
      <c r="K864" s="110"/>
      <c r="L864" s="112"/>
      <c r="M864" s="2"/>
    </row>
    <row r="865" spans="11:13" x14ac:dyDescent="0.25">
      <c r="K865" s="110"/>
      <c r="L865" s="112"/>
      <c r="M865" s="2"/>
    </row>
    <row r="866" spans="11:13" x14ac:dyDescent="0.25">
      <c r="K866" s="110"/>
      <c r="L866" s="112"/>
      <c r="M866" s="2"/>
    </row>
    <row r="867" spans="11:13" x14ac:dyDescent="0.25">
      <c r="K867" s="110"/>
      <c r="L867" s="112"/>
      <c r="M867" s="2"/>
    </row>
    <row r="868" spans="11:13" x14ac:dyDescent="0.25">
      <c r="K868" s="110"/>
      <c r="L868" s="112"/>
      <c r="M868" s="2"/>
    </row>
    <row r="869" spans="11:13" x14ac:dyDescent="0.25">
      <c r="K869" s="110"/>
      <c r="L869" s="112"/>
      <c r="M869" s="2"/>
    </row>
    <row r="870" spans="11:13" x14ac:dyDescent="0.25">
      <c r="K870" s="110"/>
      <c r="L870" s="112"/>
      <c r="M870" s="2"/>
    </row>
    <row r="871" spans="11:13" x14ac:dyDescent="0.25">
      <c r="K871" s="110"/>
      <c r="L871" s="112"/>
      <c r="M871" s="2"/>
    </row>
    <row r="872" spans="11:13" x14ac:dyDescent="0.25">
      <c r="K872" s="110"/>
      <c r="L872" s="112"/>
      <c r="M872" s="2"/>
    </row>
    <row r="873" spans="11:13" x14ac:dyDescent="0.25">
      <c r="K873" s="110"/>
      <c r="L873" s="112"/>
      <c r="M873" s="2"/>
    </row>
    <row r="874" spans="11:13" x14ac:dyDescent="0.25">
      <c r="K874" s="110"/>
      <c r="L874" s="112"/>
      <c r="M874" s="2"/>
    </row>
    <row r="875" spans="11:13" x14ac:dyDescent="0.25">
      <c r="K875" s="110"/>
      <c r="L875" s="112"/>
      <c r="M875" s="2"/>
    </row>
    <row r="876" spans="11:13" x14ac:dyDescent="0.25">
      <c r="K876" s="110"/>
      <c r="L876" s="112"/>
      <c r="M876" s="2"/>
    </row>
    <row r="877" spans="11:13" x14ac:dyDescent="0.25">
      <c r="K877" s="110"/>
      <c r="L877" s="112"/>
      <c r="M877" s="2"/>
    </row>
    <row r="878" spans="11:13" x14ac:dyDescent="0.25">
      <c r="K878" s="110"/>
      <c r="L878" s="112"/>
      <c r="M878" s="2"/>
    </row>
    <row r="879" spans="11:13" x14ac:dyDescent="0.25">
      <c r="K879" s="110"/>
      <c r="L879" s="112"/>
      <c r="M879" s="2"/>
    </row>
    <row r="880" spans="11:13" x14ac:dyDescent="0.25">
      <c r="K880" s="110"/>
      <c r="L880" s="112"/>
      <c r="M880" s="2"/>
    </row>
    <row r="881" spans="11:13" x14ac:dyDescent="0.25">
      <c r="K881" s="110"/>
      <c r="L881" s="112"/>
      <c r="M881" s="2"/>
    </row>
    <row r="882" spans="11:13" x14ac:dyDescent="0.25">
      <c r="K882" s="110"/>
      <c r="L882" s="112"/>
      <c r="M882" s="2"/>
    </row>
    <row r="883" spans="11:13" x14ac:dyDescent="0.25">
      <c r="K883" s="110"/>
      <c r="L883" s="112"/>
      <c r="M883" s="2"/>
    </row>
    <row r="884" spans="11:13" x14ac:dyDescent="0.25">
      <c r="K884" s="110"/>
      <c r="L884" s="112"/>
      <c r="M884" s="2"/>
    </row>
    <row r="885" spans="11:13" x14ac:dyDescent="0.25">
      <c r="K885" s="110"/>
      <c r="L885" s="112"/>
      <c r="M885" s="2"/>
    </row>
    <row r="886" spans="11:13" x14ac:dyDescent="0.25">
      <c r="K886" s="110"/>
      <c r="L886" s="112"/>
      <c r="M886" s="2"/>
    </row>
    <row r="887" spans="11:13" x14ac:dyDescent="0.25">
      <c r="K887" s="110"/>
      <c r="L887" s="112"/>
      <c r="M887" s="2"/>
    </row>
    <row r="888" spans="11:13" x14ac:dyDescent="0.25">
      <c r="K888" s="110"/>
      <c r="L888" s="112"/>
      <c r="M888" s="2"/>
    </row>
    <row r="889" spans="11:13" x14ac:dyDescent="0.25">
      <c r="K889" s="110"/>
      <c r="L889" s="112"/>
      <c r="M889" s="2"/>
    </row>
    <row r="890" spans="11:13" x14ac:dyDescent="0.25">
      <c r="K890" s="110"/>
      <c r="L890" s="112"/>
      <c r="M890" s="2"/>
    </row>
    <row r="891" spans="11:13" x14ac:dyDescent="0.25">
      <c r="K891" s="110"/>
      <c r="L891" s="112"/>
      <c r="M891" s="2"/>
    </row>
    <row r="892" spans="11:13" x14ac:dyDescent="0.25">
      <c r="K892" s="110"/>
      <c r="L892" s="112"/>
      <c r="M892" s="2"/>
    </row>
    <row r="893" spans="11:13" x14ac:dyDescent="0.25">
      <c r="K893" s="110"/>
      <c r="L893" s="112"/>
      <c r="M893" s="2"/>
    </row>
    <row r="894" spans="11:13" x14ac:dyDescent="0.25">
      <c r="K894" s="110"/>
      <c r="L894" s="112"/>
      <c r="M894" s="2"/>
    </row>
    <row r="895" spans="11:13" x14ac:dyDescent="0.25">
      <c r="K895" s="110"/>
      <c r="L895" s="112"/>
      <c r="M895" s="2"/>
    </row>
    <row r="896" spans="11:13" x14ac:dyDescent="0.25">
      <c r="K896" s="110"/>
      <c r="L896" s="112"/>
      <c r="M896" s="2"/>
    </row>
    <row r="897" spans="11:13" x14ac:dyDescent="0.25">
      <c r="K897" s="110"/>
      <c r="L897" s="112"/>
      <c r="M897" s="2"/>
    </row>
    <row r="898" spans="11:13" x14ac:dyDescent="0.25">
      <c r="K898" s="110"/>
      <c r="L898" s="112"/>
      <c r="M898" s="2"/>
    </row>
    <row r="899" spans="11:13" x14ac:dyDescent="0.25">
      <c r="K899" s="110"/>
      <c r="L899" s="112"/>
      <c r="M899" s="2"/>
    </row>
    <row r="900" spans="11:13" x14ac:dyDescent="0.25">
      <c r="K900" s="110"/>
      <c r="L900" s="112"/>
      <c r="M900" s="2"/>
    </row>
    <row r="901" spans="11:13" x14ac:dyDescent="0.25">
      <c r="K901" s="110"/>
      <c r="L901" s="112"/>
      <c r="M901" s="2"/>
    </row>
    <row r="902" spans="11:13" x14ac:dyDescent="0.25">
      <c r="K902" s="110"/>
      <c r="L902" s="112"/>
      <c r="M902" s="2"/>
    </row>
    <row r="903" spans="11:13" x14ac:dyDescent="0.25">
      <c r="K903" s="110"/>
      <c r="L903" s="112"/>
      <c r="M903" s="2"/>
    </row>
    <row r="904" spans="11:13" x14ac:dyDescent="0.25">
      <c r="K904" s="110"/>
      <c r="L904" s="112"/>
      <c r="M904" s="2"/>
    </row>
    <row r="905" spans="11:13" x14ac:dyDescent="0.25">
      <c r="K905" s="110"/>
      <c r="L905" s="112"/>
      <c r="M905" s="2"/>
    </row>
    <row r="906" spans="11:13" x14ac:dyDescent="0.25">
      <c r="K906" s="110"/>
      <c r="L906" s="112"/>
      <c r="M906" s="2"/>
    </row>
    <row r="907" spans="11:13" x14ac:dyDescent="0.25">
      <c r="K907" s="110"/>
      <c r="L907" s="112"/>
      <c r="M907" s="2"/>
    </row>
    <row r="908" spans="11:13" x14ac:dyDescent="0.25">
      <c r="K908" s="110"/>
      <c r="L908" s="112"/>
      <c r="M908" s="2"/>
    </row>
    <row r="909" spans="11:13" x14ac:dyDescent="0.25">
      <c r="K909" s="110"/>
      <c r="L909" s="112"/>
      <c r="M909" s="2"/>
    </row>
    <row r="910" spans="11:13" x14ac:dyDescent="0.25">
      <c r="K910" s="110"/>
      <c r="L910" s="112"/>
      <c r="M910" s="2"/>
    </row>
    <row r="911" spans="11:13" x14ac:dyDescent="0.25">
      <c r="K911" s="110"/>
      <c r="L911" s="112"/>
      <c r="M911" s="2"/>
    </row>
    <row r="912" spans="11:13" x14ac:dyDescent="0.25">
      <c r="K912" s="110"/>
      <c r="L912" s="112"/>
      <c r="M912" s="2"/>
    </row>
    <row r="913" spans="11:13" x14ac:dyDescent="0.25">
      <c r="K913" s="110"/>
      <c r="L913" s="112"/>
      <c r="M913" s="2"/>
    </row>
    <row r="914" spans="11:13" x14ac:dyDescent="0.25">
      <c r="K914" s="110"/>
      <c r="L914" s="112"/>
      <c r="M914" s="2"/>
    </row>
    <row r="915" spans="11:13" x14ac:dyDescent="0.25">
      <c r="K915" s="110"/>
      <c r="L915" s="112"/>
      <c r="M915" s="2"/>
    </row>
    <row r="916" spans="11:13" x14ac:dyDescent="0.25">
      <c r="K916" s="110"/>
      <c r="L916" s="112"/>
      <c r="M916" s="2"/>
    </row>
    <row r="917" spans="11:13" x14ac:dyDescent="0.25">
      <c r="K917" s="110"/>
      <c r="L917" s="112"/>
      <c r="M917" s="2"/>
    </row>
    <row r="918" spans="11:13" x14ac:dyDescent="0.25">
      <c r="K918" s="110"/>
      <c r="L918" s="112"/>
      <c r="M918" s="2"/>
    </row>
    <row r="919" spans="11:13" x14ac:dyDescent="0.25">
      <c r="K919" s="110"/>
      <c r="L919" s="112"/>
      <c r="M919" s="2"/>
    </row>
    <row r="920" spans="11:13" x14ac:dyDescent="0.25">
      <c r="K920" s="110"/>
      <c r="L920" s="112"/>
      <c r="M920" s="2"/>
    </row>
    <row r="921" spans="11:13" x14ac:dyDescent="0.25">
      <c r="K921" s="110"/>
      <c r="L921" s="112"/>
      <c r="M921" s="2"/>
    </row>
    <row r="922" spans="11:13" x14ac:dyDescent="0.25">
      <c r="K922" s="110"/>
      <c r="L922" s="112"/>
      <c r="M922" s="2"/>
    </row>
    <row r="923" spans="11:13" x14ac:dyDescent="0.25">
      <c r="K923" s="110"/>
      <c r="L923" s="112"/>
      <c r="M923" s="2"/>
    </row>
    <row r="924" spans="11:13" x14ac:dyDescent="0.25">
      <c r="K924" s="110"/>
      <c r="L924" s="112"/>
      <c r="M924" s="2"/>
    </row>
    <row r="925" spans="11:13" x14ac:dyDescent="0.25">
      <c r="K925" s="110"/>
      <c r="L925" s="112"/>
      <c r="M925" s="2"/>
    </row>
    <row r="926" spans="11:13" x14ac:dyDescent="0.25">
      <c r="K926" s="110"/>
      <c r="L926" s="112"/>
      <c r="M926" s="2"/>
    </row>
    <row r="927" spans="11:13" x14ac:dyDescent="0.25">
      <c r="K927" s="110"/>
      <c r="L927" s="112"/>
      <c r="M927" s="2"/>
    </row>
    <row r="928" spans="11:13" x14ac:dyDescent="0.25">
      <c r="K928" s="110"/>
      <c r="L928" s="112"/>
      <c r="M928" s="2"/>
    </row>
    <row r="929" spans="11:12" x14ac:dyDescent="0.25">
      <c r="K929" s="110"/>
      <c r="L929" s="112"/>
    </row>
    <row r="930" spans="11:12" x14ac:dyDescent="0.25">
      <c r="K930" s="110"/>
      <c r="L930" s="112"/>
    </row>
    <row r="931" spans="11:12" x14ac:dyDescent="0.25">
      <c r="K931" s="110"/>
      <c r="L931" s="112"/>
    </row>
  </sheetData>
  <sheetProtection selectLockedCells="1" sort="0" autoFilter="0"/>
  <autoFilter ref="B1:K203"/>
  <conditionalFormatting sqref="I2:I3 J26 I32:I46 I49 I52:I53 I63 I67:I198 I61">
    <cfRule type="containsText" dxfId="177" priority="141" operator="containsText" text="NBPE">
      <formula>NOT(ISERROR(SEARCH("NBPE",I2)))</formula>
    </cfRule>
  </conditionalFormatting>
  <conditionalFormatting sqref="J2:J3">
    <cfRule type="containsText" dxfId="176" priority="140" operator="containsText" text="NBPE">
      <formula>NOT(ISERROR(SEARCH("NBPE",J2)))</formula>
    </cfRule>
  </conditionalFormatting>
  <conditionalFormatting sqref="J48:J53 J63 J67 J58:J61">
    <cfRule type="containsText" dxfId="175" priority="142" operator="containsText" text="NBPE">
      <formula>NOT(ISERROR(SEARCH("NBPE",#REF!)))</formula>
    </cfRule>
  </conditionalFormatting>
  <conditionalFormatting sqref="J29:J30 J32:J46">
    <cfRule type="containsText" dxfId="174" priority="143" operator="containsText" text="NBPE">
      <formula>NOT(ISERROR(SEARCH("NBPE",#REF!)))</formula>
    </cfRule>
  </conditionalFormatting>
  <conditionalFormatting sqref="F1:F3 F5 F8:F18 F26:F28 F32:F45 F49 F51:F53 F63 F67:F1048576 F58:F61">
    <cfRule type="cellIs" dxfId="173" priority="138" operator="equal">
      <formula>"NP"</formula>
    </cfRule>
    <cfRule type="cellIs" dxfId="172" priority="139" operator="equal">
      <formula>"R"</formula>
    </cfRule>
  </conditionalFormatting>
  <conditionalFormatting sqref="L2:L3 L67:L192 L27:L63">
    <cfRule type="containsText" dxfId="171" priority="137" operator="containsText" text="N">
      <formula>NOT(ISERROR(SEARCH("N",L2)))</formula>
    </cfRule>
  </conditionalFormatting>
  <conditionalFormatting sqref="I4">
    <cfRule type="containsText" dxfId="170" priority="136" operator="containsText" text="NBPE">
      <formula>NOT(ISERROR(SEARCH("NBPE",I4)))</formula>
    </cfRule>
  </conditionalFormatting>
  <conditionalFormatting sqref="J4">
    <cfRule type="containsText" dxfId="169" priority="135" operator="containsText" text="NBPE">
      <formula>NOT(ISERROR(SEARCH("NBPE",J4)))</formula>
    </cfRule>
  </conditionalFormatting>
  <conditionalFormatting sqref="F4">
    <cfRule type="cellIs" dxfId="168" priority="133" operator="equal">
      <formula>"NP"</formula>
    </cfRule>
    <cfRule type="cellIs" dxfId="167" priority="134" operator="equal">
      <formula>"R"</formula>
    </cfRule>
  </conditionalFormatting>
  <conditionalFormatting sqref="L4">
    <cfRule type="containsText" dxfId="166" priority="132" operator="containsText" text="N">
      <formula>NOT(ISERROR(SEARCH("N",L4)))</formula>
    </cfRule>
  </conditionalFormatting>
  <conditionalFormatting sqref="I5">
    <cfRule type="containsText" dxfId="165" priority="131" operator="containsText" text="NBPE">
      <formula>NOT(ISERROR(SEARCH("NBPE",I5)))</formula>
    </cfRule>
  </conditionalFormatting>
  <conditionalFormatting sqref="J5">
    <cfRule type="containsText" dxfId="164" priority="130" operator="containsText" text="NBPE">
      <formula>NOT(ISERROR(SEARCH("NBPE",J5)))</formula>
    </cfRule>
  </conditionalFormatting>
  <conditionalFormatting sqref="L5">
    <cfRule type="containsText" dxfId="163" priority="129" operator="containsText" text="N">
      <formula>NOT(ISERROR(SEARCH("N",L5)))</formula>
    </cfRule>
  </conditionalFormatting>
  <conditionalFormatting sqref="F6">
    <cfRule type="cellIs" dxfId="162" priority="127" operator="equal">
      <formula>"NP"</formula>
    </cfRule>
    <cfRule type="cellIs" dxfId="161" priority="128" operator="equal">
      <formula>"R"</formula>
    </cfRule>
  </conditionalFormatting>
  <conditionalFormatting sqref="F7">
    <cfRule type="cellIs" dxfId="160" priority="125" operator="equal">
      <formula>"NP"</formula>
    </cfRule>
    <cfRule type="cellIs" dxfId="159" priority="126" operator="equal">
      <formula>"R"</formula>
    </cfRule>
  </conditionalFormatting>
  <conditionalFormatting sqref="I6">
    <cfRule type="containsText" dxfId="158" priority="124" operator="containsText" text="NBPE">
      <formula>NOT(ISERROR(SEARCH("NBPE",I6)))</formula>
    </cfRule>
  </conditionalFormatting>
  <conditionalFormatting sqref="J6">
    <cfRule type="containsText" dxfId="157" priority="123" operator="containsText" text="NBPE">
      <formula>NOT(ISERROR(SEARCH("NBPE",J6)))</formula>
    </cfRule>
  </conditionalFormatting>
  <conditionalFormatting sqref="L6">
    <cfRule type="containsText" dxfId="156" priority="122" operator="containsText" text="N">
      <formula>NOT(ISERROR(SEARCH("N",L6)))</formula>
    </cfRule>
  </conditionalFormatting>
  <conditionalFormatting sqref="I7">
    <cfRule type="containsText" dxfId="155" priority="121" operator="containsText" text="NBPE">
      <formula>NOT(ISERROR(SEARCH("NBPE",I7)))</formula>
    </cfRule>
  </conditionalFormatting>
  <conditionalFormatting sqref="J7">
    <cfRule type="containsText" dxfId="154" priority="120" operator="containsText" text="NBPE">
      <formula>NOT(ISERROR(SEARCH("NBPE",J7)))</formula>
    </cfRule>
  </conditionalFormatting>
  <conditionalFormatting sqref="L7">
    <cfRule type="containsText" dxfId="153" priority="119" operator="containsText" text="N">
      <formula>NOT(ISERROR(SEARCH("N",L7)))</formula>
    </cfRule>
  </conditionalFormatting>
  <conditionalFormatting sqref="I8">
    <cfRule type="containsText" dxfId="152" priority="118" operator="containsText" text="NBPE">
      <formula>NOT(ISERROR(SEARCH("NBPE",I8)))</formula>
    </cfRule>
  </conditionalFormatting>
  <conditionalFormatting sqref="J8">
    <cfRule type="containsText" dxfId="151" priority="117" operator="containsText" text="NBPE">
      <formula>NOT(ISERROR(SEARCH("NBPE",J8)))</formula>
    </cfRule>
  </conditionalFormatting>
  <conditionalFormatting sqref="L8">
    <cfRule type="containsText" dxfId="150" priority="116" operator="containsText" text="N">
      <formula>NOT(ISERROR(SEARCH("N",L8)))</formula>
    </cfRule>
  </conditionalFormatting>
  <conditionalFormatting sqref="I9">
    <cfRule type="containsText" dxfId="149" priority="115" operator="containsText" text="NBPE">
      <formula>NOT(ISERROR(SEARCH("NBPE",I9)))</formula>
    </cfRule>
  </conditionalFormatting>
  <conditionalFormatting sqref="J9">
    <cfRule type="containsText" dxfId="148" priority="114" operator="containsText" text="NBPE">
      <formula>NOT(ISERROR(SEARCH("NBPE",J9)))</formula>
    </cfRule>
  </conditionalFormatting>
  <conditionalFormatting sqref="L9">
    <cfRule type="containsText" dxfId="147" priority="113" operator="containsText" text="N">
      <formula>NOT(ISERROR(SEARCH("N",L9)))</formula>
    </cfRule>
  </conditionalFormatting>
  <conditionalFormatting sqref="I10:I15">
    <cfRule type="containsText" dxfId="146" priority="112" operator="containsText" text="NBPE">
      <formula>NOT(ISERROR(SEARCH("NBPE",I10)))</formula>
    </cfRule>
  </conditionalFormatting>
  <conditionalFormatting sqref="J10:J15">
    <cfRule type="containsText" dxfId="145" priority="111" operator="containsText" text="NBPE">
      <formula>NOT(ISERROR(SEARCH("NBPE",J10)))</formula>
    </cfRule>
  </conditionalFormatting>
  <conditionalFormatting sqref="L10:L15">
    <cfRule type="containsText" dxfId="144" priority="110" operator="containsText" text="N">
      <formula>NOT(ISERROR(SEARCH("N",L10)))</formula>
    </cfRule>
  </conditionalFormatting>
  <conditionalFormatting sqref="I16">
    <cfRule type="containsText" dxfId="143" priority="109" operator="containsText" text="NBPE">
      <formula>NOT(ISERROR(SEARCH("NBPE",I16)))</formula>
    </cfRule>
  </conditionalFormatting>
  <conditionalFormatting sqref="J16">
    <cfRule type="containsText" dxfId="142" priority="108" operator="containsText" text="NBPE">
      <formula>NOT(ISERROR(SEARCH("NBPE",J16)))</formula>
    </cfRule>
  </conditionalFormatting>
  <conditionalFormatting sqref="L16">
    <cfRule type="containsText" dxfId="141" priority="107" operator="containsText" text="N">
      <formula>NOT(ISERROR(SEARCH("N",L16)))</formula>
    </cfRule>
  </conditionalFormatting>
  <conditionalFormatting sqref="I17">
    <cfRule type="containsText" dxfId="140" priority="106" operator="containsText" text="NBPE">
      <formula>NOT(ISERROR(SEARCH("NBPE",I17)))</formula>
    </cfRule>
  </conditionalFormatting>
  <conditionalFormatting sqref="J17">
    <cfRule type="containsText" dxfId="139" priority="105" operator="containsText" text="NBPE">
      <formula>NOT(ISERROR(SEARCH("NBPE",J17)))</formula>
    </cfRule>
  </conditionalFormatting>
  <conditionalFormatting sqref="L17">
    <cfRule type="containsText" dxfId="138" priority="104" operator="containsText" text="N">
      <formula>NOT(ISERROR(SEARCH("N",L17)))</formula>
    </cfRule>
  </conditionalFormatting>
  <conditionalFormatting sqref="I18">
    <cfRule type="containsText" dxfId="137" priority="103" operator="containsText" text="NBPE">
      <formula>NOT(ISERROR(SEARCH("NBPE",I18)))</formula>
    </cfRule>
  </conditionalFormatting>
  <conditionalFormatting sqref="J18">
    <cfRule type="containsText" dxfId="136" priority="102" operator="containsText" text="NBPE">
      <formula>NOT(ISERROR(SEARCH("NBPE",J18)))</formula>
    </cfRule>
  </conditionalFormatting>
  <conditionalFormatting sqref="L18">
    <cfRule type="containsText" dxfId="135" priority="101" operator="containsText" text="N">
      <formula>NOT(ISERROR(SEARCH("N",L18)))</formula>
    </cfRule>
  </conditionalFormatting>
  <conditionalFormatting sqref="F19:F20">
    <cfRule type="cellIs" dxfId="134" priority="99" operator="equal">
      <formula>"NP"</formula>
    </cfRule>
    <cfRule type="cellIs" dxfId="133" priority="100" operator="equal">
      <formula>"R"</formula>
    </cfRule>
  </conditionalFormatting>
  <conditionalFormatting sqref="I19">
    <cfRule type="containsText" dxfId="132" priority="98" operator="containsText" text="NBPE">
      <formula>NOT(ISERROR(SEARCH("NBPE",I19)))</formula>
    </cfRule>
  </conditionalFormatting>
  <conditionalFormatting sqref="J19">
    <cfRule type="containsText" dxfId="131" priority="97" operator="containsText" text="NBPE">
      <formula>NOT(ISERROR(SEARCH("NBPE",J19)))</formula>
    </cfRule>
  </conditionalFormatting>
  <conditionalFormatting sqref="L19">
    <cfRule type="containsText" dxfId="130" priority="96" operator="containsText" text="N">
      <formula>NOT(ISERROR(SEARCH("N",L19)))</formula>
    </cfRule>
  </conditionalFormatting>
  <conditionalFormatting sqref="I20">
    <cfRule type="containsText" dxfId="129" priority="95" operator="containsText" text="NBPE">
      <formula>NOT(ISERROR(SEARCH("NBPE",I20)))</formula>
    </cfRule>
  </conditionalFormatting>
  <conditionalFormatting sqref="J20">
    <cfRule type="containsText" dxfId="128" priority="94" operator="containsText" text="NBPE">
      <formula>NOT(ISERROR(SEARCH("NBPE",J20)))</formula>
    </cfRule>
  </conditionalFormatting>
  <conditionalFormatting sqref="L20">
    <cfRule type="containsText" dxfId="127" priority="93" operator="containsText" text="N">
      <formula>NOT(ISERROR(SEARCH("N",L20)))</formula>
    </cfRule>
  </conditionalFormatting>
  <conditionalFormatting sqref="F21:F22">
    <cfRule type="cellIs" dxfId="126" priority="91" operator="equal">
      <formula>"NP"</formula>
    </cfRule>
    <cfRule type="cellIs" dxfId="125" priority="92" operator="equal">
      <formula>"R"</formula>
    </cfRule>
  </conditionalFormatting>
  <conditionalFormatting sqref="I21">
    <cfRule type="containsText" dxfId="124" priority="90" operator="containsText" text="NBPE">
      <formula>NOT(ISERROR(SEARCH("NBPE",I21)))</formula>
    </cfRule>
  </conditionalFormatting>
  <conditionalFormatting sqref="J21">
    <cfRule type="containsText" dxfId="123" priority="89" operator="containsText" text="NBPE">
      <formula>NOT(ISERROR(SEARCH("NBPE",J21)))</formula>
    </cfRule>
  </conditionalFormatting>
  <conditionalFormatting sqref="L21">
    <cfRule type="containsText" dxfId="122" priority="88" operator="containsText" text="N">
      <formula>NOT(ISERROR(SEARCH("N",L21)))</formula>
    </cfRule>
  </conditionalFormatting>
  <conditionalFormatting sqref="I22">
    <cfRule type="containsText" dxfId="121" priority="87" operator="containsText" text="NBPE">
      <formula>NOT(ISERROR(SEARCH("NBPE",I22)))</formula>
    </cfRule>
  </conditionalFormatting>
  <conditionalFormatting sqref="J22">
    <cfRule type="containsText" dxfId="120" priority="86" operator="containsText" text="NBPE">
      <formula>NOT(ISERROR(SEARCH("NBPE",J22)))</formula>
    </cfRule>
  </conditionalFormatting>
  <conditionalFormatting sqref="L22">
    <cfRule type="containsText" dxfId="119" priority="85" operator="containsText" text="N">
      <formula>NOT(ISERROR(SEARCH("N",L22)))</formula>
    </cfRule>
  </conditionalFormatting>
  <conditionalFormatting sqref="F23:F24">
    <cfRule type="cellIs" dxfId="118" priority="83" operator="equal">
      <formula>"NP"</formula>
    </cfRule>
    <cfRule type="cellIs" dxfId="117" priority="84" operator="equal">
      <formula>"R"</formula>
    </cfRule>
  </conditionalFormatting>
  <conditionalFormatting sqref="I23">
    <cfRule type="containsText" dxfId="116" priority="82" operator="containsText" text="NBPE">
      <formula>NOT(ISERROR(SEARCH("NBPE",I23)))</formula>
    </cfRule>
  </conditionalFormatting>
  <conditionalFormatting sqref="J23">
    <cfRule type="containsText" dxfId="115" priority="81" operator="containsText" text="NBPE">
      <formula>NOT(ISERROR(SEARCH("NBPE",J23)))</formula>
    </cfRule>
  </conditionalFormatting>
  <conditionalFormatting sqref="L23">
    <cfRule type="containsText" dxfId="114" priority="80" operator="containsText" text="N">
      <formula>NOT(ISERROR(SEARCH("N",L23)))</formula>
    </cfRule>
  </conditionalFormatting>
  <conditionalFormatting sqref="I24">
    <cfRule type="containsText" dxfId="113" priority="79" operator="containsText" text="NBPE">
      <formula>NOT(ISERROR(SEARCH("NBPE",I24)))</formula>
    </cfRule>
  </conditionalFormatting>
  <conditionalFormatting sqref="J24">
    <cfRule type="containsText" dxfId="112" priority="78" operator="containsText" text="NBPE">
      <formula>NOT(ISERROR(SEARCH("NBPE",J24)))</formula>
    </cfRule>
  </conditionalFormatting>
  <conditionalFormatting sqref="L24">
    <cfRule type="containsText" dxfId="111" priority="77" operator="containsText" text="N">
      <formula>NOT(ISERROR(SEARCH("N",L24)))</formula>
    </cfRule>
  </conditionalFormatting>
  <conditionalFormatting sqref="F25">
    <cfRule type="cellIs" dxfId="110" priority="75" operator="equal">
      <formula>"NP"</formula>
    </cfRule>
    <cfRule type="cellIs" dxfId="109" priority="76" operator="equal">
      <formula>"R"</formula>
    </cfRule>
  </conditionalFormatting>
  <conditionalFormatting sqref="I25:I26">
    <cfRule type="containsText" dxfId="108" priority="74" operator="containsText" text="NBPE">
      <formula>NOT(ISERROR(SEARCH("NBPE",I25)))</formula>
    </cfRule>
  </conditionalFormatting>
  <conditionalFormatting sqref="J25">
    <cfRule type="containsText" dxfId="107" priority="73" operator="containsText" text="NBPE">
      <formula>NOT(ISERROR(SEARCH("NBPE",J25)))</formula>
    </cfRule>
  </conditionalFormatting>
  <conditionalFormatting sqref="L25:L26">
    <cfRule type="containsText" dxfId="106" priority="72" operator="containsText" text="N">
      <formula>NOT(ISERROR(SEARCH("N",L25)))</formula>
    </cfRule>
  </conditionalFormatting>
  <conditionalFormatting sqref="I27">
    <cfRule type="containsText" dxfId="105" priority="71" operator="containsText" text="NBPE">
      <formula>NOT(ISERROR(SEARCH("NBPE",I27)))</formula>
    </cfRule>
  </conditionalFormatting>
  <conditionalFormatting sqref="J27">
    <cfRule type="containsText" dxfId="104" priority="70" operator="containsText" text="NBPE">
      <formula>NOT(ISERROR(SEARCH("NBPE",J27)))</formula>
    </cfRule>
  </conditionalFormatting>
  <conditionalFormatting sqref="I28">
    <cfRule type="containsText" dxfId="103" priority="68" operator="containsText" text="NBPE">
      <formula>NOT(ISERROR(SEARCH("NBPE",I28)))</formula>
    </cfRule>
  </conditionalFormatting>
  <conditionalFormatting sqref="J28">
    <cfRule type="containsText" dxfId="102" priority="67" operator="containsText" text="NBPE">
      <formula>NOT(ISERROR(SEARCH("NBPE",J28)))</formula>
    </cfRule>
  </conditionalFormatting>
  <conditionalFormatting sqref="F29">
    <cfRule type="cellIs" dxfId="101" priority="64" operator="equal">
      <formula>"NP"</formula>
    </cfRule>
    <cfRule type="cellIs" dxfId="100" priority="65" operator="equal">
      <formula>"R"</formula>
    </cfRule>
  </conditionalFormatting>
  <conditionalFormatting sqref="I29">
    <cfRule type="containsText" dxfId="99" priority="63" operator="containsText" text="NBPE">
      <formula>NOT(ISERROR(SEARCH("NBPE",I29)))</formula>
    </cfRule>
  </conditionalFormatting>
  <conditionalFormatting sqref="I31">
    <cfRule type="containsText" dxfId="98" priority="60" operator="containsText" text="NBPE">
      <formula>NOT(ISERROR(SEARCH("NBPE",I31)))</formula>
    </cfRule>
  </conditionalFormatting>
  <conditionalFormatting sqref="J31">
    <cfRule type="containsText" dxfId="97" priority="61" operator="containsText" text="NBPE">
      <formula>NOT(ISERROR(SEARCH("NBPE",#REF!)))</formula>
    </cfRule>
  </conditionalFormatting>
  <conditionalFormatting sqref="F31">
    <cfRule type="cellIs" dxfId="96" priority="58" operator="equal">
      <formula>"NP"</formula>
    </cfRule>
    <cfRule type="cellIs" dxfId="95" priority="59" operator="equal">
      <formula>"R"</formula>
    </cfRule>
  </conditionalFormatting>
  <conditionalFormatting sqref="I30">
    <cfRule type="containsText" dxfId="94" priority="56" operator="containsText" text="NBPE">
      <formula>NOT(ISERROR(SEARCH("NBPE",I30)))</formula>
    </cfRule>
  </conditionalFormatting>
  <conditionalFormatting sqref="F30">
    <cfRule type="cellIs" dxfId="93" priority="54" operator="equal">
      <formula>"NP"</formula>
    </cfRule>
    <cfRule type="cellIs" dxfId="92" priority="55" operator="equal">
      <formula>"R"</formula>
    </cfRule>
  </conditionalFormatting>
  <conditionalFormatting sqref="F46">
    <cfRule type="cellIs" dxfId="91" priority="52" operator="equal">
      <formula>"NP"</formula>
    </cfRule>
    <cfRule type="cellIs" dxfId="90" priority="53" operator="equal">
      <formula>"R"</formula>
    </cfRule>
  </conditionalFormatting>
  <conditionalFormatting sqref="I47">
    <cfRule type="containsText" dxfId="89" priority="50" operator="containsText" text="NBPE">
      <formula>NOT(ISERROR(SEARCH("NBPE",I47)))</formula>
    </cfRule>
  </conditionalFormatting>
  <conditionalFormatting sqref="J47">
    <cfRule type="containsText" dxfId="88" priority="51" operator="containsText" text="NBPE">
      <formula>NOT(ISERROR(SEARCH("NBPE",#REF!)))</formula>
    </cfRule>
  </conditionalFormatting>
  <conditionalFormatting sqref="F47">
    <cfRule type="cellIs" dxfId="87" priority="47" operator="equal">
      <formula>"NP"</formula>
    </cfRule>
    <cfRule type="cellIs" dxfId="86" priority="48" operator="equal">
      <formula>"R"</formula>
    </cfRule>
  </conditionalFormatting>
  <conditionalFormatting sqref="I48">
    <cfRule type="containsText" dxfId="85" priority="46" operator="containsText" text="NBPE">
      <formula>NOT(ISERROR(SEARCH("NBPE",I48)))</formula>
    </cfRule>
  </conditionalFormatting>
  <conditionalFormatting sqref="F48">
    <cfRule type="cellIs" dxfId="84" priority="44" operator="equal">
      <formula>"NP"</formula>
    </cfRule>
    <cfRule type="cellIs" dxfId="83" priority="45" operator="equal">
      <formula>"R"</formula>
    </cfRule>
  </conditionalFormatting>
  <conditionalFormatting sqref="I50">
    <cfRule type="containsText" dxfId="82" priority="43" operator="containsText" text="NBPE">
      <formula>NOT(ISERROR(SEARCH("NBPE",I50)))</formula>
    </cfRule>
  </conditionalFormatting>
  <conditionalFormatting sqref="F50">
    <cfRule type="cellIs" dxfId="81" priority="41" operator="equal">
      <formula>"NP"</formula>
    </cfRule>
    <cfRule type="cellIs" dxfId="80" priority="42" operator="equal">
      <formula>"R"</formula>
    </cfRule>
  </conditionalFormatting>
  <conditionalFormatting sqref="I51">
    <cfRule type="containsText" dxfId="79" priority="40" operator="containsText" text="NBPE">
      <formula>NOT(ISERROR(SEARCH("NBPE",I51)))</formula>
    </cfRule>
  </conditionalFormatting>
  <conditionalFormatting sqref="I54:I55">
    <cfRule type="containsText" dxfId="78" priority="38" operator="containsText" text="NBPE">
      <formula>NOT(ISERROR(SEARCH("NBPE",I54)))</formula>
    </cfRule>
  </conditionalFormatting>
  <conditionalFormatting sqref="J54:J55">
    <cfRule type="containsText" dxfId="77" priority="39" operator="containsText" text="NBPE">
      <formula>NOT(ISERROR(SEARCH("NBPE",#REF!)))</formula>
    </cfRule>
  </conditionalFormatting>
  <conditionalFormatting sqref="F54">
    <cfRule type="cellIs" dxfId="76" priority="36" operator="equal">
      <formula>"NP"</formula>
    </cfRule>
    <cfRule type="cellIs" dxfId="75" priority="37" operator="equal">
      <formula>"R"</formula>
    </cfRule>
  </conditionalFormatting>
  <conditionalFormatting sqref="L64">
    <cfRule type="containsText" dxfId="74" priority="15" operator="containsText" text="N">
      <formula>NOT(ISERROR(SEARCH("N",L64)))</formula>
    </cfRule>
  </conditionalFormatting>
  <conditionalFormatting sqref="F55">
    <cfRule type="cellIs" dxfId="73" priority="33" operator="equal">
      <formula>"NP"</formula>
    </cfRule>
    <cfRule type="cellIs" dxfId="72" priority="34" operator="equal">
      <formula>"R"</formula>
    </cfRule>
  </conditionalFormatting>
  <conditionalFormatting sqref="I56">
    <cfRule type="containsText" dxfId="71" priority="31" operator="containsText" text="NBPE">
      <formula>NOT(ISERROR(SEARCH("NBPE",I56)))</formula>
    </cfRule>
  </conditionalFormatting>
  <conditionalFormatting sqref="J56:J57">
    <cfRule type="containsText" dxfId="70" priority="32" operator="containsText" text="NBPE">
      <formula>NOT(ISERROR(SEARCH("NBPE",#REF!)))</formula>
    </cfRule>
  </conditionalFormatting>
  <conditionalFormatting sqref="F56">
    <cfRule type="cellIs" dxfId="69" priority="29" operator="equal">
      <formula>"NP"</formula>
    </cfRule>
    <cfRule type="cellIs" dxfId="68" priority="30" operator="equal">
      <formula>"R"</formula>
    </cfRule>
  </conditionalFormatting>
  <conditionalFormatting sqref="I57">
    <cfRule type="containsText" dxfId="67" priority="27" operator="containsText" text="NBPE">
      <formula>NOT(ISERROR(SEARCH("NBPE",I57)))</formula>
    </cfRule>
  </conditionalFormatting>
  <conditionalFormatting sqref="F57">
    <cfRule type="cellIs" dxfId="66" priority="25" operator="equal">
      <formula>"NP"</formula>
    </cfRule>
    <cfRule type="cellIs" dxfId="65" priority="26" operator="equal">
      <formula>"R"</formula>
    </cfRule>
  </conditionalFormatting>
  <conditionalFormatting sqref="I62">
    <cfRule type="containsText" dxfId="64" priority="23" operator="containsText" text="NBPE">
      <formula>NOT(ISERROR(SEARCH("NBPE",I62)))</formula>
    </cfRule>
  </conditionalFormatting>
  <conditionalFormatting sqref="J62">
    <cfRule type="containsText" dxfId="63" priority="24" operator="containsText" text="NBPE">
      <formula>NOT(ISERROR(SEARCH("NBPE",#REF!)))</formula>
    </cfRule>
  </conditionalFormatting>
  <conditionalFormatting sqref="F62">
    <cfRule type="cellIs" dxfId="62" priority="21" operator="equal">
      <formula>"NP"</formula>
    </cfRule>
    <cfRule type="cellIs" dxfId="61" priority="22" operator="equal">
      <formula>"R"</formula>
    </cfRule>
  </conditionalFormatting>
  <conditionalFormatting sqref="L66">
    <cfRule type="containsText" dxfId="60" priority="5" operator="containsText" text="N">
      <formula>NOT(ISERROR(SEARCH("N",L66)))</formula>
    </cfRule>
  </conditionalFormatting>
  <conditionalFormatting sqref="I64">
    <cfRule type="containsText" dxfId="59" priority="18" operator="containsText" text="NBPE">
      <formula>NOT(ISERROR(SEARCH("NBPE",I64)))</formula>
    </cfRule>
  </conditionalFormatting>
  <conditionalFormatting sqref="J64">
    <cfRule type="containsText" dxfId="58" priority="19" operator="containsText" text="NBPE">
      <formula>NOT(ISERROR(SEARCH("NBPE",#REF!)))</formula>
    </cfRule>
  </conditionalFormatting>
  <conditionalFormatting sqref="F64">
    <cfRule type="cellIs" dxfId="57" priority="16" operator="equal">
      <formula>"NP"</formula>
    </cfRule>
    <cfRule type="cellIs" dxfId="56" priority="17" operator="equal">
      <formula>"R"</formula>
    </cfRule>
  </conditionalFormatting>
  <conditionalFormatting sqref="I65">
    <cfRule type="containsText" dxfId="55" priority="13" operator="containsText" text="NBPE">
      <formula>NOT(ISERROR(SEARCH("NBPE",I65)))</formula>
    </cfRule>
  </conditionalFormatting>
  <conditionalFormatting sqref="J65">
    <cfRule type="containsText" dxfId="54" priority="14" operator="containsText" text="NBPE">
      <formula>NOT(ISERROR(SEARCH("NBPE",#REF!)))</formula>
    </cfRule>
  </conditionalFormatting>
  <conditionalFormatting sqref="F65">
    <cfRule type="cellIs" dxfId="53" priority="11" operator="equal">
      <formula>"NP"</formula>
    </cfRule>
    <cfRule type="cellIs" dxfId="52" priority="12" operator="equal">
      <formula>"R"</formula>
    </cfRule>
  </conditionalFormatting>
  <conditionalFormatting sqref="L65">
    <cfRule type="containsText" dxfId="51" priority="10" operator="containsText" text="N">
      <formula>NOT(ISERROR(SEARCH("N",L65)))</formula>
    </cfRule>
  </conditionalFormatting>
  <conditionalFormatting sqref="I66">
    <cfRule type="containsText" dxfId="50" priority="8" operator="containsText" text="NBPE">
      <formula>NOT(ISERROR(SEARCH("NBPE",I66)))</formula>
    </cfRule>
  </conditionalFormatting>
  <conditionalFormatting sqref="J66">
    <cfRule type="containsText" dxfId="49" priority="9" operator="containsText" text="NBPE">
      <formula>NOT(ISERROR(SEARCH("NBPE",#REF!)))</formula>
    </cfRule>
  </conditionalFormatting>
  <conditionalFormatting sqref="F66">
    <cfRule type="cellIs" dxfId="48" priority="6" operator="equal">
      <formula>"NP"</formula>
    </cfRule>
    <cfRule type="cellIs" dxfId="47" priority="7" operator="equal">
      <formula>"R"</formula>
    </cfRule>
  </conditionalFormatting>
  <conditionalFormatting sqref="I60">
    <cfRule type="containsText" dxfId="46" priority="3" operator="containsText" text="NBPE">
      <formula>NOT(ISERROR(SEARCH("NBPE",I60)))</formula>
    </cfRule>
  </conditionalFormatting>
  <conditionalFormatting sqref="I58">
    <cfRule type="containsText" dxfId="45" priority="2" operator="containsText" text="NBPE">
      <formula>NOT(ISERROR(SEARCH("NBPE",I58)))</formula>
    </cfRule>
  </conditionalFormatting>
  <conditionalFormatting sqref="I59">
    <cfRule type="containsText" dxfId="44" priority="1" operator="containsText" text="NBPE">
      <formula>NOT(ISERROR(SEARCH("NBPE",I59)))</formula>
    </cfRule>
  </conditionalFormatting>
  <dataValidations count="6">
    <dataValidation type="list" allowBlank="1" showInputMessage="1" showErrorMessage="1" sqref="F2:F198">
      <formula1>DecPA</formula1>
    </dataValidation>
    <dataValidation type="list" allowBlank="1" showInputMessage="1" showErrorMessage="1" sqref="C2:C198">
      <formula1>PA</formula1>
    </dataValidation>
    <dataValidation type="list" allowBlank="1" showInputMessage="1" showErrorMessage="1" sqref="H2:H198">
      <formula1>Resp</formula1>
    </dataValidation>
    <dataValidation type="list" allowBlank="1" showInputMessage="1" showErrorMessage="1" sqref="I2:I198">
      <formula1>Statut</formula1>
    </dataValidation>
    <dataValidation type="date" allowBlank="1" showInputMessage="1" showErrorMessage="1" sqref="E2:E198">
      <formula1>41275</formula1>
      <formula2>42736</formula2>
    </dataValidation>
    <dataValidation type="whole" allowBlank="1" showInputMessage="1" showErrorMessage="1" sqref="G2:G198">
      <formula1>0</formula1>
      <formula2>10000</formula2>
    </dataValidation>
  </dataValidation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3"/>
  <sheetViews>
    <sheetView zoomScale="85" zoomScaleNormal="85" workbookViewId="0">
      <pane ySplit="2" topLeftCell="A3" activePane="bottomLeft" state="frozen"/>
      <selection activeCell="Q30" sqref="Q30"/>
      <selection pane="bottomLeft" activeCell="J16" sqref="J16"/>
    </sheetView>
  </sheetViews>
  <sheetFormatPr baseColWidth="10" defaultRowHeight="15" x14ac:dyDescent="0.25"/>
  <cols>
    <col min="1" max="1" width="11.42578125" style="107"/>
    <col min="2" max="2" width="17.28515625" style="107" customWidth="1"/>
    <col min="3" max="3" width="27.7109375" style="107" customWidth="1"/>
    <col min="4" max="4" width="10.28515625" style="107" customWidth="1"/>
    <col min="5" max="5" width="10.85546875" style="107" bestFit="1" customWidth="1"/>
    <col min="6" max="6" width="10" style="107" customWidth="1"/>
    <col min="7" max="7" width="14.28515625" style="107" customWidth="1"/>
    <col min="8" max="8" width="9.42578125" style="7" customWidth="1"/>
    <col min="9" max="9" width="11.42578125" style="7" customWidth="1"/>
    <col min="10" max="10" width="21.28515625" style="109" customWidth="1"/>
    <col min="11" max="11" width="25.7109375" style="109" customWidth="1"/>
    <col min="12" max="12" width="9.28515625" style="109" customWidth="1"/>
    <col min="13" max="13" width="4.5703125" customWidth="1"/>
    <col min="14" max="14" width="22.28515625" bestFit="1" customWidth="1"/>
    <col min="15" max="15" width="11.28515625" customWidth="1"/>
    <col min="16" max="16" width="9.28515625" customWidth="1"/>
    <col min="18" max="18" width="8.140625" bestFit="1" customWidth="1"/>
    <col min="19" max="19" width="33.7109375" customWidth="1"/>
    <col min="20" max="20" width="6.28515625" customWidth="1"/>
  </cols>
  <sheetData>
    <row r="1" spans="1:22" s="1" customFormat="1" ht="45.75" thickBot="1" x14ac:dyDescent="0.3">
      <c r="A1" s="104" t="s">
        <v>84</v>
      </c>
      <c r="B1" s="104" t="s">
        <v>10</v>
      </c>
      <c r="C1" s="104" t="s">
        <v>11</v>
      </c>
      <c r="D1" s="104" t="s">
        <v>22</v>
      </c>
      <c r="E1" s="104" t="s">
        <v>9</v>
      </c>
      <c r="F1" s="104" t="s">
        <v>23</v>
      </c>
      <c r="G1" s="104" t="s">
        <v>0</v>
      </c>
      <c r="H1" s="104" t="s">
        <v>3</v>
      </c>
      <c r="I1" s="104" t="s">
        <v>57</v>
      </c>
      <c r="J1" s="104" t="s">
        <v>56</v>
      </c>
      <c r="K1" s="104" t="s">
        <v>29</v>
      </c>
      <c r="L1" s="104" t="s">
        <v>85</v>
      </c>
      <c r="M1" s="10"/>
      <c r="N1" s="61"/>
      <c r="O1" s="12" t="s">
        <v>1</v>
      </c>
      <c r="P1" s="12" t="s">
        <v>2</v>
      </c>
      <c r="Q1" s="12" t="s">
        <v>21</v>
      </c>
      <c r="R1" s="89" t="s">
        <v>113</v>
      </c>
      <c r="S1" s="11"/>
    </row>
    <row r="2" spans="1:22" ht="27.6" customHeight="1" thickBot="1" x14ac:dyDescent="0.3">
      <c r="A2" s="106">
        <f t="shared" ref="A2:A65" ca="1" si="0">HYPERLINK(CONCATENATE(repetoire,"\",(MID(CELL("nomfichier",$A$1),FIND("]",CELL("nomfichier",$A$1),1)+1,30)),"\","PA",ROW(A2)-1,".pdf"),ROW(A2)-1)</f>
        <v>1</v>
      </c>
      <c r="B2" s="97" t="s">
        <v>132</v>
      </c>
      <c r="C2" s="4" t="s">
        <v>34</v>
      </c>
      <c r="D2" s="4">
        <f t="shared" ref="D2:D65" si="1">IF(ISBLANK($C2), "", VLOOKUP($C2,PAcomplet,2,FALSE))</f>
        <v>1</v>
      </c>
      <c r="E2" s="5">
        <v>41775</v>
      </c>
      <c r="F2" s="4" t="s">
        <v>4</v>
      </c>
      <c r="G2" s="4">
        <v>570</v>
      </c>
      <c r="H2" s="4" t="s">
        <v>52</v>
      </c>
      <c r="I2" s="4" t="s">
        <v>7</v>
      </c>
      <c r="J2" s="86"/>
      <c r="K2" s="86" t="s">
        <v>77</v>
      </c>
      <c r="L2" s="48" t="s">
        <v>87</v>
      </c>
      <c r="M2" s="6"/>
      <c r="N2" s="62" t="s">
        <v>58</v>
      </c>
      <c r="O2" s="15">
        <f>SUMPRODUCT(($D$2:$D$219=1)*($F$2:$F$219="A"))</f>
        <v>1</v>
      </c>
      <c r="P2" s="15">
        <f>SUMPRODUCT(($D$2:$D$219=2)*($F$2:$F$219="A"))</f>
        <v>1</v>
      </c>
      <c r="Q2" s="15">
        <f>O2+P2</f>
        <v>2</v>
      </c>
      <c r="R2" s="15">
        <f>SUMPRODUCT(($D$2:$D$219="PC")*($F$2:$F$219="A"))</f>
        <v>0</v>
      </c>
      <c r="S2" s="14"/>
      <c r="U2" s="7"/>
      <c r="V2" s="7"/>
    </row>
    <row r="3" spans="1:22" ht="15" customHeight="1" thickBot="1" x14ac:dyDescent="0.3">
      <c r="A3" s="106">
        <f t="shared" ca="1" si="0"/>
        <v>2</v>
      </c>
      <c r="B3" s="97" t="s">
        <v>243</v>
      </c>
      <c r="C3" s="4" t="s">
        <v>35</v>
      </c>
      <c r="D3" s="4">
        <f t="shared" si="1"/>
        <v>2</v>
      </c>
      <c r="E3" s="5">
        <v>41814</v>
      </c>
      <c r="F3" s="4" t="s">
        <v>4</v>
      </c>
      <c r="G3" s="4">
        <v>569</v>
      </c>
      <c r="H3" s="4" t="s">
        <v>52</v>
      </c>
      <c r="I3" s="4" t="s">
        <v>7</v>
      </c>
      <c r="J3" s="86"/>
      <c r="K3" s="86"/>
      <c r="L3" s="48" t="s">
        <v>128</v>
      </c>
      <c r="M3" s="6"/>
      <c r="N3" s="63" t="s">
        <v>59</v>
      </c>
      <c r="O3" s="15">
        <f>SUMPRODUCT(($D$2:$D$219=1)*($F$2:$F$219="R"))</f>
        <v>0</v>
      </c>
      <c r="P3" s="15">
        <f>SUMPRODUCT(($D$2:$D$219=2)*($F$2:$F$219="R"))</f>
        <v>0</v>
      </c>
      <c r="Q3" s="15">
        <f t="shared" ref="Q3:Q4" si="2">O3+P3</f>
        <v>0</v>
      </c>
      <c r="R3" s="15">
        <f>SUMPRODUCT(($D$2:$D$219="PC")*($F$2:$F$219="R"))</f>
        <v>0</v>
      </c>
      <c r="S3" s="14"/>
      <c r="U3" s="7"/>
      <c r="V3" s="7"/>
    </row>
    <row r="4" spans="1:22" ht="15.75" thickBot="1" x14ac:dyDescent="0.3">
      <c r="A4" s="106">
        <f t="shared" ca="1" si="0"/>
        <v>3</v>
      </c>
      <c r="B4" s="88" t="s">
        <v>244</v>
      </c>
      <c r="C4" s="4" t="s">
        <v>35</v>
      </c>
      <c r="D4" s="4">
        <f t="shared" si="1"/>
        <v>2</v>
      </c>
      <c r="E4" s="5">
        <v>41815</v>
      </c>
      <c r="F4" s="4" t="s">
        <v>250</v>
      </c>
      <c r="G4" s="4"/>
      <c r="H4" s="4" t="s">
        <v>52</v>
      </c>
      <c r="I4" s="4" t="s">
        <v>7</v>
      </c>
      <c r="J4" s="86"/>
      <c r="K4" s="49"/>
      <c r="L4" s="48" t="s">
        <v>128</v>
      </c>
      <c r="M4" s="6"/>
      <c r="N4" s="63" t="s">
        <v>78</v>
      </c>
      <c r="O4" s="19">
        <f>SUMPRODUCT(($D$2:$D$219=1)*(NOT(ISBLANK($F$2:$F$219))))</f>
        <v>1</v>
      </c>
      <c r="P4" s="19">
        <f>SUMPRODUCT(($D$2:$D$219=2)*(NOT(ISBLANK($F$2:$F$219))))</f>
        <v>2</v>
      </c>
      <c r="Q4" s="15">
        <f t="shared" si="2"/>
        <v>3</v>
      </c>
      <c r="R4" s="19">
        <f>SUMPRODUCT(($D$2:$D$219="pc")*(NOT(ISBLANK($F$2:$F$219))))</f>
        <v>0</v>
      </c>
      <c r="S4" s="14"/>
      <c r="T4" s="7"/>
      <c r="U4" s="7"/>
      <c r="V4" s="7"/>
    </row>
    <row r="5" spans="1:22" ht="15.75" thickBot="1" x14ac:dyDescent="0.3">
      <c r="A5" s="106">
        <f t="shared" ca="1" si="0"/>
        <v>4</v>
      </c>
      <c r="B5" s="88" t="s">
        <v>194</v>
      </c>
      <c r="C5" s="4"/>
      <c r="D5" s="4" t="str">
        <f t="shared" si="1"/>
        <v/>
      </c>
      <c r="E5" s="5"/>
      <c r="F5" s="4"/>
      <c r="G5" s="4"/>
      <c r="H5" s="4"/>
      <c r="I5" s="4"/>
      <c r="J5" s="86"/>
      <c r="K5" s="49"/>
      <c r="L5" s="49"/>
      <c r="M5" s="6"/>
      <c r="N5" s="62" t="s">
        <v>60</v>
      </c>
      <c r="O5" s="20">
        <f>IFERROR(O2/(O2+O3),"")</f>
        <v>1</v>
      </c>
      <c r="P5" s="20">
        <f>IFERROR(P2/(P2+P3),"")</f>
        <v>1</v>
      </c>
      <c r="Q5" s="20">
        <f>IFERROR(Q2/(Q2+Q3),"")</f>
        <v>1</v>
      </c>
      <c r="R5" s="20" t="str">
        <f>IF(R4=0,"",R2/(R2+R3))</f>
        <v/>
      </c>
      <c r="S5" s="14"/>
      <c r="T5" s="7"/>
      <c r="U5" s="7"/>
      <c r="V5" s="7"/>
    </row>
    <row r="6" spans="1:22" ht="15.75" thickBot="1" x14ac:dyDescent="0.3">
      <c r="A6" s="106">
        <f t="shared" ca="1" si="0"/>
        <v>5</v>
      </c>
      <c r="B6" s="88" t="s">
        <v>245</v>
      </c>
      <c r="C6" s="4"/>
      <c r="D6" s="4" t="str">
        <f t="shared" si="1"/>
        <v/>
      </c>
      <c r="E6" s="5"/>
      <c r="F6" s="4"/>
      <c r="G6" s="4"/>
      <c r="H6" s="4"/>
      <c r="I6" s="4"/>
      <c r="J6" s="86"/>
      <c r="K6" s="49"/>
      <c r="L6" s="49"/>
      <c r="M6" s="6"/>
      <c r="N6" s="63" t="s">
        <v>61</v>
      </c>
      <c r="O6" s="20">
        <f>IFERROR(O3/(O2+O3),"")</f>
        <v>0</v>
      </c>
      <c r="P6" s="20">
        <f>IFERROR(P3/(P2+P3),"")</f>
        <v>0</v>
      </c>
      <c r="Q6" s="20">
        <f>IFERROR(Q3/(Q2+Q3),"")</f>
        <v>0</v>
      </c>
      <c r="R6" s="20" t="str">
        <f>IF(R4=0,"",R3/(R2+R3))</f>
        <v/>
      </c>
      <c r="S6" s="14"/>
      <c r="T6" s="7"/>
      <c r="U6" s="7"/>
      <c r="V6" s="7"/>
    </row>
    <row r="7" spans="1:22" ht="15" customHeight="1" thickBot="1" x14ac:dyDescent="0.3">
      <c r="A7" s="106">
        <f t="shared" ca="1" si="0"/>
        <v>6</v>
      </c>
      <c r="B7" s="88" t="s">
        <v>126</v>
      </c>
      <c r="C7" s="4"/>
      <c r="D7" s="4" t="str">
        <f t="shared" si="1"/>
        <v/>
      </c>
      <c r="E7" s="5"/>
      <c r="F7" s="4"/>
      <c r="G7" s="4"/>
      <c r="H7" s="4"/>
      <c r="I7" s="4"/>
      <c r="J7" s="86"/>
      <c r="K7" s="49"/>
      <c r="L7" s="49"/>
      <c r="M7" s="6"/>
      <c r="N7" s="63" t="s">
        <v>79</v>
      </c>
      <c r="O7" s="20">
        <f>IFERROR((O2+O3)/O4,"")</f>
        <v>1</v>
      </c>
      <c r="P7" s="20">
        <f>IFERROR((P2+P3)/P4,"")</f>
        <v>0.5</v>
      </c>
      <c r="Q7" s="20">
        <f>IFERROR((Q2+Q3)/Q4,"")</f>
        <v>0.66666666666666663</v>
      </c>
      <c r="R7" s="21" t="str">
        <f>IF(R4=0,"",(R2+R3)/R4)</f>
        <v/>
      </c>
      <c r="S7" s="14"/>
      <c r="T7" s="7"/>
      <c r="U7" s="7"/>
      <c r="V7" s="7"/>
    </row>
    <row r="8" spans="1:22" ht="15" customHeight="1" thickBot="1" x14ac:dyDescent="0.3">
      <c r="A8" s="106">
        <f t="shared" ca="1" si="0"/>
        <v>7</v>
      </c>
      <c r="B8" s="88" t="s">
        <v>126</v>
      </c>
      <c r="C8" s="4"/>
      <c r="D8" s="4" t="str">
        <f t="shared" si="1"/>
        <v/>
      </c>
      <c r="E8" s="5"/>
      <c r="F8" s="4"/>
      <c r="G8" s="4"/>
      <c r="H8" s="4"/>
      <c r="I8" s="4"/>
      <c r="J8" s="86"/>
      <c r="K8" s="49"/>
      <c r="L8" s="49"/>
      <c r="M8" s="6"/>
      <c r="N8" s="64" t="s">
        <v>28</v>
      </c>
      <c r="O8" s="65">
        <f>Stat!$C$14</f>
        <v>6</v>
      </c>
      <c r="P8" s="65">
        <f>Stat!$D$14</f>
        <v>2014</v>
      </c>
      <c r="Q8" s="66"/>
      <c r="R8" s="14"/>
      <c r="S8" s="14"/>
      <c r="T8" s="7"/>
      <c r="U8" s="7"/>
      <c r="V8" s="7"/>
    </row>
    <row r="9" spans="1:22" ht="15" customHeight="1" thickBot="1" x14ac:dyDescent="0.3">
      <c r="A9" s="106">
        <f t="shared" ca="1" si="0"/>
        <v>8</v>
      </c>
      <c r="B9" s="88" t="s">
        <v>246</v>
      </c>
      <c r="C9" s="4"/>
      <c r="D9" s="4" t="str">
        <f t="shared" si="1"/>
        <v/>
      </c>
      <c r="E9" s="5"/>
      <c r="F9" s="4"/>
      <c r="G9" s="4"/>
      <c r="H9" s="4"/>
      <c r="I9" s="4"/>
      <c r="J9" s="86"/>
      <c r="K9" s="49"/>
      <c r="L9" s="49"/>
      <c r="M9" s="6"/>
      <c r="N9" s="67"/>
      <c r="O9" s="16" t="s">
        <v>1</v>
      </c>
      <c r="P9" s="16" t="s">
        <v>2</v>
      </c>
      <c r="Q9" s="16" t="s">
        <v>21</v>
      </c>
      <c r="R9" s="14"/>
      <c r="S9" s="14"/>
      <c r="T9" s="7"/>
      <c r="U9" s="7"/>
      <c r="V9" s="7"/>
    </row>
    <row r="10" spans="1:22" ht="15" customHeight="1" thickBot="1" x14ac:dyDescent="0.3">
      <c r="A10" s="106">
        <f t="shared" ca="1" si="0"/>
        <v>9</v>
      </c>
      <c r="B10" s="88" t="s">
        <v>247</v>
      </c>
      <c r="C10" s="4"/>
      <c r="D10" s="4" t="str">
        <f t="shared" si="1"/>
        <v/>
      </c>
      <c r="E10" s="5"/>
      <c r="F10" s="4"/>
      <c r="G10" s="4"/>
      <c r="H10" s="4"/>
      <c r="I10" s="4"/>
      <c r="J10" s="86"/>
      <c r="K10" s="49"/>
      <c r="L10" s="49"/>
      <c r="M10" s="6"/>
      <c r="N10" s="62" t="s">
        <v>58</v>
      </c>
      <c r="O10" s="15">
        <f>SUMPRODUCT(($D$2:$D$219=1)*($F$2:$F$219="A")*(MONTH($E$2:$E$219)=$O$8)*(YEAR($E$2:$E$219)=$P$8))</f>
        <v>0</v>
      </c>
      <c r="P10" s="15">
        <f>SUMPRODUCT(($D$2:$D$219=2)*($F$2:$F$219="A")*(MONTH($E$2:$E$219)=$O$8)*(YEAR($E$2:$E$219)=$P$8))</f>
        <v>1</v>
      </c>
      <c r="Q10" s="15">
        <f>O10+P10</f>
        <v>1</v>
      </c>
      <c r="R10" s="15">
        <f>SUMPRODUCT(($D$2:$D$219="pc")*($F$2:$F$219="A")*(MONTH($E$2:$E$219)=$O$8)*(YEAR($E$2:$E$219)=$P$8))</f>
        <v>0</v>
      </c>
      <c r="S10" s="14"/>
      <c r="T10" s="7"/>
      <c r="U10" s="7"/>
      <c r="V10" s="7"/>
    </row>
    <row r="11" spans="1:22" ht="15" customHeight="1" thickBot="1" x14ac:dyDescent="0.3">
      <c r="A11" s="106">
        <f t="shared" ca="1" si="0"/>
        <v>10</v>
      </c>
      <c r="B11" s="88" t="s">
        <v>248</v>
      </c>
      <c r="C11" s="4"/>
      <c r="D11" s="4" t="str">
        <f t="shared" si="1"/>
        <v/>
      </c>
      <c r="E11" s="5"/>
      <c r="F11" s="4"/>
      <c r="G11" s="4"/>
      <c r="H11" s="4"/>
      <c r="I11" s="4"/>
      <c r="J11" s="86"/>
      <c r="K11" s="49"/>
      <c r="L11" s="49"/>
      <c r="M11" s="6"/>
      <c r="N11" s="63" t="s">
        <v>59</v>
      </c>
      <c r="O11" s="15">
        <f>SUMPRODUCT(($D$2:$D$219=1)*($F$2:$F$219="R")*(MONTH($E$2:$E$219)=$O$8)*(YEAR($E$2:$E$219)=$P$8))</f>
        <v>0</v>
      </c>
      <c r="P11" s="15">
        <f>SUMPRODUCT(($D$2:$D$219=2)*($F$2:$F$219="R")*(MONTH($E$2:$E$219)=$O$8)*(YEAR($E$2:$E$219)=$P$8))</f>
        <v>0</v>
      </c>
      <c r="Q11" s="15">
        <f t="shared" ref="Q11:Q12" si="3">O11+P11</f>
        <v>0</v>
      </c>
      <c r="R11" s="15">
        <f>SUMPRODUCT(($D$2:$D$219="pc")*($F$2:$F$219="R")*(MONTH($E$2:$E$219)=$O$8)*(YEAR($E$2:$E$219)=$P$8))</f>
        <v>0</v>
      </c>
      <c r="S11" s="14"/>
      <c r="T11" s="7"/>
      <c r="U11" s="7"/>
      <c r="V11" s="7"/>
    </row>
    <row r="12" spans="1:22" ht="15.75" thickBot="1" x14ac:dyDescent="0.3">
      <c r="A12" s="106">
        <f t="shared" ca="1" si="0"/>
        <v>11</v>
      </c>
      <c r="B12" s="88" t="s">
        <v>249</v>
      </c>
      <c r="C12" s="4"/>
      <c r="D12" s="4" t="str">
        <f t="shared" si="1"/>
        <v/>
      </c>
      <c r="E12" s="5"/>
      <c r="F12" s="4"/>
      <c r="G12" s="4"/>
      <c r="H12" s="4"/>
      <c r="I12" s="4"/>
      <c r="J12" s="86"/>
      <c r="K12" s="49"/>
      <c r="L12" s="49"/>
      <c r="M12" s="6"/>
      <c r="N12" s="63" t="s">
        <v>78</v>
      </c>
      <c r="O12" s="19">
        <f>SUMPRODUCT(($D$2:$D$219=1)*(NOT(ISBLANK($F$2:$F$219)))*(MONTH($E$2:$E$219)=$O$8)*(YEAR($E$2:$E$219)=$P$8))</f>
        <v>0</v>
      </c>
      <c r="P12" s="19">
        <f>SUMPRODUCT(($D$2:$D$219=2)*(NOT(ISBLANK($F$2:$F$219)))*(MONTH($E$2:$E$219)=$O$8)*(YEAR($E$2:$E$219)=$P$8))</f>
        <v>2</v>
      </c>
      <c r="Q12" s="15">
        <f t="shared" si="3"/>
        <v>2</v>
      </c>
      <c r="R12" s="19">
        <f>SUMPRODUCT(($D$2:$D$219="PC")*(NOT(ISBLANK($F$2:$F$219)))*(MONTH($E$2:$E$219)=$O$8)*(YEAR($E$2:$E$219)=$P$8))</f>
        <v>0</v>
      </c>
      <c r="S12" s="14"/>
    </row>
    <row r="13" spans="1:22" ht="15.75" thickBot="1" x14ac:dyDescent="0.3">
      <c r="A13" s="106">
        <f t="shared" ca="1" si="0"/>
        <v>12</v>
      </c>
      <c r="B13" s="88" t="s">
        <v>90</v>
      </c>
      <c r="C13" s="4"/>
      <c r="D13" s="4" t="str">
        <f t="shared" si="1"/>
        <v/>
      </c>
      <c r="E13" s="5"/>
      <c r="F13" s="4"/>
      <c r="G13" s="4"/>
      <c r="H13" s="4"/>
      <c r="I13" s="4"/>
      <c r="J13" s="86"/>
      <c r="K13" s="48"/>
      <c r="L13" s="49"/>
      <c r="M13" s="6"/>
      <c r="N13" s="62" t="s">
        <v>60</v>
      </c>
      <c r="O13" s="20" t="str">
        <f>IFERROR(O10/($O$10+$O$11),"")</f>
        <v/>
      </c>
      <c r="P13" s="20">
        <f>IFERROR(P10/(P10+P11),"")</f>
        <v>1</v>
      </c>
      <c r="Q13" s="20">
        <f>IFERROR(Q10/(Q10+Q11),"")</f>
        <v>1</v>
      </c>
      <c r="R13" s="20" t="str">
        <f>IFERROR(R10/(R10+R11),"")</f>
        <v/>
      </c>
      <c r="S13" s="14"/>
    </row>
    <row r="14" spans="1:22" ht="15.75" thickBot="1" x14ac:dyDescent="0.3">
      <c r="A14" s="106">
        <f t="shared" ca="1" si="0"/>
        <v>13</v>
      </c>
      <c r="B14" s="88" t="s">
        <v>91</v>
      </c>
      <c r="C14" s="4"/>
      <c r="D14" s="4" t="str">
        <f t="shared" si="1"/>
        <v/>
      </c>
      <c r="E14" s="5"/>
      <c r="F14" s="4"/>
      <c r="G14" s="4"/>
      <c r="H14" s="4"/>
      <c r="I14" s="4"/>
      <c r="J14" s="86"/>
      <c r="K14" s="49"/>
      <c r="L14" s="49"/>
      <c r="M14" s="6"/>
      <c r="N14" s="63" t="s">
        <v>61</v>
      </c>
      <c r="O14" s="20" t="str">
        <f>IFERROR(O11/($O$10+$O$11),"")</f>
        <v/>
      </c>
      <c r="P14" s="20">
        <f>IFERROR(P11/(P10+P11),"")</f>
        <v>0</v>
      </c>
      <c r="Q14" s="20">
        <f>IFERROR(Q11/(Q10+Q11),"")</f>
        <v>0</v>
      </c>
      <c r="R14" s="20" t="str">
        <f>IFERROR(R11/(R10+R11),"")</f>
        <v/>
      </c>
      <c r="S14" s="14"/>
    </row>
    <row r="15" spans="1:22" ht="15.75" thickBot="1" x14ac:dyDescent="0.3">
      <c r="A15" s="106">
        <f t="shared" ca="1" si="0"/>
        <v>14</v>
      </c>
      <c r="B15" s="88" t="s">
        <v>92</v>
      </c>
      <c r="C15" s="4"/>
      <c r="D15" s="4" t="str">
        <f t="shared" si="1"/>
        <v/>
      </c>
      <c r="E15" s="5"/>
      <c r="F15" s="4"/>
      <c r="G15" s="4"/>
      <c r="H15" s="4"/>
      <c r="I15" s="4"/>
      <c r="J15" s="86"/>
      <c r="K15" s="49"/>
      <c r="L15" s="49"/>
      <c r="M15" s="6"/>
      <c r="N15" s="62" t="s">
        <v>79</v>
      </c>
      <c r="O15" s="21" t="str">
        <f>IFERROR((O10+O11)/O12,"")</f>
        <v/>
      </c>
      <c r="P15" s="21">
        <f>IFERROR((P10+P11)/P12,"")</f>
        <v>0.5</v>
      </c>
      <c r="Q15" s="21">
        <f>IFERROR((Q10+Q11)/Q12,"")</f>
        <v>0.5</v>
      </c>
      <c r="R15" s="21" t="str">
        <f>IFERROR((R10+R11)/R12,"")</f>
        <v/>
      </c>
      <c r="S15" s="14"/>
    </row>
    <row r="16" spans="1:22" x14ac:dyDescent="0.25">
      <c r="A16" s="106">
        <f t="shared" ca="1" si="0"/>
        <v>15</v>
      </c>
      <c r="B16" s="88" t="s">
        <v>93</v>
      </c>
      <c r="C16" s="4"/>
      <c r="D16" s="4" t="str">
        <f t="shared" si="1"/>
        <v/>
      </c>
      <c r="E16" s="5"/>
      <c r="F16" s="4"/>
      <c r="G16" s="4"/>
      <c r="H16" s="4"/>
      <c r="I16" s="4"/>
      <c r="J16" s="86"/>
      <c r="K16" s="49"/>
      <c r="L16" s="49"/>
      <c r="M16" s="6"/>
      <c r="N16" s="14"/>
      <c r="O16" s="22"/>
      <c r="P16" s="22"/>
      <c r="Q16" s="14"/>
      <c r="R16" s="14"/>
      <c r="S16" s="14"/>
    </row>
    <row r="17" spans="1:19" x14ac:dyDescent="0.25">
      <c r="A17" s="106">
        <f t="shared" ca="1" si="0"/>
        <v>16</v>
      </c>
      <c r="B17" s="88"/>
      <c r="C17" s="4"/>
      <c r="D17" s="4" t="str">
        <f t="shared" si="1"/>
        <v/>
      </c>
      <c r="E17" s="5"/>
      <c r="F17" s="4"/>
      <c r="G17" s="4"/>
      <c r="H17" s="4"/>
      <c r="I17" s="4"/>
      <c r="J17" s="86"/>
      <c r="K17" s="49"/>
      <c r="L17" s="49"/>
      <c r="M17" s="6"/>
      <c r="N17" s="68" t="s">
        <v>80</v>
      </c>
      <c r="O17" s="68" t="s">
        <v>52</v>
      </c>
      <c r="P17" s="68" t="s">
        <v>6</v>
      </c>
      <c r="Q17" s="137" t="s">
        <v>5</v>
      </c>
      <c r="R17" s="137" t="s">
        <v>152</v>
      </c>
      <c r="S17" s="14"/>
    </row>
    <row r="18" spans="1:19" x14ac:dyDescent="0.25">
      <c r="A18" s="106">
        <f t="shared" ca="1" si="0"/>
        <v>17</v>
      </c>
      <c r="B18" s="88"/>
      <c r="C18" s="4"/>
      <c r="D18" s="4"/>
      <c r="E18" s="5"/>
      <c r="F18" s="4"/>
      <c r="G18" s="4"/>
      <c r="H18" s="4"/>
      <c r="I18" s="4"/>
      <c r="J18" s="86"/>
      <c r="K18" s="49"/>
      <c r="L18" s="49"/>
      <c r="M18" s="6"/>
      <c r="N18" s="68"/>
      <c r="O18" s="68">
        <f>COUNTIF($H$2:$H$200,"LSP")</f>
        <v>3</v>
      </c>
      <c r="P18" s="68">
        <f>COUNTIF($H$2:$I$200,"NLA")</f>
        <v>0</v>
      </c>
      <c r="Q18" s="137">
        <f>COUNTIF($H$2:$J$200,"BGO")</f>
        <v>0</v>
      </c>
      <c r="R18" s="137">
        <f>COUNTIF($H$2:$J$200,R17)</f>
        <v>0</v>
      </c>
      <c r="S18" s="14"/>
    </row>
    <row r="19" spans="1:19" x14ac:dyDescent="0.25">
      <c r="A19" s="106">
        <f t="shared" ca="1" si="0"/>
        <v>18</v>
      </c>
      <c r="B19" s="88"/>
      <c r="C19" s="88"/>
      <c r="D19" s="4"/>
      <c r="E19" s="5"/>
      <c r="F19" s="4"/>
      <c r="G19" s="4"/>
      <c r="H19" s="4"/>
      <c r="I19" s="4"/>
      <c r="J19" s="86"/>
      <c r="K19" s="49"/>
      <c r="L19" s="49"/>
      <c r="M19" s="6"/>
      <c r="N19" s="14"/>
      <c r="O19" s="22"/>
      <c r="P19" s="22"/>
      <c r="Q19" s="138"/>
      <c r="R19" s="137"/>
      <c r="S19" s="14"/>
    </row>
    <row r="20" spans="1:19" x14ac:dyDescent="0.25">
      <c r="A20" s="106">
        <f t="shared" ca="1" si="0"/>
        <v>19</v>
      </c>
      <c r="B20" s="88"/>
      <c r="C20" s="88"/>
      <c r="D20" s="4"/>
      <c r="E20" s="5"/>
      <c r="F20" s="4"/>
      <c r="G20" s="4"/>
      <c r="H20" s="4"/>
      <c r="I20" s="4"/>
      <c r="J20" s="49"/>
      <c r="K20" s="87"/>
      <c r="L20" s="49"/>
      <c r="M20" s="6"/>
      <c r="N20" s="14"/>
      <c r="O20" s="22"/>
      <c r="P20" s="22"/>
      <c r="Q20" s="23"/>
      <c r="R20" s="14"/>
      <c r="S20" s="14"/>
    </row>
    <row r="21" spans="1:19" x14ac:dyDescent="0.25">
      <c r="A21" s="106">
        <f t="shared" ca="1" si="0"/>
        <v>20</v>
      </c>
      <c r="B21" s="88"/>
      <c r="C21" s="88"/>
      <c r="D21" s="4" t="str">
        <f t="shared" si="1"/>
        <v/>
      </c>
      <c r="E21" s="5"/>
      <c r="F21" s="4"/>
      <c r="G21" s="4"/>
      <c r="H21" s="4"/>
      <c r="I21" s="4"/>
      <c r="J21" s="86"/>
      <c r="K21" s="49"/>
      <c r="L21" s="49"/>
      <c r="M21" s="6"/>
      <c r="N21" s="14"/>
      <c r="O21" s="23"/>
      <c r="P21" s="23"/>
      <c r="Q21" s="23"/>
      <c r="R21" s="14"/>
      <c r="S21" s="14"/>
    </row>
    <row r="22" spans="1:19" x14ac:dyDescent="0.25">
      <c r="A22" s="106">
        <f t="shared" ca="1" si="0"/>
        <v>21</v>
      </c>
      <c r="B22" s="88"/>
      <c r="C22" s="88"/>
      <c r="D22" s="4" t="str">
        <f t="shared" si="1"/>
        <v/>
      </c>
      <c r="E22" s="5"/>
      <c r="F22" s="4"/>
      <c r="G22" s="4"/>
      <c r="H22" s="4"/>
      <c r="I22" s="4"/>
      <c r="J22" s="86"/>
      <c r="K22" s="49"/>
      <c r="L22" s="49"/>
      <c r="M22" s="6"/>
      <c r="N22" s="14"/>
      <c r="O22" s="14"/>
      <c r="P22" s="14"/>
      <c r="Q22" s="14"/>
      <c r="R22" s="14"/>
      <c r="S22" s="14"/>
    </row>
    <row r="23" spans="1:19" x14ac:dyDescent="0.25">
      <c r="A23" s="106">
        <f t="shared" ca="1" si="0"/>
        <v>22</v>
      </c>
      <c r="B23" s="88"/>
      <c r="C23" s="88"/>
      <c r="D23" s="4" t="str">
        <f t="shared" si="1"/>
        <v/>
      </c>
      <c r="E23" s="5"/>
      <c r="F23" s="4"/>
      <c r="G23" s="4"/>
      <c r="H23" s="4"/>
      <c r="I23" s="4"/>
      <c r="J23" s="86"/>
      <c r="K23" s="49"/>
      <c r="L23" s="49"/>
      <c r="M23" s="6"/>
      <c r="N23" s="14"/>
      <c r="O23" s="14"/>
      <c r="P23" s="14"/>
      <c r="Q23" s="14"/>
      <c r="R23" s="14"/>
      <c r="S23" s="14"/>
    </row>
    <row r="24" spans="1:19" x14ac:dyDescent="0.25">
      <c r="A24" s="106">
        <f t="shared" ca="1" si="0"/>
        <v>23</v>
      </c>
      <c r="B24" s="88"/>
      <c r="C24" s="88"/>
      <c r="D24" s="4" t="str">
        <f t="shared" si="1"/>
        <v/>
      </c>
      <c r="E24" s="5"/>
      <c r="F24" s="4"/>
      <c r="G24" s="4"/>
      <c r="H24" s="4"/>
      <c r="I24" s="4"/>
      <c r="J24" s="86"/>
      <c r="K24" s="49"/>
      <c r="L24" s="49"/>
      <c r="M24" s="6"/>
      <c r="N24" s="14"/>
      <c r="O24" s="14"/>
      <c r="P24" s="14"/>
      <c r="Q24" s="14"/>
      <c r="R24" s="14"/>
      <c r="S24" s="14"/>
    </row>
    <row r="25" spans="1:19" x14ac:dyDescent="0.25">
      <c r="A25" s="106">
        <f t="shared" ca="1" si="0"/>
        <v>24</v>
      </c>
      <c r="B25" s="88"/>
      <c r="C25" s="88"/>
      <c r="D25" s="4" t="str">
        <f t="shared" si="1"/>
        <v/>
      </c>
      <c r="E25" s="5"/>
      <c r="F25" s="4"/>
      <c r="G25" s="4"/>
      <c r="H25" s="4"/>
      <c r="I25" s="4"/>
      <c r="J25" s="86"/>
      <c r="K25" s="49"/>
      <c r="L25" s="49"/>
      <c r="M25" s="6"/>
      <c r="N25" s="14"/>
      <c r="O25" s="14"/>
      <c r="P25" s="14"/>
      <c r="Q25" s="14"/>
      <c r="R25" s="14"/>
      <c r="S25" s="14"/>
    </row>
    <row r="26" spans="1:19" x14ac:dyDescent="0.25">
      <c r="A26" s="106">
        <f t="shared" ca="1" si="0"/>
        <v>25</v>
      </c>
      <c r="B26" s="88"/>
      <c r="C26" s="88"/>
      <c r="D26" s="4" t="str">
        <f t="shared" si="1"/>
        <v/>
      </c>
      <c r="E26" s="5"/>
      <c r="F26" s="4"/>
      <c r="G26" s="4"/>
      <c r="H26" s="4"/>
      <c r="I26" s="4"/>
      <c r="J26" s="86"/>
      <c r="K26" s="49"/>
      <c r="L26" s="49"/>
      <c r="M26" s="6"/>
      <c r="N26" s="14"/>
      <c r="O26" s="14"/>
      <c r="P26" s="14"/>
      <c r="Q26" s="14"/>
      <c r="R26" s="14"/>
      <c r="S26" s="14"/>
    </row>
    <row r="27" spans="1:19" x14ac:dyDescent="0.25">
      <c r="A27" s="106">
        <f t="shared" ca="1" si="0"/>
        <v>26</v>
      </c>
      <c r="B27" s="88"/>
      <c r="C27" s="88"/>
      <c r="D27" s="4" t="str">
        <f t="shared" si="1"/>
        <v/>
      </c>
      <c r="E27" s="5"/>
      <c r="F27" s="4"/>
      <c r="G27" s="88"/>
      <c r="H27" s="4"/>
      <c r="I27" s="4"/>
      <c r="J27" s="86"/>
      <c r="K27" s="49"/>
      <c r="L27" s="49"/>
      <c r="M27" s="6"/>
      <c r="N27" s="14"/>
      <c r="O27" s="14"/>
      <c r="P27" s="14"/>
      <c r="Q27" s="14"/>
      <c r="R27" s="14"/>
      <c r="S27" s="14"/>
    </row>
    <row r="28" spans="1:19" x14ac:dyDescent="0.25">
      <c r="A28" s="106">
        <f t="shared" ca="1" si="0"/>
        <v>27</v>
      </c>
      <c r="B28" s="88"/>
      <c r="C28" s="88"/>
      <c r="D28" s="4" t="str">
        <f t="shared" si="1"/>
        <v/>
      </c>
      <c r="E28" s="5"/>
      <c r="F28" s="4"/>
      <c r="G28" s="88"/>
      <c r="H28" s="4"/>
      <c r="I28" s="4"/>
      <c r="J28" s="86"/>
      <c r="K28" s="49"/>
      <c r="L28" s="49"/>
      <c r="M28" s="6"/>
      <c r="N28" s="7"/>
      <c r="O28" s="7"/>
      <c r="P28" s="7"/>
      <c r="Q28" s="7"/>
    </row>
    <row r="29" spans="1:19" x14ac:dyDescent="0.25">
      <c r="A29" s="106">
        <f t="shared" ca="1" si="0"/>
        <v>28</v>
      </c>
      <c r="B29" s="88"/>
      <c r="C29" s="88"/>
      <c r="D29" s="4" t="str">
        <f t="shared" si="1"/>
        <v/>
      </c>
      <c r="E29" s="5"/>
      <c r="F29" s="4"/>
      <c r="G29" s="88"/>
      <c r="H29" s="4"/>
      <c r="I29" s="4"/>
      <c r="J29" s="86"/>
      <c r="K29" s="49"/>
      <c r="L29" s="49"/>
      <c r="M29" s="6"/>
      <c r="N29" s="7"/>
      <c r="O29" s="7"/>
      <c r="P29" s="7"/>
      <c r="Q29" s="7"/>
    </row>
    <row r="30" spans="1:19" x14ac:dyDescent="0.25">
      <c r="A30" s="106">
        <f t="shared" ca="1" si="0"/>
        <v>29</v>
      </c>
      <c r="B30" s="88"/>
      <c r="C30" s="88"/>
      <c r="D30" s="4" t="str">
        <f t="shared" si="1"/>
        <v/>
      </c>
      <c r="E30" s="5"/>
      <c r="F30" s="4"/>
      <c r="G30" s="88"/>
      <c r="H30" s="4"/>
      <c r="I30" s="4"/>
      <c r="J30" s="86"/>
      <c r="K30" s="49"/>
      <c r="L30" s="49"/>
      <c r="M30" s="6"/>
      <c r="N30" s="7"/>
      <c r="O30" s="7"/>
      <c r="P30" s="7"/>
      <c r="Q30" s="7"/>
    </row>
    <row r="31" spans="1:19" x14ac:dyDescent="0.25">
      <c r="A31" s="106">
        <f t="shared" ca="1" si="0"/>
        <v>30</v>
      </c>
      <c r="B31" s="88"/>
      <c r="C31" s="88"/>
      <c r="D31" s="4" t="str">
        <f t="shared" si="1"/>
        <v/>
      </c>
      <c r="E31" s="5"/>
      <c r="F31" s="4"/>
      <c r="G31" s="88"/>
      <c r="H31" s="4"/>
      <c r="I31" s="4"/>
      <c r="J31" s="86"/>
      <c r="K31" s="49"/>
      <c r="L31" s="49"/>
      <c r="M31" s="6"/>
      <c r="N31" s="7"/>
      <c r="O31" s="7"/>
      <c r="P31" s="7"/>
      <c r="Q31" s="7"/>
    </row>
    <row r="32" spans="1:19" x14ac:dyDescent="0.25">
      <c r="A32" s="106">
        <f t="shared" ca="1" si="0"/>
        <v>31</v>
      </c>
      <c r="B32" s="88"/>
      <c r="C32" s="88"/>
      <c r="D32" s="4" t="str">
        <f t="shared" si="1"/>
        <v/>
      </c>
      <c r="E32" s="5"/>
      <c r="F32" s="4"/>
      <c r="G32" s="88"/>
      <c r="H32" s="4"/>
      <c r="I32" s="4"/>
      <c r="J32" s="86"/>
      <c r="K32" s="49"/>
      <c r="L32" s="49"/>
      <c r="M32" s="6"/>
      <c r="N32" s="7"/>
      <c r="O32" s="7"/>
      <c r="P32" s="7"/>
      <c r="Q32" s="7"/>
    </row>
    <row r="33" spans="1:17" x14ac:dyDescent="0.25">
      <c r="A33" s="106">
        <f t="shared" ca="1" si="0"/>
        <v>32</v>
      </c>
      <c r="B33" s="88"/>
      <c r="C33" s="88"/>
      <c r="D33" s="4" t="str">
        <f t="shared" si="1"/>
        <v/>
      </c>
      <c r="E33" s="5"/>
      <c r="F33" s="4"/>
      <c r="G33" s="88"/>
      <c r="H33" s="4"/>
      <c r="I33" s="4"/>
      <c r="J33" s="86"/>
      <c r="K33" s="49"/>
      <c r="L33" s="49"/>
      <c r="M33" s="6"/>
      <c r="N33" s="7"/>
      <c r="O33" s="7"/>
      <c r="P33" s="7"/>
      <c r="Q33" s="7"/>
    </row>
    <row r="34" spans="1:17" x14ac:dyDescent="0.25">
      <c r="A34" s="106">
        <f t="shared" ca="1" si="0"/>
        <v>33</v>
      </c>
      <c r="B34" s="88"/>
      <c r="C34" s="88"/>
      <c r="D34" s="4" t="str">
        <f t="shared" si="1"/>
        <v/>
      </c>
      <c r="E34" s="5"/>
      <c r="F34" s="4"/>
      <c r="G34" s="88"/>
      <c r="H34" s="4"/>
      <c r="I34" s="4"/>
      <c r="J34" s="86"/>
      <c r="K34" s="49"/>
      <c r="L34" s="49"/>
      <c r="M34" s="6"/>
      <c r="N34" s="7"/>
      <c r="O34" s="7"/>
      <c r="P34" s="7"/>
      <c r="Q34" s="7"/>
    </row>
    <row r="35" spans="1:17" x14ac:dyDescent="0.25">
      <c r="A35" s="106">
        <f t="shared" ca="1" si="0"/>
        <v>34</v>
      </c>
      <c r="B35" s="88"/>
      <c r="C35" s="88"/>
      <c r="D35" s="4" t="str">
        <f t="shared" si="1"/>
        <v/>
      </c>
      <c r="E35" s="5"/>
      <c r="F35" s="4"/>
      <c r="G35" s="88"/>
      <c r="H35" s="4"/>
      <c r="I35" s="4"/>
      <c r="J35" s="86"/>
      <c r="K35" s="49"/>
      <c r="L35" s="49"/>
      <c r="M35" s="6"/>
      <c r="N35" s="7"/>
      <c r="O35" s="7"/>
      <c r="P35" s="7"/>
      <c r="Q35" s="7"/>
    </row>
    <row r="36" spans="1:17" x14ac:dyDescent="0.25">
      <c r="A36" s="106">
        <f t="shared" ca="1" si="0"/>
        <v>35</v>
      </c>
      <c r="B36" s="88"/>
      <c r="C36" s="88"/>
      <c r="D36" s="4" t="str">
        <f t="shared" si="1"/>
        <v/>
      </c>
      <c r="E36" s="5"/>
      <c r="F36" s="4"/>
      <c r="G36" s="88"/>
      <c r="H36" s="4"/>
      <c r="I36" s="4"/>
      <c r="J36" s="86"/>
      <c r="K36" s="49"/>
      <c r="L36" s="49"/>
      <c r="M36" s="6"/>
      <c r="N36" s="7"/>
      <c r="O36" s="7"/>
      <c r="P36" s="7"/>
      <c r="Q36" s="7"/>
    </row>
    <row r="37" spans="1:17" x14ac:dyDescent="0.25">
      <c r="A37" s="106">
        <f t="shared" ca="1" si="0"/>
        <v>36</v>
      </c>
      <c r="B37" s="88"/>
      <c r="C37" s="88"/>
      <c r="D37" s="4" t="str">
        <f t="shared" si="1"/>
        <v/>
      </c>
      <c r="E37" s="5"/>
      <c r="F37" s="4"/>
      <c r="G37" s="88"/>
      <c r="H37" s="4"/>
      <c r="I37" s="4"/>
      <c r="J37" s="86"/>
      <c r="K37" s="49"/>
      <c r="L37" s="49"/>
      <c r="M37" s="6"/>
      <c r="N37" s="7"/>
      <c r="O37" s="7"/>
      <c r="P37" s="7"/>
      <c r="Q37" s="7"/>
    </row>
    <row r="38" spans="1:17" x14ac:dyDescent="0.25">
      <c r="A38" s="106">
        <f t="shared" ca="1" si="0"/>
        <v>37</v>
      </c>
      <c r="B38" s="88"/>
      <c r="C38" s="88"/>
      <c r="D38" s="4" t="str">
        <f t="shared" si="1"/>
        <v/>
      </c>
      <c r="E38" s="5"/>
      <c r="F38" s="4"/>
      <c r="G38" s="88"/>
      <c r="H38" s="4"/>
      <c r="I38" s="4"/>
      <c r="J38" s="86"/>
      <c r="K38" s="49"/>
      <c r="L38" s="49"/>
      <c r="M38" s="6"/>
      <c r="N38" s="7"/>
      <c r="O38" s="7"/>
      <c r="P38" s="7"/>
      <c r="Q38" s="7"/>
    </row>
    <row r="39" spans="1:17" x14ac:dyDescent="0.25">
      <c r="A39" s="106">
        <f t="shared" ca="1" si="0"/>
        <v>38</v>
      </c>
      <c r="B39" s="88"/>
      <c r="C39" s="88"/>
      <c r="D39" s="4" t="str">
        <f t="shared" si="1"/>
        <v/>
      </c>
      <c r="E39" s="5"/>
      <c r="F39" s="4"/>
      <c r="G39" s="88"/>
      <c r="H39" s="4"/>
      <c r="I39" s="4"/>
      <c r="J39" s="86"/>
      <c r="K39" s="49"/>
      <c r="L39" s="49"/>
      <c r="M39" s="6"/>
      <c r="N39" s="7"/>
      <c r="O39" s="7"/>
      <c r="P39" s="7"/>
      <c r="Q39" s="7"/>
    </row>
    <row r="40" spans="1:17" x14ac:dyDescent="0.25">
      <c r="A40" s="106">
        <f t="shared" ca="1" si="0"/>
        <v>39</v>
      </c>
      <c r="B40" s="88"/>
      <c r="C40" s="88"/>
      <c r="D40" s="4" t="str">
        <f t="shared" si="1"/>
        <v/>
      </c>
      <c r="E40" s="5"/>
      <c r="F40" s="4"/>
      <c r="G40" s="88"/>
      <c r="H40" s="4"/>
      <c r="I40" s="4"/>
      <c r="J40" s="86"/>
      <c r="K40" s="49"/>
      <c r="L40" s="49"/>
      <c r="M40" s="6"/>
      <c r="N40" s="7"/>
      <c r="O40" s="7"/>
      <c r="P40" s="7"/>
      <c r="Q40" s="7"/>
    </row>
    <row r="41" spans="1:17" x14ac:dyDescent="0.25">
      <c r="A41" s="106">
        <f t="shared" ca="1" si="0"/>
        <v>40</v>
      </c>
      <c r="B41" s="88"/>
      <c r="C41" s="88"/>
      <c r="D41" s="4" t="str">
        <f t="shared" si="1"/>
        <v/>
      </c>
      <c r="E41" s="5"/>
      <c r="F41" s="4"/>
      <c r="G41" s="88"/>
      <c r="H41" s="4"/>
      <c r="I41" s="4"/>
      <c r="J41" s="86"/>
      <c r="K41" s="49"/>
      <c r="L41" s="49"/>
      <c r="M41" s="6"/>
      <c r="N41" s="7"/>
      <c r="O41" s="7"/>
      <c r="P41" s="7"/>
      <c r="Q41" s="7"/>
    </row>
    <row r="42" spans="1:17" x14ac:dyDescent="0.25">
      <c r="A42" s="106">
        <f t="shared" ca="1" si="0"/>
        <v>41</v>
      </c>
      <c r="B42" s="88"/>
      <c r="C42" s="88"/>
      <c r="D42" s="4" t="str">
        <f t="shared" si="1"/>
        <v/>
      </c>
      <c r="E42" s="5"/>
      <c r="F42" s="4"/>
      <c r="G42" s="88"/>
      <c r="H42" s="4"/>
      <c r="I42" s="4"/>
      <c r="J42" s="86"/>
      <c r="K42" s="49"/>
      <c r="L42" s="49"/>
      <c r="M42" s="6"/>
      <c r="N42" s="7"/>
      <c r="O42" s="7"/>
      <c r="P42" s="7"/>
      <c r="Q42" s="7"/>
    </row>
    <row r="43" spans="1:17" x14ac:dyDescent="0.25">
      <c r="A43" s="106">
        <f t="shared" ca="1" si="0"/>
        <v>42</v>
      </c>
      <c r="B43" s="88"/>
      <c r="C43" s="88"/>
      <c r="D43" s="4" t="str">
        <f t="shared" si="1"/>
        <v/>
      </c>
      <c r="E43" s="5"/>
      <c r="F43" s="4"/>
      <c r="G43" s="88"/>
      <c r="H43" s="4"/>
      <c r="I43" s="4"/>
      <c r="J43" s="86"/>
      <c r="K43" s="49"/>
      <c r="L43" s="49"/>
      <c r="M43" s="6"/>
      <c r="N43" s="7"/>
      <c r="O43" s="7"/>
      <c r="P43" s="7"/>
      <c r="Q43" s="7"/>
    </row>
    <row r="44" spans="1:17" x14ac:dyDescent="0.25">
      <c r="A44" s="106">
        <f t="shared" ca="1" si="0"/>
        <v>43</v>
      </c>
      <c r="B44" s="88"/>
      <c r="C44" s="88"/>
      <c r="D44" s="4" t="str">
        <f t="shared" si="1"/>
        <v/>
      </c>
      <c r="E44" s="5"/>
      <c r="F44" s="4"/>
      <c r="G44" s="88"/>
      <c r="H44" s="4"/>
      <c r="I44" s="4"/>
      <c r="J44" s="86"/>
      <c r="K44" s="49"/>
      <c r="L44" s="49"/>
      <c r="M44" s="6"/>
      <c r="N44" s="7"/>
      <c r="O44" s="7"/>
      <c r="P44" s="7"/>
      <c r="Q44" s="7"/>
    </row>
    <row r="45" spans="1:17" x14ac:dyDescent="0.25">
      <c r="A45" s="106">
        <f t="shared" ca="1" si="0"/>
        <v>44</v>
      </c>
      <c r="B45" s="88"/>
      <c r="C45" s="88"/>
      <c r="D45" s="4" t="str">
        <f t="shared" si="1"/>
        <v/>
      </c>
      <c r="E45" s="5"/>
      <c r="F45" s="4"/>
      <c r="G45" s="88"/>
      <c r="H45" s="4"/>
      <c r="I45" s="4"/>
      <c r="J45" s="86"/>
      <c r="K45" s="49"/>
      <c r="L45" s="49"/>
      <c r="M45" s="6"/>
      <c r="N45" s="7"/>
      <c r="O45" s="7"/>
      <c r="P45" s="7"/>
      <c r="Q45" s="7"/>
    </row>
    <row r="46" spans="1:17" x14ac:dyDescent="0.25">
      <c r="A46" s="106">
        <f t="shared" ca="1" si="0"/>
        <v>45</v>
      </c>
      <c r="B46" s="88"/>
      <c r="C46" s="88"/>
      <c r="D46" s="4" t="str">
        <f t="shared" si="1"/>
        <v/>
      </c>
      <c r="E46" s="5"/>
      <c r="F46" s="4"/>
      <c r="G46" s="88"/>
      <c r="H46" s="4"/>
      <c r="I46" s="4"/>
      <c r="J46" s="86"/>
      <c r="K46" s="49"/>
      <c r="L46" s="49"/>
      <c r="M46" s="6"/>
      <c r="N46" s="7"/>
      <c r="O46" s="7"/>
      <c r="P46" s="7"/>
      <c r="Q46" s="7"/>
    </row>
    <row r="47" spans="1:17" x14ac:dyDescent="0.25">
      <c r="A47" s="106">
        <f t="shared" ca="1" si="0"/>
        <v>46</v>
      </c>
      <c r="B47" s="88"/>
      <c r="C47" s="88"/>
      <c r="D47" s="4" t="str">
        <f t="shared" si="1"/>
        <v/>
      </c>
      <c r="E47" s="5"/>
      <c r="F47" s="4"/>
      <c r="G47" s="88"/>
      <c r="H47" s="4"/>
      <c r="I47" s="4"/>
      <c r="J47" s="86"/>
      <c r="K47" s="49"/>
      <c r="L47" s="49"/>
      <c r="M47" s="6"/>
      <c r="N47" s="7"/>
      <c r="O47" s="7"/>
      <c r="P47" s="7"/>
      <c r="Q47" s="7"/>
    </row>
    <row r="48" spans="1:17" x14ac:dyDescent="0.25">
      <c r="A48" s="106">
        <f t="shared" ca="1" si="0"/>
        <v>47</v>
      </c>
      <c r="B48" s="88"/>
      <c r="C48" s="88"/>
      <c r="D48" s="4" t="str">
        <f t="shared" si="1"/>
        <v/>
      </c>
      <c r="E48" s="5"/>
      <c r="F48" s="4"/>
      <c r="G48" s="88"/>
      <c r="H48" s="4"/>
      <c r="I48" s="4"/>
      <c r="J48" s="86"/>
      <c r="K48" s="49"/>
      <c r="L48" s="49"/>
      <c r="M48" s="6"/>
      <c r="N48" s="7"/>
      <c r="O48" s="7"/>
      <c r="P48" s="7"/>
      <c r="Q48" s="7"/>
    </row>
    <row r="49" spans="1:17" x14ac:dyDescent="0.25">
      <c r="A49" s="106">
        <f t="shared" ca="1" si="0"/>
        <v>48</v>
      </c>
      <c r="B49" s="88"/>
      <c r="C49" s="88"/>
      <c r="D49" s="4" t="str">
        <f t="shared" si="1"/>
        <v/>
      </c>
      <c r="E49" s="5"/>
      <c r="F49" s="4"/>
      <c r="G49" s="88"/>
      <c r="H49" s="4"/>
      <c r="I49" s="4"/>
      <c r="J49" s="86"/>
      <c r="K49" s="49"/>
      <c r="L49" s="49"/>
      <c r="M49" s="6"/>
      <c r="N49" s="7"/>
      <c r="O49" s="7"/>
      <c r="P49" s="7"/>
      <c r="Q49" s="7"/>
    </row>
    <row r="50" spans="1:17" x14ac:dyDescent="0.25">
      <c r="A50" s="106">
        <f t="shared" ca="1" si="0"/>
        <v>49</v>
      </c>
      <c r="B50" s="88"/>
      <c r="C50" s="88"/>
      <c r="D50" s="4" t="str">
        <f t="shared" si="1"/>
        <v/>
      </c>
      <c r="E50" s="5"/>
      <c r="F50" s="4"/>
      <c r="G50" s="88"/>
      <c r="H50" s="4"/>
      <c r="I50" s="4"/>
      <c r="J50" s="86"/>
      <c r="K50" s="49"/>
      <c r="L50" s="49"/>
      <c r="M50" s="6"/>
      <c r="N50" s="7"/>
      <c r="O50" s="7"/>
      <c r="P50" s="7"/>
      <c r="Q50" s="7"/>
    </row>
    <row r="51" spans="1:17" x14ac:dyDescent="0.25">
      <c r="A51" s="106">
        <f t="shared" ca="1" si="0"/>
        <v>50</v>
      </c>
      <c r="B51" s="88"/>
      <c r="C51" s="88"/>
      <c r="D51" s="4" t="str">
        <f t="shared" si="1"/>
        <v/>
      </c>
      <c r="E51" s="5"/>
      <c r="F51" s="4"/>
      <c r="G51" s="88"/>
      <c r="H51" s="4"/>
      <c r="I51" s="4"/>
      <c r="J51" s="86"/>
      <c r="K51" s="49"/>
      <c r="L51" s="49"/>
      <c r="M51" s="6"/>
      <c r="N51" s="7"/>
      <c r="O51" s="7"/>
      <c r="P51" s="7"/>
      <c r="Q51" s="7"/>
    </row>
    <row r="52" spans="1:17" x14ac:dyDescent="0.25">
      <c r="A52" s="106">
        <f t="shared" ca="1" si="0"/>
        <v>51</v>
      </c>
      <c r="B52" s="88"/>
      <c r="C52" s="88"/>
      <c r="D52" s="4" t="str">
        <f t="shared" si="1"/>
        <v/>
      </c>
      <c r="E52" s="5"/>
      <c r="F52" s="4"/>
      <c r="G52" s="88"/>
      <c r="H52" s="4"/>
      <c r="I52" s="4"/>
      <c r="J52" s="86"/>
      <c r="K52" s="49"/>
      <c r="L52" s="49"/>
      <c r="M52" s="6"/>
      <c r="N52" s="7"/>
      <c r="O52" s="7"/>
      <c r="P52" s="7"/>
      <c r="Q52" s="7"/>
    </row>
    <row r="53" spans="1:17" x14ac:dyDescent="0.25">
      <c r="A53" s="106">
        <f t="shared" ca="1" si="0"/>
        <v>52</v>
      </c>
      <c r="B53" s="88"/>
      <c r="C53" s="88"/>
      <c r="D53" s="4" t="str">
        <f t="shared" si="1"/>
        <v/>
      </c>
      <c r="E53" s="5"/>
      <c r="F53" s="4"/>
      <c r="G53" s="88"/>
      <c r="H53" s="4"/>
      <c r="I53" s="4"/>
      <c r="J53" s="86"/>
      <c r="K53" s="49"/>
      <c r="L53" s="49"/>
      <c r="M53" s="6"/>
      <c r="N53" s="7"/>
      <c r="O53" s="7"/>
      <c r="P53" s="7"/>
      <c r="Q53" s="7"/>
    </row>
    <row r="54" spans="1:17" x14ac:dyDescent="0.25">
      <c r="A54" s="106">
        <f t="shared" ca="1" si="0"/>
        <v>53</v>
      </c>
      <c r="B54" s="88"/>
      <c r="C54" s="88"/>
      <c r="D54" s="4" t="str">
        <f t="shared" si="1"/>
        <v/>
      </c>
      <c r="E54" s="5"/>
      <c r="F54" s="4"/>
      <c r="G54" s="88"/>
      <c r="H54" s="4"/>
      <c r="I54" s="4"/>
      <c r="J54" s="86"/>
      <c r="K54" s="49"/>
      <c r="L54" s="49"/>
      <c r="M54" s="6"/>
      <c r="N54" s="7"/>
      <c r="O54" s="7"/>
      <c r="P54" s="7"/>
      <c r="Q54" s="7"/>
    </row>
    <row r="55" spans="1:17" x14ac:dyDescent="0.25">
      <c r="A55" s="106">
        <f t="shared" ca="1" si="0"/>
        <v>54</v>
      </c>
      <c r="B55" s="88"/>
      <c r="C55" s="88"/>
      <c r="D55" s="4" t="str">
        <f t="shared" si="1"/>
        <v/>
      </c>
      <c r="E55" s="5"/>
      <c r="F55" s="4"/>
      <c r="G55" s="88"/>
      <c r="H55" s="4"/>
      <c r="I55" s="4"/>
      <c r="J55" s="86"/>
      <c r="K55" s="49"/>
      <c r="L55" s="49"/>
      <c r="M55" s="6"/>
      <c r="N55" s="7"/>
      <c r="O55" s="7"/>
      <c r="P55" s="7"/>
      <c r="Q55" s="7"/>
    </row>
    <row r="56" spans="1:17" x14ac:dyDescent="0.25">
      <c r="A56" s="106">
        <f t="shared" ca="1" si="0"/>
        <v>55</v>
      </c>
      <c r="B56" s="88"/>
      <c r="C56" s="88"/>
      <c r="D56" s="4" t="str">
        <f t="shared" si="1"/>
        <v/>
      </c>
      <c r="E56" s="5"/>
      <c r="F56" s="4"/>
      <c r="G56" s="88"/>
      <c r="H56" s="4"/>
      <c r="I56" s="4"/>
      <c r="J56" s="86"/>
      <c r="K56" s="49"/>
      <c r="L56" s="49"/>
      <c r="M56" s="6"/>
      <c r="N56" s="7"/>
      <c r="O56" s="7"/>
      <c r="P56" s="7"/>
      <c r="Q56" s="7"/>
    </row>
    <row r="57" spans="1:17" x14ac:dyDescent="0.25">
      <c r="A57" s="106">
        <f t="shared" ca="1" si="0"/>
        <v>56</v>
      </c>
      <c r="B57" s="88"/>
      <c r="C57" s="88"/>
      <c r="D57" s="4" t="str">
        <f t="shared" si="1"/>
        <v/>
      </c>
      <c r="E57" s="5"/>
      <c r="F57" s="4"/>
      <c r="G57" s="88"/>
      <c r="H57" s="4"/>
      <c r="I57" s="4"/>
      <c r="J57" s="86"/>
      <c r="K57" s="49"/>
      <c r="L57" s="49"/>
      <c r="M57" s="6"/>
      <c r="N57" s="7"/>
      <c r="O57" s="7"/>
      <c r="P57" s="7"/>
      <c r="Q57" s="7"/>
    </row>
    <row r="58" spans="1:17" x14ac:dyDescent="0.25">
      <c r="A58" s="106">
        <f t="shared" ca="1" si="0"/>
        <v>57</v>
      </c>
      <c r="B58" s="88"/>
      <c r="C58" s="88"/>
      <c r="D58" s="4" t="str">
        <f t="shared" si="1"/>
        <v/>
      </c>
      <c r="E58" s="5"/>
      <c r="F58" s="4"/>
      <c r="G58" s="88"/>
      <c r="H58" s="4"/>
      <c r="I58" s="4"/>
      <c r="J58" s="86"/>
      <c r="K58" s="49"/>
      <c r="L58" s="49"/>
      <c r="M58" s="6"/>
      <c r="N58" s="7"/>
      <c r="O58" s="7"/>
      <c r="P58" s="7"/>
      <c r="Q58" s="7"/>
    </row>
    <row r="59" spans="1:17" x14ac:dyDescent="0.25">
      <c r="A59" s="106">
        <f t="shared" ca="1" si="0"/>
        <v>58</v>
      </c>
      <c r="B59" s="88"/>
      <c r="C59" s="88"/>
      <c r="D59" s="4" t="str">
        <f t="shared" si="1"/>
        <v/>
      </c>
      <c r="E59" s="5"/>
      <c r="F59" s="4"/>
      <c r="G59" s="88"/>
      <c r="H59" s="4"/>
      <c r="I59" s="4"/>
      <c r="J59" s="86"/>
      <c r="K59" s="49"/>
      <c r="L59" s="49"/>
      <c r="M59" s="6"/>
      <c r="N59" s="7"/>
      <c r="O59" s="7"/>
      <c r="P59" s="7"/>
      <c r="Q59" s="7"/>
    </row>
    <row r="60" spans="1:17" x14ac:dyDescent="0.25">
      <c r="A60" s="106">
        <f t="shared" ca="1" si="0"/>
        <v>59</v>
      </c>
      <c r="B60" s="88"/>
      <c r="C60" s="88"/>
      <c r="D60" s="4" t="str">
        <f t="shared" si="1"/>
        <v/>
      </c>
      <c r="E60" s="5"/>
      <c r="F60" s="4"/>
      <c r="G60" s="88"/>
      <c r="H60" s="4"/>
      <c r="I60" s="4"/>
      <c r="J60" s="86"/>
      <c r="K60" s="49"/>
      <c r="L60" s="49"/>
      <c r="M60" s="6"/>
      <c r="N60" s="7"/>
      <c r="O60" s="7"/>
      <c r="P60" s="7"/>
      <c r="Q60" s="7"/>
    </row>
    <row r="61" spans="1:17" x14ac:dyDescent="0.25">
      <c r="A61" s="106">
        <f t="shared" ca="1" si="0"/>
        <v>60</v>
      </c>
      <c r="B61" s="88"/>
      <c r="C61" s="88"/>
      <c r="D61" s="4" t="str">
        <f t="shared" si="1"/>
        <v/>
      </c>
      <c r="E61" s="5"/>
      <c r="F61" s="4"/>
      <c r="G61" s="88"/>
      <c r="H61" s="4"/>
      <c r="I61" s="4"/>
      <c r="J61" s="86"/>
      <c r="K61" s="49"/>
      <c r="L61" s="49"/>
      <c r="M61" s="6"/>
      <c r="N61" s="7"/>
      <c r="O61" s="7"/>
      <c r="P61" s="7"/>
      <c r="Q61" s="7"/>
    </row>
    <row r="62" spans="1:17" x14ac:dyDescent="0.25">
      <c r="A62" s="106">
        <f t="shared" ca="1" si="0"/>
        <v>61</v>
      </c>
      <c r="B62" s="88"/>
      <c r="C62" s="88"/>
      <c r="D62" s="4" t="str">
        <f t="shared" si="1"/>
        <v/>
      </c>
      <c r="E62" s="5"/>
      <c r="F62" s="4"/>
      <c r="G62" s="88"/>
      <c r="H62" s="4"/>
      <c r="I62" s="4"/>
      <c r="J62" s="86"/>
      <c r="K62" s="49"/>
      <c r="L62" s="49"/>
      <c r="M62" s="6"/>
      <c r="N62" s="7"/>
      <c r="O62" s="7"/>
      <c r="P62" s="7"/>
      <c r="Q62" s="7"/>
    </row>
    <row r="63" spans="1:17" x14ac:dyDescent="0.25">
      <c r="A63" s="106">
        <f t="shared" ca="1" si="0"/>
        <v>62</v>
      </c>
      <c r="B63" s="88"/>
      <c r="C63" s="88"/>
      <c r="D63" s="4" t="str">
        <f t="shared" si="1"/>
        <v/>
      </c>
      <c r="E63" s="5"/>
      <c r="F63" s="4"/>
      <c r="G63" s="88"/>
      <c r="H63" s="4"/>
      <c r="I63" s="4"/>
      <c r="J63" s="86"/>
      <c r="K63" s="49"/>
      <c r="L63" s="49"/>
      <c r="M63" s="6"/>
      <c r="N63" s="7"/>
      <c r="O63" s="7"/>
      <c r="P63" s="7"/>
      <c r="Q63" s="7"/>
    </row>
    <row r="64" spans="1:17" x14ac:dyDescent="0.25">
      <c r="A64" s="106">
        <f t="shared" ca="1" si="0"/>
        <v>63</v>
      </c>
      <c r="B64" s="88"/>
      <c r="C64" s="88"/>
      <c r="D64" s="4" t="str">
        <f t="shared" si="1"/>
        <v/>
      </c>
      <c r="E64" s="5"/>
      <c r="F64" s="4"/>
      <c r="G64" s="88"/>
      <c r="H64" s="4"/>
      <c r="I64" s="4"/>
      <c r="J64" s="86"/>
      <c r="K64" s="49"/>
      <c r="L64" s="49"/>
      <c r="M64" s="6"/>
      <c r="N64" s="7"/>
      <c r="O64" s="7"/>
      <c r="P64" s="7"/>
      <c r="Q64" s="7"/>
    </row>
    <row r="65" spans="1:17" x14ac:dyDescent="0.25">
      <c r="A65" s="106">
        <f t="shared" ca="1" si="0"/>
        <v>64</v>
      </c>
      <c r="B65" s="88"/>
      <c r="C65" s="88"/>
      <c r="D65" s="4" t="str">
        <f t="shared" si="1"/>
        <v/>
      </c>
      <c r="E65" s="5"/>
      <c r="F65" s="4"/>
      <c r="G65" s="88"/>
      <c r="H65" s="4"/>
      <c r="I65" s="4"/>
      <c r="J65" s="86"/>
      <c r="K65" s="49"/>
      <c r="L65" s="49"/>
      <c r="M65" s="6"/>
      <c r="N65" s="7"/>
      <c r="O65" s="7"/>
      <c r="P65" s="7"/>
      <c r="Q65" s="7"/>
    </row>
    <row r="66" spans="1:17" x14ac:dyDescent="0.25">
      <c r="A66" s="106">
        <f t="shared" ref="A66:A129" ca="1" si="4">HYPERLINK(CONCATENATE(repetoire,"\",(MID(CELL("nomfichier",$A$1),FIND("]",CELL("nomfichier",$A$1),1)+1,30)),"\","PA",ROW(A66)-1,".pdf"),ROW(A66)-1)</f>
        <v>65</v>
      </c>
      <c r="B66" s="88"/>
      <c r="C66" s="88"/>
      <c r="D66" s="4" t="str">
        <f t="shared" ref="D66:D129" si="5">IF(ISBLANK($C66), "", VLOOKUP($C66,PAcomplet,2,FALSE))</f>
        <v/>
      </c>
      <c r="E66" s="5"/>
      <c r="F66" s="4"/>
      <c r="G66" s="88"/>
      <c r="H66" s="4"/>
      <c r="I66" s="4"/>
      <c r="J66" s="86"/>
      <c r="K66" s="49"/>
      <c r="L66" s="49"/>
      <c r="M66" s="6"/>
      <c r="N66" s="7"/>
      <c r="O66" s="7"/>
      <c r="P66" s="7"/>
      <c r="Q66" s="7"/>
    </row>
    <row r="67" spans="1:17" x14ac:dyDescent="0.25">
      <c r="A67" s="106">
        <f t="shared" ca="1" si="4"/>
        <v>66</v>
      </c>
      <c r="B67" s="88"/>
      <c r="C67" s="88"/>
      <c r="D67" s="4" t="str">
        <f t="shared" si="5"/>
        <v/>
      </c>
      <c r="E67" s="5"/>
      <c r="F67" s="4"/>
      <c r="G67" s="88"/>
      <c r="H67" s="4"/>
      <c r="I67" s="4"/>
      <c r="J67" s="86"/>
      <c r="K67" s="49"/>
      <c r="L67" s="49"/>
      <c r="M67" s="6"/>
      <c r="N67" s="7"/>
      <c r="O67" s="7"/>
      <c r="P67" s="7"/>
      <c r="Q67" s="7"/>
    </row>
    <row r="68" spans="1:17" x14ac:dyDescent="0.25">
      <c r="A68" s="106">
        <f t="shared" ca="1" si="4"/>
        <v>67</v>
      </c>
      <c r="B68" s="88"/>
      <c r="C68" s="88"/>
      <c r="D68" s="4" t="str">
        <f t="shared" si="5"/>
        <v/>
      </c>
      <c r="E68" s="5"/>
      <c r="F68" s="4"/>
      <c r="G68" s="88"/>
      <c r="H68" s="4"/>
      <c r="I68" s="4"/>
      <c r="J68" s="86"/>
      <c r="K68" s="49"/>
      <c r="L68" s="49"/>
      <c r="M68" s="6"/>
      <c r="N68" s="7"/>
      <c r="O68" s="7"/>
      <c r="P68" s="7"/>
      <c r="Q68" s="7"/>
    </row>
    <row r="69" spans="1:17" x14ac:dyDescent="0.25">
      <c r="A69" s="106">
        <f t="shared" ca="1" si="4"/>
        <v>68</v>
      </c>
      <c r="B69" s="88"/>
      <c r="C69" s="88"/>
      <c r="D69" s="4" t="str">
        <f t="shared" si="5"/>
        <v/>
      </c>
      <c r="E69" s="5"/>
      <c r="F69" s="4"/>
      <c r="G69" s="88"/>
      <c r="H69" s="4"/>
      <c r="I69" s="4"/>
      <c r="J69" s="86"/>
      <c r="K69" s="49"/>
      <c r="L69" s="49"/>
      <c r="M69" s="6"/>
      <c r="N69" s="7"/>
      <c r="O69" s="7"/>
      <c r="P69" s="7"/>
      <c r="Q69" s="7"/>
    </row>
    <row r="70" spans="1:17" x14ac:dyDescent="0.25">
      <c r="A70" s="106">
        <f t="shared" ca="1" si="4"/>
        <v>69</v>
      </c>
      <c r="B70" s="88"/>
      <c r="C70" s="88"/>
      <c r="D70" s="4" t="str">
        <f t="shared" si="5"/>
        <v/>
      </c>
      <c r="E70" s="5"/>
      <c r="F70" s="4"/>
      <c r="G70" s="88"/>
      <c r="H70" s="4"/>
      <c r="I70" s="4"/>
      <c r="J70" s="87"/>
      <c r="K70" s="49"/>
      <c r="L70" s="49"/>
      <c r="M70" s="6"/>
      <c r="N70" s="7"/>
      <c r="O70" s="7"/>
      <c r="P70" s="7"/>
      <c r="Q70" s="7"/>
    </row>
    <row r="71" spans="1:17" x14ac:dyDescent="0.25">
      <c r="A71" s="106">
        <f t="shared" ca="1" si="4"/>
        <v>70</v>
      </c>
      <c r="B71" s="88"/>
      <c r="C71" s="88"/>
      <c r="D71" s="4" t="str">
        <f t="shared" si="5"/>
        <v/>
      </c>
      <c r="E71" s="5"/>
      <c r="F71" s="4"/>
      <c r="G71" s="88"/>
      <c r="H71" s="4"/>
      <c r="I71" s="4"/>
      <c r="J71" s="87"/>
      <c r="K71" s="49"/>
      <c r="L71" s="49"/>
      <c r="M71" s="6"/>
      <c r="N71" s="7"/>
      <c r="O71" s="7"/>
      <c r="P71" s="7"/>
      <c r="Q71" s="7"/>
    </row>
    <row r="72" spans="1:17" x14ac:dyDescent="0.25">
      <c r="A72" s="106">
        <f t="shared" ca="1" si="4"/>
        <v>71</v>
      </c>
      <c r="B72" s="88"/>
      <c r="C72" s="88"/>
      <c r="D72" s="4" t="str">
        <f t="shared" si="5"/>
        <v/>
      </c>
      <c r="E72" s="5"/>
      <c r="F72" s="4"/>
      <c r="G72" s="88"/>
      <c r="H72" s="4"/>
      <c r="I72" s="4"/>
      <c r="J72" s="87"/>
      <c r="K72" s="49"/>
      <c r="L72" s="49"/>
      <c r="M72" s="6"/>
      <c r="N72" s="7"/>
      <c r="O72" s="7"/>
      <c r="P72" s="7"/>
      <c r="Q72" s="7"/>
    </row>
    <row r="73" spans="1:17" x14ac:dyDescent="0.25">
      <c r="A73" s="106">
        <f t="shared" ca="1" si="4"/>
        <v>72</v>
      </c>
      <c r="B73" s="88"/>
      <c r="C73" s="88"/>
      <c r="D73" s="4" t="str">
        <f t="shared" si="5"/>
        <v/>
      </c>
      <c r="E73" s="5"/>
      <c r="F73" s="4"/>
      <c r="G73" s="88"/>
      <c r="H73" s="4"/>
      <c r="I73" s="4"/>
      <c r="J73" s="87"/>
      <c r="K73" s="49"/>
      <c r="L73" s="49"/>
      <c r="M73" s="6"/>
      <c r="N73" s="7"/>
      <c r="O73" s="7"/>
      <c r="P73" s="7"/>
      <c r="Q73" s="7"/>
    </row>
    <row r="74" spans="1:17" x14ac:dyDescent="0.25">
      <c r="A74" s="106">
        <f t="shared" ca="1" si="4"/>
        <v>73</v>
      </c>
      <c r="B74" s="88"/>
      <c r="C74" s="88"/>
      <c r="D74" s="4" t="str">
        <f t="shared" si="5"/>
        <v/>
      </c>
      <c r="E74" s="5"/>
      <c r="F74" s="4"/>
      <c r="G74" s="88"/>
      <c r="H74" s="4"/>
      <c r="I74" s="4"/>
      <c r="J74" s="87"/>
      <c r="K74" s="49"/>
      <c r="L74" s="49"/>
      <c r="M74" s="6"/>
      <c r="N74" s="7"/>
      <c r="O74" s="7"/>
      <c r="P74" s="7"/>
      <c r="Q74" s="7"/>
    </row>
    <row r="75" spans="1:17" x14ac:dyDescent="0.25">
      <c r="A75" s="106">
        <f t="shared" ca="1" si="4"/>
        <v>74</v>
      </c>
      <c r="B75" s="88"/>
      <c r="C75" s="88"/>
      <c r="D75" s="4" t="str">
        <f t="shared" si="5"/>
        <v/>
      </c>
      <c r="E75" s="5"/>
      <c r="F75" s="4"/>
      <c r="G75" s="88"/>
      <c r="H75" s="4"/>
      <c r="I75" s="4"/>
      <c r="J75" s="87"/>
      <c r="K75" s="49"/>
      <c r="L75" s="49"/>
      <c r="M75" s="6"/>
      <c r="N75" s="7"/>
      <c r="O75" s="7"/>
      <c r="P75" s="7"/>
      <c r="Q75" s="7"/>
    </row>
    <row r="76" spans="1:17" x14ac:dyDescent="0.25">
      <c r="A76" s="106">
        <f t="shared" ca="1" si="4"/>
        <v>75</v>
      </c>
      <c r="B76" s="88"/>
      <c r="C76" s="88"/>
      <c r="D76" s="4" t="str">
        <f t="shared" si="5"/>
        <v/>
      </c>
      <c r="E76" s="5"/>
      <c r="F76" s="4"/>
      <c r="G76" s="88"/>
      <c r="H76" s="4"/>
      <c r="I76" s="4"/>
      <c r="J76" s="87"/>
      <c r="K76" s="49"/>
      <c r="L76" s="49"/>
      <c r="M76" s="6"/>
      <c r="N76" s="7"/>
      <c r="O76" s="7"/>
      <c r="P76" s="7"/>
      <c r="Q76" s="7"/>
    </row>
    <row r="77" spans="1:17" x14ac:dyDescent="0.25">
      <c r="A77" s="106">
        <f t="shared" ca="1" si="4"/>
        <v>76</v>
      </c>
      <c r="B77" s="88"/>
      <c r="C77" s="88"/>
      <c r="D77" s="4" t="str">
        <f t="shared" si="5"/>
        <v/>
      </c>
      <c r="E77" s="5"/>
      <c r="F77" s="4"/>
      <c r="G77" s="88"/>
      <c r="H77" s="4"/>
      <c r="I77" s="4"/>
      <c r="J77" s="87"/>
      <c r="K77" s="49"/>
      <c r="L77" s="49"/>
      <c r="M77" s="6"/>
      <c r="N77" s="7"/>
      <c r="O77" s="7"/>
      <c r="P77" s="7"/>
      <c r="Q77" s="7"/>
    </row>
    <row r="78" spans="1:17" x14ac:dyDescent="0.25">
      <c r="A78" s="106">
        <f t="shared" ca="1" si="4"/>
        <v>77</v>
      </c>
      <c r="B78" s="88"/>
      <c r="C78" s="88"/>
      <c r="D78" s="4" t="str">
        <f t="shared" si="5"/>
        <v/>
      </c>
      <c r="E78" s="5"/>
      <c r="F78" s="4"/>
      <c r="G78" s="88"/>
      <c r="H78" s="4"/>
      <c r="I78" s="4"/>
      <c r="J78" s="87"/>
      <c r="K78" s="49"/>
      <c r="L78" s="49"/>
      <c r="M78" s="6"/>
      <c r="N78" s="7"/>
      <c r="O78" s="7"/>
      <c r="P78" s="7"/>
      <c r="Q78" s="7"/>
    </row>
    <row r="79" spans="1:17" x14ac:dyDescent="0.25">
      <c r="A79" s="106">
        <f t="shared" ca="1" si="4"/>
        <v>78</v>
      </c>
      <c r="B79" s="88"/>
      <c r="C79" s="88"/>
      <c r="D79" s="4" t="str">
        <f t="shared" si="5"/>
        <v/>
      </c>
      <c r="E79" s="5"/>
      <c r="F79" s="4"/>
      <c r="G79" s="88"/>
      <c r="H79" s="4"/>
      <c r="I79" s="4"/>
      <c r="J79" s="87"/>
      <c r="K79" s="49"/>
      <c r="L79" s="49"/>
      <c r="M79" s="6"/>
      <c r="N79" s="7"/>
      <c r="O79" s="7"/>
      <c r="P79" s="7"/>
      <c r="Q79" s="7"/>
    </row>
    <row r="80" spans="1:17" x14ac:dyDescent="0.25">
      <c r="A80" s="106">
        <f t="shared" ca="1" si="4"/>
        <v>79</v>
      </c>
      <c r="B80" s="88"/>
      <c r="C80" s="88"/>
      <c r="D80" s="4" t="str">
        <f t="shared" si="5"/>
        <v/>
      </c>
      <c r="E80" s="5"/>
      <c r="F80" s="4"/>
      <c r="G80" s="88"/>
      <c r="H80" s="4"/>
      <c r="I80" s="4"/>
      <c r="J80" s="87"/>
      <c r="K80" s="49"/>
      <c r="L80" s="49"/>
      <c r="M80" s="6"/>
      <c r="N80" s="7"/>
      <c r="O80" s="7"/>
      <c r="P80" s="7"/>
      <c r="Q80" s="7"/>
    </row>
    <row r="81" spans="1:17" x14ac:dyDescent="0.25">
      <c r="A81" s="106">
        <f t="shared" ca="1" si="4"/>
        <v>80</v>
      </c>
      <c r="B81" s="88"/>
      <c r="C81" s="88"/>
      <c r="D81" s="4" t="str">
        <f t="shared" si="5"/>
        <v/>
      </c>
      <c r="E81" s="5"/>
      <c r="F81" s="4"/>
      <c r="G81" s="88"/>
      <c r="H81" s="4"/>
      <c r="I81" s="4"/>
      <c r="J81" s="87"/>
      <c r="K81" s="49"/>
      <c r="L81" s="49"/>
      <c r="M81" s="6"/>
      <c r="N81" s="7"/>
      <c r="O81" s="7"/>
      <c r="P81" s="7"/>
      <c r="Q81" s="7"/>
    </row>
    <row r="82" spans="1:17" x14ac:dyDescent="0.25">
      <c r="A82" s="106">
        <f t="shared" ca="1" si="4"/>
        <v>81</v>
      </c>
      <c r="B82" s="88"/>
      <c r="C82" s="88"/>
      <c r="D82" s="4" t="str">
        <f t="shared" si="5"/>
        <v/>
      </c>
      <c r="E82" s="5"/>
      <c r="F82" s="4"/>
      <c r="G82" s="88"/>
      <c r="H82" s="4"/>
      <c r="I82" s="4"/>
      <c r="J82" s="87"/>
      <c r="K82" s="49"/>
      <c r="L82" s="49"/>
      <c r="M82" s="6"/>
      <c r="N82" s="7"/>
      <c r="O82" s="7"/>
      <c r="P82" s="7"/>
      <c r="Q82" s="7"/>
    </row>
    <row r="83" spans="1:17" x14ac:dyDescent="0.25">
      <c r="A83" s="106">
        <f t="shared" ca="1" si="4"/>
        <v>82</v>
      </c>
      <c r="B83" s="88"/>
      <c r="C83" s="88"/>
      <c r="D83" s="4" t="str">
        <f t="shared" si="5"/>
        <v/>
      </c>
      <c r="E83" s="5"/>
      <c r="F83" s="4"/>
      <c r="G83" s="88"/>
      <c r="H83" s="4"/>
      <c r="I83" s="4"/>
      <c r="J83" s="87"/>
      <c r="K83" s="49"/>
      <c r="L83" s="49"/>
      <c r="M83" s="6"/>
      <c r="N83" s="7"/>
      <c r="O83" s="7"/>
      <c r="P83" s="7"/>
      <c r="Q83" s="7"/>
    </row>
    <row r="84" spans="1:17" x14ac:dyDescent="0.25">
      <c r="A84" s="106">
        <f t="shared" ca="1" si="4"/>
        <v>83</v>
      </c>
      <c r="B84" s="88"/>
      <c r="C84" s="88"/>
      <c r="D84" s="4" t="str">
        <f t="shared" si="5"/>
        <v/>
      </c>
      <c r="E84" s="5"/>
      <c r="F84" s="4"/>
      <c r="G84" s="88"/>
      <c r="H84" s="4"/>
      <c r="I84" s="4"/>
      <c r="J84" s="87"/>
      <c r="K84" s="49"/>
      <c r="L84" s="49"/>
      <c r="M84" s="6"/>
      <c r="N84" s="7"/>
      <c r="O84" s="7"/>
      <c r="P84" s="7"/>
      <c r="Q84" s="7"/>
    </row>
    <row r="85" spans="1:17" x14ac:dyDescent="0.25">
      <c r="A85" s="106">
        <f t="shared" ca="1" si="4"/>
        <v>84</v>
      </c>
      <c r="B85" s="88"/>
      <c r="C85" s="88"/>
      <c r="D85" s="4" t="str">
        <f t="shared" si="5"/>
        <v/>
      </c>
      <c r="E85" s="5"/>
      <c r="F85" s="4"/>
      <c r="G85" s="88"/>
      <c r="H85" s="4"/>
      <c r="I85" s="4"/>
      <c r="J85" s="87"/>
      <c r="K85" s="49"/>
      <c r="L85" s="49"/>
      <c r="M85" s="6"/>
      <c r="N85" s="7"/>
      <c r="O85" s="7"/>
      <c r="P85" s="7"/>
      <c r="Q85" s="7"/>
    </row>
    <row r="86" spans="1:17" x14ac:dyDescent="0.25">
      <c r="A86" s="106">
        <f t="shared" ca="1" si="4"/>
        <v>85</v>
      </c>
      <c r="B86" s="88"/>
      <c r="C86" s="88"/>
      <c r="D86" s="4" t="str">
        <f t="shared" si="5"/>
        <v/>
      </c>
      <c r="E86" s="5"/>
      <c r="F86" s="4"/>
      <c r="G86" s="88"/>
      <c r="H86" s="4"/>
      <c r="I86" s="4"/>
      <c r="J86" s="87"/>
      <c r="K86" s="49"/>
      <c r="L86" s="49"/>
      <c r="M86" s="6"/>
      <c r="N86" s="7"/>
      <c r="O86" s="7"/>
      <c r="P86" s="7"/>
      <c r="Q86" s="7"/>
    </row>
    <row r="87" spans="1:17" x14ac:dyDescent="0.25">
      <c r="A87" s="106">
        <f t="shared" ca="1" si="4"/>
        <v>86</v>
      </c>
      <c r="B87" s="88"/>
      <c r="C87" s="88"/>
      <c r="D87" s="4" t="str">
        <f t="shared" si="5"/>
        <v/>
      </c>
      <c r="E87" s="5"/>
      <c r="F87" s="4"/>
      <c r="G87" s="88"/>
      <c r="H87" s="4"/>
      <c r="I87" s="4"/>
      <c r="J87" s="87"/>
      <c r="K87" s="49"/>
      <c r="L87" s="49"/>
      <c r="M87" s="6"/>
      <c r="N87" s="7"/>
      <c r="O87" s="7"/>
      <c r="P87" s="7"/>
      <c r="Q87" s="7"/>
    </row>
    <row r="88" spans="1:17" x14ac:dyDescent="0.25">
      <c r="A88" s="106">
        <f t="shared" ca="1" si="4"/>
        <v>87</v>
      </c>
      <c r="B88" s="88"/>
      <c r="C88" s="88"/>
      <c r="D88" s="4" t="str">
        <f t="shared" si="5"/>
        <v/>
      </c>
      <c r="E88" s="5"/>
      <c r="F88" s="4"/>
      <c r="G88" s="88"/>
      <c r="H88" s="4"/>
      <c r="I88" s="4"/>
      <c r="J88" s="87"/>
      <c r="K88" s="49"/>
      <c r="L88" s="49"/>
      <c r="M88" s="6"/>
      <c r="N88" s="7"/>
      <c r="O88" s="7"/>
      <c r="P88" s="7"/>
      <c r="Q88" s="7"/>
    </row>
    <row r="89" spans="1:17" x14ac:dyDescent="0.25">
      <c r="A89" s="106">
        <f t="shared" ca="1" si="4"/>
        <v>88</v>
      </c>
      <c r="B89" s="88"/>
      <c r="C89" s="88"/>
      <c r="D89" s="4" t="str">
        <f t="shared" si="5"/>
        <v/>
      </c>
      <c r="E89" s="5"/>
      <c r="F89" s="4"/>
      <c r="G89" s="88"/>
      <c r="H89" s="4"/>
      <c r="I89" s="4"/>
      <c r="J89" s="87"/>
      <c r="K89" s="49"/>
      <c r="L89" s="49"/>
      <c r="M89" s="6"/>
      <c r="N89" s="7"/>
      <c r="O89" s="7"/>
      <c r="P89" s="7"/>
      <c r="Q89" s="7"/>
    </row>
    <row r="90" spans="1:17" x14ac:dyDescent="0.25">
      <c r="A90" s="106">
        <f t="shared" ca="1" si="4"/>
        <v>89</v>
      </c>
      <c r="B90" s="88"/>
      <c r="C90" s="88"/>
      <c r="D90" s="4" t="str">
        <f t="shared" si="5"/>
        <v/>
      </c>
      <c r="E90" s="5"/>
      <c r="F90" s="4"/>
      <c r="G90" s="88"/>
      <c r="H90" s="4"/>
      <c r="I90" s="4"/>
      <c r="J90" s="87"/>
      <c r="K90" s="49"/>
      <c r="L90" s="49"/>
      <c r="M90" s="6"/>
      <c r="N90" s="7"/>
      <c r="O90" s="7"/>
      <c r="P90" s="7"/>
      <c r="Q90" s="7"/>
    </row>
    <row r="91" spans="1:17" x14ac:dyDescent="0.25">
      <c r="A91" s="106">
        <f t="shared" ca="1" si="4"/>
        <v>90</v>
      </c>
      <c r="B91" s="88"/>
      <c r="C91" s="88"/>
      <c r="D91" s="4" t="str">
        <f t="shared" si="5"/>
        <v/>
      </c>
      <c r="E91" s="5"/>
      <c r="F91" s="4"/>
      <c r="G91" s="88"/>
      <c r="H91" s="4"/>
      <c r="I91" s="4"/>
      <c r="J91" s="87"/>
      <c r="K91" s="49"/>
      <c r="L91" s="49"/>
      <c r="M91" s="6"/>
      <c r="N91" s="7"/>
      <c r="O91" s="7"/>
      <c r="P91" s="7"/>
      <c r="Q91" s="7"/>
    </row>
    <row r="92" spans="1:17" x14ac:dyDescent="0.25">
      <c r="A92" s="106">
        <f t="shared" ca="1" si="4"/>
        <v>91</v>
      </c>
      <c r="B92" s="88"/>
      <c r="C92" s="88"/>
      <c r="D92" s="4" t="str">
        <f t="shared" si="5"/>
        <v/>
      </c>
      <c r="E92" s="5"/>
      <c r="F92" s="4"/>
      <c r="G92" s="88"/>
      <c r="H92" s="4"/>
      <c r="I92" s="4"/>
      <c r="J92" s="87"/>
      <c r="K92" s="49"/>
      <c r="L92" s="49"/>
      <c r="M92" s="6"/>
      <c r="N92" s="7"/>
      <c r="O92" s="7"/>
      <c r="P92" s="7"/>
      <c r="Q92" s="7"/>
    </row>
    <row r="93" spans="1:17" x14ac:dyDescent="0.25">
      <c r="A93" s="106">
        <f t="shared" ca="1" si="4"/>
        <v>92</v>
      </c>
      <c r="B93" s="88"/>
      <c r="C93" s="88"/>
      <c r="D93" s="4" t="str">
        <f t="shared" si="5"/>
        <v/>
      </c>
      <c r="E93" s="5"/>
      <c r="F93" s="4"/>
      <c r="G93" s="88"/>
      <c r="H93" s="4"/>
      <c r="I93" s="4"/>
      <c r="J93" s="87"/>
      <c r="K93" s="49"/>
      <c r="L93" s="49"/>
      <c r="M93" s="6"/>
      <c r="N93" s="7"/>
      <c r="O93" s="7"/>
      <c r="P93" s="7"/>
      <c r="Q93" s="7"/>
    </row>
    <row r="94" spans="1:17" x14ac:dyDescent="0.25">
      <c r="A94" s="106">
        <f t="shared" ca="1" si="4"/>
        <v>93</v>
      </c>
      <c r="B94" s="88"/>
      <c r="C94" s="88"/>
      <c r="D94" s="4" t="str">
        <f t="shared" si="5"/>
        <v/>
      </c>
      <c r="E94" s="5"/>
      <c r="F94" s="4"/>
      <c r="G94" s="88"/>
      <c r="H94" s="4"/>
      <c r="I94" s="4"/>
      <c r="J94" s="87"/>
      <c r="K94" s="49"/>
      <c r="L94" s="49"/>
      <c r="M94" s="6"/>
      <c r="N94" s="7"/>
      <c r="O94" s="7"/>
      <c r="P94" s="7"/>
      <c r="Q94" s="7"/>
    </row>
    <row r="95" spans="1:17" x14ac:dyDescent="0.25">
      <c r="A95" s="106">
        <f t="shared" ca="1" si="4"/>
        <v>94</v>
      </c>
      <c r="B95" s="88"/>
      <c r="C95" s="88"/>
      <c r="D95" s="4" t="str">
        <f t="shared" si="5"/>
        <v/>
      </c>
      <c r="E95" s="5"/>
      <c r="F95" s="4"/>
      <c r="G95" s="88"/>
      <c r="H95" s="4"/>
      <c r="I95" s="4"/>
      <c r="J95" s="87"/>
      <c r="K95" s="49"/>
      <c r="L95" s="49"/>
      <c r="M95" s="6"/>
      <c r="N95" s="7"/>
      <c r="O95" s="7"/>
      <c r="P95" s="7"/>
      <c r="Q95" s="7"/>
    </row>
    <row r="96" spans="1:17" x14ac:dyDescent="0.25">
      <c r="A96" s="106">
        <f t="shared" ca="1" si="4"/>
        <v>95</v>
      </c>
      <c r="B96" s="88"/>
      <c r="C96" s="88"/>
      <c r="D96" s="4" t="str">
        <f t="shared" si="5"/>
        <v/>
      </c>
      <c r="E96" s="5"/>
      <c r="F96" s="4"/>
      <c r="G96" s="88"/>
      <c r="H96" s="4"/>
      <c r="I96" s="4"/>
      <c r="J96" s="87"/>
      <c r="K96" s="49"/>
      <c r="L96" s="49"/>
      <c r="M96" s="6"/>
      <c r="N96" s="7"/>
      <c r="O96" s="7"/>
      <c r="P96" s="7"/>
      <c r="Q96" s="7"/>
    </row>
    <row r="97" spans="1:17" x14ac:dyDescent="0.25">
      <c r="A97" s="106">
        <f t="shared" ca="1" si="4"/>
        <v>96</v>
      </c>
      <c r="B97" s="88"/>
      <c r="C97" s="88"/>
      <c r="D97" s="4" t="str">
        <f t="shared" si="5"/>
        <v/>
      </c>
      <c r="E97" s="5"/>
      <c r="F97" s="4"/>
      <c r="G97" s="88"/>
      <c r="H97" s="4"/>
      <c r="I97" s="4"/>
      <c r="J97" s="87"/>
      <c r="K97" s="49"/>
      <c r="L97" s="49"/>
      <c r="M97" s="6"/>
      <c r="N97" s="7"/>
      <c r="O97" s="7"/>
      <c r="P97" s="7"/>
      <c r="Q97" s="7"/>
    </row>
    <row r="98" spans="1:17" x14ac:dyDescent="0.25">
      <c r="A98" s="106">
        <f t="shared" ca="1" si="4"/>
        <v>97</v>
      </c>
      <c r="B98" s="88"/>
      <c r="C98" s="88"/>
      <c r="D98" s="4" t="str">
        <f t="shared" si="5"/>
        <v/>
      </c>
      <c r="E98" s="5"/>
      <c r="F98" s="4"/>
      <c r="G98" s="88"/>
      <c r="H98" s="4"/>
      <c r="I98" s="4"/>
      <c r="J98" s="87"/>
      <c r="K98" s="49"/>
      <c r="L98" s="49"/>
      <c r="M98" s="6"/>
      <c r="N98" s="7"/>
      <c r="O98" s="7"/>
      <c r="P98" s="7"/>
      <c r="Q98" s="7"/>
    </row>
    <row r="99" spans="1:17" x14ac:dyDescent="0.25">
      <c r="A99" s="106">
        <f t="shared" ca="1" si="4"/>
        <v>98</v>
      </c>
      <c r="B99" s="88"/>
      <c r="C99" s="88"/>
      <c r="D99" s="4" t="str">
        <f t="shared" si="5"/>
        <v/>
      </c>
      <c r="E99" s="5"/>
      <c r="F99" s="4"/>
      <c r="G99" s="88"/>
      <c r="H99" s="4"/>
      <c r="I99" s="4"/>
      <c r="J99" s="87"/>
      <c r="K99" s="49"/>
      <c r="L99" s="49"/>
      <c r="M99" s="6"/>
      <c r="N99" s="7"/>
      <c r="O99" s="7"/>
      <c r="P99" s="7"/>
      <c r="Q99" s="7"/>
    </row>
    <row r="100" spans="1:17" x14ac:dyDescent="0.25">
      <c r="A100" s="106">
        <f t="shared" ca="1" si="4"/>
        <v>99</v>
      </c>
      <c r="B100" s="88"/>
      <c r="C100" s="88"/>
      <c r="D100" s="4" t="str">
        <f t="shared" si="5"/>
        <v/>
      </c>
      <c r="E100" s="5"/>
      <c r="F100" s="4"/>
      <c r="G100" s="88"/>
      <c r="H100" s="4"/>
      <c r="I100" s="4"/>
      <c r="J100" s="87"/>
      <c r="K100" s="49"/>
      <c r="L100" s="49"/>
      <c r="M100" s="6"/>
      <c r="N100" s="7"/>
      <c r="O100" s="7"/>
      <c r="P100" s="7"/>
      <c r="Q100" s="7"/>
    </row>
    <row r="101" spans="1:17" x14ac:dyDescent="0.25">
      <c r="A101" s="106">
        <f t="shared" ca="1" si="4"/>
        <v>100</v>
      </c>
      <c r="B101" s="88"/>
      <c r="C101" s="88"/>
      <c r="D101" s="4" t="str">
        <f t="shared" si="5"/>
        <v/>
      </c>
      <c r="E101" s="5"/>
      <c r="F101" s="4"/>
      <c r="G101" s="88"/>
      <c r="H101" s="4"/>
      <c r="I101" s="4"/>
      <c r="J101" s="87"/>
      <c r="K101" s="49"/>
      <c r="L101" s="49"/>
      <c r="M101" s="6"/>
      <c r="N101" s="7"/>
      <c r="O101" s="7"/>
      <c r="P101" s="7"/>
      <c r="Q101" s="7"/>
    </row>
    <row r="102" spans="1:17" x14ac:dyDescent="0.25">
      <c r="A102" s="106">
        <f t="shared" ca="1" si="4"/>
        <v>101</v>
      </c>
      <c r="B102" s="88"/>
      <c r="C102" s="88"/>
      <c r="D102" s="4" t="str">
        <f t="shared" si="5"/>
        <v/>
      </c>
      <c r="E102" s="5"/>
      <c r="F102" s="4"/>
      <c r="G102" s="88"/>
      <c r="H102" s="4"/>
      <c r="I102" s="4"/>
      <c r="J102" s="87"/>
      <c r="K102" s="49"/>
      <c r="L102" s="49"/>
      <c r="M102" s="6"/>
      <c r="N102" s="7"/>
      <c r="O102" s="7"/>
      <c r="P102" s="7"/>
      <c r="Q102" s="7"/>
    </row>
    <row r="103" spans="1:17" x14ac:dyDescent="0.25">
      <c r="A103" s="106">
        <f t="shared" ca="1" si="4"/>
        <v>102</v>
      </c>
      <c r="B103" s="88"/>
      <c r="C103" s="88"/>
      <c r="D103" s="4" t="str">
        <f t="shared" si="5"/>
        <v/>
      </c>
      <c r="E103" s="5"/>
      <c r="F103" s="4"/>
      <c r="G103" s="88"/>
      <c r="H103" s="4"/>
      <c r="I103" s="4"/>
      <c r="J103" s="87"/>
      <c r="K103" s="49"/>
      <c r="L103" s="49"/>
      <c r="M103" s="6"/>
      <c r="N103" s="7"/>
      <c r="O103" s="7"/>
      <c r="P103" s="7"/>
      <c r="Q103" s="7"/>
    </row>
    <row r="104" spans="1:17" x14ac:dyDescent="0.25">
      <c r="A104" s="106">
        <f t="shared" ca="1" si="4"/>
        <v>103</v>
      </c>
      <c r="B104" s="88"/>
      <c r="C104" s="88"/>
      <c r="D104" s="4" t="str">
        <f t="shared" si="5"/>
        <v/>
      </c>
      <c r="E104" s="5"/>
      <c r="F104" s="4"/>
      <c r="G104" s="88"/>
      <c r="H104" s="4"/>
      <c r="I104" s="4"/>
      <c r="J104" s="87"/>
      <c r="K104" s="49"/>
      <c r="L104" s="49"/>
      <c r="M104" s="6"/>
      <c r="N104" s="7"/>
      <c r="O104" s="7"/>
      <c r="P104" s="7"/>
      <c r="Q104" s="7"/>
    </row>
    <row r="105" spans="1:17" x14ac:dyDescent="0.25">
      <c r="A105" s="106">
        <f t="shared" ca="1" si="4"/>
        <v>104</v>
      </c>
      <c r="B105" s="88"/>
      <c r="C105" s="88"/>
      <c r="D105" s="4" t="str">
        <f t="shared" si="5"/>
        <v/>
      </c>
      <c r="E105" s="5"/>
      <c r="F105" s="4"/>
      <c r="G105" s="88"/>
      <c r="H105" s="4"/>
      <c r="I105" s="4"/>
      <c r="J105" s="87"/>
      <c r="K105" s="49"/>
      <c r="L105" s="49"/>
      <c r="M105" s="6"/>
      <c r="N105" s="7"/>
      <c r="O105" s="7"/>
      <c r="P105" s="7"/>
      <c r="Q105" s="7"/>
    </row>
    <row r="106" spans="1:17" x14ac:dyDescent="0.25">
      <c r="A106" s="106">
        <f t="shared" ca="1" si="4"/>
        <v>105</v>
      </c>
      <c r="B106" s="88"/>
      <c r="C106" s="88"/>
      <c r="D106" s="4" t="str">
        <f t="shared" si="5"/>
        <v/>
      </c>
      <c r="E106" s="5"/>
      <c r="F106" s="4"/>
      <c r="G106" s="88"/>
      <c r="H106" s="4"/>
      <c r="I106" s="4"/>
      <c r="J106" s="87"/>
      <c r="K106" s="49"/>
      <c r="L106" s="49"/>
      <c r="M106" s="6"/>
      <c r="N106" s="7"/>
      <c r="O106" s="7"/>
      <c r="P106" s="7"/>
      <c r="Q106" s="7"/>
    </row>
    <row r="107" spans="1:17" x14ac:dyDescent="0.25">
      <c r="A107" s="106">
        <f t="shared" ca="1" si="4"/>
        <v>106</v>
      </c>
      <c r="B107" s="88"/>
      <c r="C107" s="88"/>
      <c r="D107" s="4" t="str">
        <f t="shared" si="5"/>
        <v/>
      </c>
      <c r="E107" s="5"/>
      <c r="F107" s="4"/>
      <c r="G107" s="88"/>
      <c r="H107" s="4"/>
      <c r="I107" s="4"/>
      <c r="J107" s="87"/>
      <c r="K107" s="49"/>
      <c r="L107" s="49"/>
      <c r="M107" s="6"/>
      <c r="N107" s="7"/>
      <c r="O107" s="7"/>
      <c r="P107" s="7"/>
      <c r="Q107" s="7"/>
    </row>
    <row r="108" spans="1:17" x14ac:dyDescent="0.25">
      <c r="A108" s="106">
        <f t="shared" ca="1" si="4"/>
        <v>107</v>
      </c>
      <c r="B108" s="88"/>
      <c r="C108" s="88"/>
      <c r="D108" s="4" t="str">
        <f t="shared" si="5"/>
        <v/>
      </c>
      <c r="E108" s="5"/>
      <c r="F108" s="4"/>
      <c r="G108" s="88"/>
      <c r="H108" s="4"/>
      <c r="I108" s="4"/>
      <c r="J108" s="87"/>
      <c r="K108" s="49"/>
      <c r="L108" s="49"/>
      <c r="M108" s="6"/>
      <c r="N108" s="7"/>
      <c r="O108" s="7"/>
      <c r="P108" s="7"/>
      <c r="Q108" s="7"/>
    </row>
    <row r="109" spans="1:17" x14ac:dyDescent="0.25">
      <c r="A109" s="106">
        <f t="shared" ca="1" si="4"/>
        <v>108</v>
      </c>
      <c r="B109" s="88"/>
      <c r="C109" s="88"/>
      <c r="D109" s="4" t="str">
        <f t="shared" si="5"/>
        <v/>
      </c>
      <c r="E109" s="5"/>
      <c r="F109" s="4"/>
      <c r="G109" s="88"/>
      <c r="H109" s="4"/>
      <c r="I109" s="4"/>
      <c r="J109" s="87"/>
      <c r="K109" s="49"/>
      <c r="L109" s="49"/>
      <c r="M109" s="6"/>
      <c r="N109" s="7"/>
      <c r="O109" s="7"/>
      <c r="P109" s="7"/>
      <c r="Q109" s="7"/>
    </row>
    <row r="110" spans="1:17" x14ac:dyDescent="0.25">
      <c r="A110" s="106">
        <f t="shared" ca="1" si="4"/>
        <v>109</v>
      </c>
      <c r="B110" s="88"/>
      <c r="C110" s="88"/>
      <c r="D110" s="4" t="str">
        <f t="shared" si="5"/>
        <v/>
      </c>
      <c r="E110" s="5"/>
      <c r="F110" s="4"/>
      <c r="G110" s="88"/>
      <c r="H110" s="4"/>
      <c r="I110" s="4"/>
      <c r="J110" s="87"/>
      <c r="K110" s="49"/>
      <c r="L110" s="49"/>
      <c r="M110" s="6"/>
      <c r="N110" s="7"/>
      <c r="O110" s="7"/>
      <c r="P110" s="7"/>
      <c r="Q110" s="7"/>
    </row>
    <row r="111" spans="1:17" x14ac:dyDescent="0.25">
      <c r="A111" s="106">
        <f t="shared" ca="1" si="4"/>
        <v>110</v>
      </c>
      <c r="B111" s="88"/>
      <c r="C111" s="88"/>
      <c r="D111" s="4" t="str">
        <f t="shared" si="5"/>
        <v/>
      </c>
      <c r="E111" s="5"/>
      <c r="F111" s="4"/>
      <c r="G111" s="88"/>
      <c r="H111" s="4"/>
      <c r="I111" s="4"/>
      <c r="J111" s="87"/>
      <c r="K111" s="49"/>
      <c r="L111" s="49"/>
      <c r="M111" s="6"/>
      <c r="N111" s="7"/>
      <c r="O111" s="7"/>
      <c r="P111" s="7"/>
      <c r="Q111" s="7"/>
    </row>
    <row r="112" spans="1:17" x14ac:dyDescent="0.25">
      <c r="A112" s="106">
        <f t="shared" ca="1" si="4"/>
        <v>111</v>
      </c>
      <c r="B112" s="88"/>
      <c r="C112" s="88"/>
      <c r="D112" s="4" t="str">
        <f t="shared" si="5"/>
        <v/>
      </c>
      <c r="E112" s="5"/>
      <c r="F112" s="4"/>
      <c r="G112" s="88"/>
      <c r="H112" s="4"/>
      <c r="I112" s="4"/>
      <c r="J112" s="87"/>
      <c r="K112" s="49"/>
      <c r="L112" s="49"/>
      <c r="M112" s="6"/>
      <c r="N112" s="7"/>
      <c r="O112" s="7"/>
      <c r="P112" s="7"/>
      <c r="Q112" s="7"/>
    </row>
    <row r="113" spans="1:17" x14ac:dyDescent="0.25">
      <c r="A113" s="106">
        <f t="shared" ca="1" si="4"/>
        <v>112</v>
      </c>
      <c r="B113" s="88"/>
      <c r="C113" s="88"/>
      <c r="D113" s="4" t="str">
        <f t="shared" si="5"/>
        <v/>
      </c>
      <c r="E113" s="5"/>
      <c r="F113" s="4"/>
      <c r="G113" s="88"/>
      <c r="H113" s="4"/>
      <c r="I113" s="4"/>
      <c r="J113" s="87"/>
      <c r="K113" s="49"/>
      <c r="L113" s="49"/>
      <c r="M113" s="6"/>
      <c r="N113" s="7"/>
      <c r="O113" s="7"/>
      <c r="P113" s="7"/>
      <c r="Q113" s="7"/>
    </row>
    <row r="114" spans="1:17" x14ac:dyDescent="0.25">
      <c r="A114" s="106">
        <f t="shared" ca="1" si="4"/>
        <v>113</v>
      </c>
      <c r="B114" s="88"/>
      <c r="C114" s="88"/>
      <c r="D114" s="4" t="str">
        <f t="shared" si="5"/>
        <v/>
      </c>
      <c r="E114" s="5"/>
      <c r="F114" s="4"/>
      <c r="G114" s="88"/>
      <c r="H114" s="4"/>
      <c r="I114" s="4"/>
      <c r="J114" s="87"/>
      <c r="K114" s="49"/>
      <c r="L114" s="49"/>
      <c r="M114" s="6"/>
      <c r="N114" s="7"/>
      <c r="O114" s="7"/>
      <c r="P114" s="7"/>
      <c r="Q114" s="7"/>
    </row>
    <row r="115" spans="1:17" x14ac:dyDescent="0.25">
      <c r="A115" s="106">
        <f t="shared" ca="1" si="4"/>
        <v>114</v>
      </c>
      <c r="B115" s="88"/>
      <c r="C115" s="88"/>
      <c r="D115" s="4" t="str">
        <f t="shared" si="5"/>
        <v/>
      </c>
      <c r="E115" s="5"/>
      <c r="F115" s="4"/>
      <c r="G115" s="88"/>
      <c r="H115" s="4"/>
      <c r="I115" s="4"/>
      <c r="J115" s="87"/>
      <c r="K115" s="49"/>
      <c r="L115" s="49"/>
      <c r="M115" s="6"/>
      <c r="N115" s="7"/>
      <c r="O115" s="7"/>
      <c r="P115" s="7"/>
      <c r="Q115" s="7"/>
    </row>
    <row r="116" spans="1:17" x14ac:dyDescent="0.25">
      <c r="A116" s="106">
        <f t="shared" ca="1" si="4"/>
        <v>115</v>
      </c>
      <c r="B116" s="88"/>
      <c r="C116" s="88"/>
      <c r="D116" s="4" t="str">
        <f t="shared" si="5"/>
        <v/>
      </c>
      <c r="E116" s="5"/>
      <c r="F116" s="4"/>
      <c r="G116" s="88"/>
      <c r="H116" s="4"/>
      <c r="I116" s="4"/>
      <c r="J116" s="87"/>
      <c r="K116" s="49"/>
      <c r="L116" s="49"/>
      <c r="M116" s="6"/>
      <c r="N116" s="7"/>
      <c r="O116" s="7"/>
      <c r="P116" s="7"/>
      <c r="Q116" s="7"/>
    </row>
    <row r="117" spans="1:17" x14ac:dyDescent="0.25">
      <c r="A117" s="106">
        <f t="shared" ca="1" si="4"/>
        <v>116</v>
      </c>
      <c r="B117" s="88"/>
      <c r="C117" s="88"/>
      <c r="D117" s="4" t="str">
        <f t="shared" si="5"/>
        <v/>
      </c>
      <c r="E117" s="5"/>
      <c r="F117" s="4"/>
      <c r="G117" s="88"/>
      <c r="H117" s="4"/>
      <c r="I117" s="4"/>
      <c r="J117" s="87"/>
      <c r="K117" s="49"/>
      <c r="L117" s="49"/>
      <c r="M117" s="6"/>
      <c r="N117" s="7"/>
      <c r="O117" s="7"/>
      <c r="P117" s="7"/>
      <c r="Q117" s="7"/>
    </row>
    <row r="118" spans="1:17" x14ac:dyDescent="0.25">
      <c r="A118" s="106">
        <f t="shared" ca="1" si="4"/>
        <v>117</v>
      </c>
      <c r="B118" s="88"/>
      <c r="C118" s="88"/>
      <c r="D118" s="4" t="str">
        <f t="shared" si="5"/>
        <v/>
      </c>
      <c r="E118" s="5"/>
      <c r="F118" s="4"/>
      <c r="G118" s="88"/>
      <c r="H118" s="4"/>
      <c r="I118" s="4"/>
      <c r="J118" s="87"/>
      <c r="K118" s="49"/>
      <c r="L118" s="49"/>
      <c r="M118" s="6"/>
      <c r="N118" s="7"/>
      <c r="O118" s="7"/>
      <c r="P118" s="7"/>
      <c r="Q118" s="7"/>
    </row>
    <row r="119" spans="1:17" x14ac:dyDescent="0.25">
      <c r="A119" s="106">
        <f t="shared" ca="1" si="4"/>
        <v>118</v>
      </c>
      <c r="B119" s="88"/>
      <c r="C119" s="88"/>
      <c r="D119" s="4" t="str">
        <f t="shared" si="5"/>
        <v/>
      </c>
      <c r="E119" s="5"/>
      <c r="F119" s="4"/>
      <c r="G119" s="88"/>
      <c r="H119" s="4"/>
      <c r="I119" s="4"/>
      <c r="J119" s="87"/>
      <c r="K119" s="49"/>
      <c r="L119" s="49"/>
      <c r="M119" s="6"/>
      <c r="N119" s="7"/>
      <c r="O119" s="7"/>
      <c r="P119" s="7"/>
      <c r="Q119" s="7"/>
    </row>
    <row r="120" spans="1:17" x14ac:dyDescent="0.25">
      <c r="A120" s="106">
        <f t="shared" ca="1" si="4"/>
        <v>119</v>
      </c>
      <c r="B120" s="88"/>
      <c r="C120" s="88"/>
      <c r="D120" s="4" t="str">
        <f t="shared" si="5"/>
        <v/>
      </c>
      <c r="E120" s="5"/>
      <c r="F120" s="4"/>
      <c r="G120" s="88"/>
      <c r="H120" s="4"/>
      <c r="I120" s="4"/>
      <c r="J120" s="87"/>
      <c r="K120" s="49"/>
      <c r="L120" s="49"/>
      <c r="M120" s="6"/>
      <c r="N120" s="7"/>
      <c r="O120" s="7"/>
      <c r="P120" s="7"/>
      <c r="Q120" s="7"/>
    </row>
    <row r="121" spans="1:17" x14ac:dyDescent="0.25">
      <c r="A121" s="106">
        <f t="shared" ca="1" si="4"/>
        <v>120</v>
      </c>
      <c r="B121" s="88"/>
      <c r="C121" s="88"/>
      <c r="D121" s="4" t="str">
        <f t="shared" si="5"/>
        <v/>
      </c>
      <c r="E121" s="5"/>
      <c r="F121" s="4"/>
      <c r="G121" s="88"/>
      <c r="H121" s="4"/>
      <c r="I121" s="4"/>
      <c r="J121" s="87"/>
      <c r="K121" s="49"/>
      <c r="L121" s="49"/>
      <c r="M121" s="6"/>
      <c r="N121" s="7"/>
      <c r="O121" s="7"/>
      <c r="P121" s="7"/>
      <c r="Q121" s="7"/>
    </row>
    <row r="122" spans="1:17" x14ac:dyDescent="0.25">
      <c r="A122" s="106">
        <f t="shared" ca="1" si="4"/>
        <v>121</v>
      </c>
      <c r="B122" s="88"/>
      <c r="C122" s="88"/>
      <c r="D122" s="4" t="str">
        <f t="shared" si="5"/>
        <v/>
      </c>
      <c r="E122" s="5"/>
      <c r="F122" s="4"/>
      <c r="G122" s="88"/>
      <c r="H122" s="4"/>
      <c r="I122" s="4"/>
      <c r="J122" s="87"/>
      <c r="K122" s="49"/>
      <c r="L122" s="49"/>
      <c r="M122" s="6"/>
      <c r="N122" s="7"/>
      <c r="O122" s="7"/>
      <c r="P122" s="7"/>
      <c r="Q122" s="7"/>
    </row>
    <row r="123" spans="1:17" x14ac:dyDescent="0.25">
      <c r="A123" s="106">
        <f t="shared" ca="1" si="4"/>
        <v>122</v>
      </c>
      <c r="B123" s="88"/>
      <c r="C123" s="88"/>
      <c r="D123" s="4" t="str">
        <f t="shared" si="5"/>
        <v/>
      </c>
      <c r="E123" s="5"/>
      <c r="F123" s="4"/>
      <c r="G123" s="88"/>
      <c r="H123" s="4"/>
      <c r="I123" s="4"/>
      <c r="J123" s="87"/>
      <c r="K123" s="49"/>
      <c r="L123" s="49"/>
      <c r="M123" s="6"/>
      <c r="N123" s="7"/>
      <c r="O123" s="7"/>
      <c r="P123" s="7"/>
      <c r="Q123" s="7"/>
    </row>
    <row r="124" spans="1:17" x14ac:dyDescent="0.25">
      <c r="A124" s="106">
        <f t="shared" ca="1" si="4"/>
        <v>123</v>
      </c>
      <c r="B124" s="88"/>
      <c r="C124" s="88"/>
      <c r="D124" s="4" t="str">
        <f t="shared" si="5"/>
        <v/>
      </c>
      <c r="E124" s="5"/>
      <c r="F124" s="4"/>
      <c r="G124" s="88"/>
      <c r="H124" s="4"/>
      <c r="I124" s="4"/>
      <c r="J124" s="87"/>
      <c r="K124" s="49"/>
      <c r="L124" s="49"/>
      <c r="M124" s="6"/>
      <c r="N124" s="7"/>
      <c r="O124" s="7"/>
      <c r="P124" s="7"/>
      <c r="Q124" s="7"/>
    </row>
    <row r="125" spans="1:17" x14ac:dyDescent="0.25">
      <c r="A125" s="106">
        <f t="shared" ca="1" si="4"/>
        <v>124</v>
      </c>
      <c r="B125" s="88"/>
      <c r="C125" s="88"/>
      <c r="D125" s="4" t="str">
        <f t="shared" si="5"/>
        <v/>
      </c>
      <c r="E125" s="5"/>
      <c r="F125" s="4"/>
      <c r="G125" s="88"/>
      <c r="H125" s="4"/>
      <c r="I125" s="4"/>
      <c r="J125" s="87"/>
      <c r="K125" s="49"/>
      <c r="L125" s="49"/>
      <c r="M125" s="6"/>
      <c r="N125" s="7"/>
      <c r="O125" s="7"/>
      <c r="P125" s="7"/>
      <c r="Q125" s="7"/>
    </row>
    <row r="126" spans="1:17" x14ac:dyDescent="0.25">
      <c r="A126" s="106">
        <f t="shared" ca="1" si="4"/>
        <v>125</v>
      </c>
      <c r="B126" s="88"/>
      <c r="C126" s="88"/>
      <c r="D126" s="4" t="str">
        <f t="shared" si="5"/>
        <v/>
      </c>
      <c r="E126" s="5"/>
      <c r="F126" s="4"/>
      <c r="G126" s="88"/>
      <c r="H126" s="4"/>
      <c r="I126" s="4"/>
      <c r="J126" s="87"/>
      <c r="K126" s="49"/>
      <c r="L126" s="49"/>
      <c r="M126" s="6"/>
      <c r="N126" s="7"/>
      <c r="O126" s="7"/>
      <c r="P126" s="7"/>
      <c r="Q126" s="7"/>
    </row>
    <row r="127" spans="1:17" x14ac:dyDescent="0.25">
      <c r="A127" s="106">
        <f t="shared" ca="1" si="4"/>
        <v>126</v>
      </c>
      <c r="B127" s="88"/>
      <c r="C127" s="88"/>
      <c r="D127" s="4" t="str">
        <f t="shared" si="5"/>
        <v/>
      </c>
      <c r="E127" s="5"/>
      <c r="F127" s="4"/>
      <c r="G127" s="88"/>
      <c r="H127" s="4"/>
      <c r="I127" s="4"/>
      <c r="J127" s="87"/>
      <c r="K127" s="49"/>
      <c r="L127" s="49"/>
      <c r="M127" s="6"/>
      <c r="N127" s="7"/>
      <c r="O127" s="7"/>
      <c r="P127" s="7"/>
      <c r="Q127" s="7"/>
    </row>
    <row r="128" spans="1:17" x14ac:dyDescent="0.25">
      <c r="A128" s="106">
        <f t="shared" ca="1" si="4"/>
        <v>127</v>
      </c>
      <c r="B128" s="88"/>
      <c r="C128" s="88"/>
      <c r="D128" s="4" t="str">
        <f t="shared" si="5"/>
        <v/>
      </c>
      <c r="E128" s="5"/>
      <c r="F128" s="4"/>
      <c r="G128" s="88"/>
      <c r="H128" s="4"/>
      <c r="I128" s="4"/>
      <c r="J128" s="87"/>
      <c r="K128" s="49"/>
      <c r="L128" s="49"/>
      <c r="M128" s="6"/>
      <c r="N128" s="7"/>
      <c r="O128" s="7"/>
      <c r="P128" s="7"/>
      <c r="Q128" s="7"/>
    </row>
    <row r="129" spans="1:17" x14ac:dyDescent="0.25">
      <c r="A129" s="106">
        <f t="shared" ca="1" si="4"/>
        <v>128</v>
      </c>
      <c r="B129" s="88"/>
      <c r="C129" s="88"/>
      <c r="D129" s="4" t="str">
        <f t="shared" si="5"/>
        <v/>
      </c>
      <c r="E129" s="5"/>
      <c r="F129" s="4"/>
      <c r="G129" s="88"/>
      <c r="H129" s="4"/>
      <c r="I129" s="4"/>
      <c r="J129" s="87"/>
      <c r="K129" s="49"/>
      <c r="L129" s="49"/>
      <c r="M129" s="6"/>
      <c r="N129" s="7"/>
      <c r="O129" s="7"/>
      <c r="P129" s="7"/>
      <c r="Q129" s="7"/>
    </row>
    <row r="130" spans="1:17" x14ac:dyDescent="0.25">
      <c r="A130" s="106">
        <f t="shared" ref="A130:A193" ca="1" si="6">HYPERLINK(CONCATENATE(repetoire,"\",(MID(CELL("nomfichier",$A$1),FIND("]",CELL("nomfichier",$A$1),1)+1,30)),"\","PA",ROW(A130)-1,".pdf"),ROW(A130)-1)</f>
        <v>129</v>
      </c>
      <c r="B130" s="88"/>
      <c r="C130" s="88"/>
      <c r="D130" s="4" t="str">
        <f t="shared" ref="D130:D193" si="7">IF(ISBLANK($C130), "", VLOOKUP($C130,PAcomplet,2,FALSE))</f>
        <v/>
      </c>
      <c r="E130" s="5"/>
      <c r="F130" s="4"/>
      <c r="G130" s="88"/>
      <c r="H130" s="4"/>
      <c r="I130" s="4"/>
      <c r="J130" s="87"/>
      <c r="K130" s="49"/>
      <c r="L130" s="49"/>
      <c r="M130" s="6"/>
      <c r="N130" s="7"/>
      <c r="O130" s="7"/>
      <c r="P130" s="7"/>
      <c r="Q130" s="7"/>
    </row>
    <row r="131" spans="1:17" x14ac:dyDescent="0.25">
      <c r="A131" s="106">
        <f t="shared" ca="1" si="6"/>
        <v>130</v>
      </c>
      <c r="B131" s="88"/>
      <c r="C131" s="88"/>
      <c r="D131" s="4" t="str">
        <f t="shared" si="7"/>
        <v/>
      </c>
      <c r="E131" s="5"/>
      <c r="F131" s="4"/>
      <c r="G131" s="88"/>
      <c r="H131" s="4"/>
      <c r="I131" s="4"/>
      <c r="J131" s="87"/>
      <c r="K131" s="49"/>
      <c r="L131" s="49"/>
      <c r="M131" s="6"/>
      <c r="N131" s="7"/>
      <c r="O131" s="7"/>
      <c r="P131" s="7"/>
      <c r="Q131" s="7"/>
    </row>
    <row r="132" spans="1:17" x14ac:dyDescent="0.25">
      <c r="A132" s="106">
        <f t="shared" ca="1" si="6"/>
        <v>131</v>
      </c>
      <c r="B132" s="88"/>
      <c r="C132" s="88"/>
      <c r="D132" s="4" t="str">
        <f t="shared" si="7"/>
        <v/>
      </c>
      <c r="E132" s="5"/>
      <c r="F132" s="4"/>
      <c r="G132" s="88"/>
      <c r="H132" s="4"/>
      <c r="I132" s="4"/>
      <c r="J132" s="87"/>
      <c r="K132" s="49"/>
      <c r="L132" s="49"/>
      <c r="M132" s="6"/>
      <c r="N132" s="7"/>
      <c r="O132" s="7"/>
      <c r="P132" s="7"/>
      <c r="Q132" s="7"/>
    </row>
    <row r="133" spans="1:17" x14ac:dyDescent="0.25">
      <c r="A133" s="106">
        <f t="shared" ca="1" si="6"/>
        <v>132</v>
      </c>
      <c r="B133" s="88"/>
      <c r="C133" s="88"/>
      <c r="D133" s="4" t="str">
        <f t="shared" si="7"/>
        <v/>
      </c>
      <c r="E133" s="5"/>
      <c r="F133" s="4"/>
      <c r="G133" s="88"/>
      <c r="H133" s="4"/>
      <c r="I133" s="4"/>
      <c r="J133" s="87"/>
      <c r="K133" s="49"/>
      <c r="L133" s="49"/>
      <c r="M133" s="6"/>
      <c r="N133" s="7"/>
      <c r="O133" s="7"/>
      <c r="P133" s="7"/>
      <c r="Q133" s="7"/>
    </row>
    <row r="134" spans="1:17" x14ac:dyDescent="0.25">
      <c r="A134" s="106">
        <f t="shared" ca="1" si="6"/>
        <v>133</v>
      </c>
      <c r="B134" s="88"/>
      <c r="C134" s="88"/>
      <c r="D134" s="4" t="str">
        <f t="shared" si="7"/>
        <v/>
      </c>
      <c r="E134" s="5"/>
      <c r="F134" s="4"/>
      <c r="G134" s="88"/>
      <c r="H134" s="4"/>
      <c r="I134" s="4"/>
      <c r="J134" s="87"/>
      <c r="K134" s="49"/>
      <c r="L134" s="49"/>
      <c r="M134" s="6"/>
      <c r="N134" s="7"/>
      <c r="O134" s="7"/>
      <c r="P134" s="7"/>
      <c r="Q134" s="7"/>
    </row>
    <row r="135" spans="1:17" x14ac:dyDescent="0.25">
      <c r="A135" s="106">
        <f t="shared" ca="1" si="6"/>
        <v>134</v>
      </c>
      <c r="B135" s="88"/>
      <c r="C135" s="88"/>
      <c r="D135" s="4" t="str">
        <f t="shared" si="7"/>
        <v/>
      </c>
      <c r="E135" s="5"/>
      <c r="F135" s="4"/>
      <c r="G135" s="88"/>
      <c r="H135" s="4"/>
      <c r="I135" s="4"/>
      <c r="J135" s="87"/>
      <c r="K135" s="49"/>
      <c r="L135" s="49"/>
      <c r="M135" s="6"/>
      <c r="N135" s="7"/>
      <c r="O135" s="7"/>
      <c r="P135" s="7"/>
      <c r="Q135" s="7"/>
    </row>
    <row r="136" spans="1:17" x14ac:dyDescent="0.25">
      <c r="A136" s="106">
        <f t="shared" ca="1" si="6"/>
        <v>135</v>
      </c>
      <c r="B136" s="88"/>
      <c r="C136" s="88"/>
      <c r="D136" s="4" t="str">
        <f t="shared" si="7"/>
        <v/>
      </c>
      <c r="E136" s="5"/>
      <c r="F136" s="4"/>
      <c r="G136" s="88"/>
      <c r="H136" s="4"/>
      <c r="I136" s="4"/>
      <c r="J136" s="87"/>
      <c r="K136" s="49"/>
      <c r="L136" s="49"/>
      <c r="M136" s="6"/>
      <c r="N136" s="7"/>
      <c r="O136" s="7"/>
      <c r="P136" s="7"/>
      <c r="Q136" s="7"/>
    </row>
    <row r="137" spans="1:17" x14ac:dyDescent="0.25">
      <c r="A137" s="106">
        <f t="shared" ca="1" si="6"/>
        <v>136</v>
      </c>
      <c r="B137" s="88"/>
      <c r="C137" s="88"/>
      <c r="D137" s="4" t="str">
        <f t="shared" si="7"/>
        <v/>
      </c>
      <c r="E137" s="5"/>
      <c r="F137" s="4"/>
      <c r="G137" s="88"/>
      <c r="H137" s="4"/>
      <c r="I137" s="4"/>
      <c r="J137" s="87"/>
      <c r="K137" s="49"/>
      <c r="L137" s="49"/>
      <c r="M137" s="6"/>
      <c r="N137" s="7"/>
      <c r="O137" s="7"/>
      <c r="P137" s="7"/>
      <c r="Q137" s="7"/>
    </row>
    <row r="138" spans="1:17" x14ac:dyDescent="0.25">
      <c r="A138" s="106">
        <f t="shared" ca="1" si="6"/>
        <v>137</v>
      </c>
      <c r="B138" s="88"/>
      <c r="C138" s="88"/>
      <c r="D138" s="4" t="str">
        <f t="shared" si="7"/>
        <v/>
      </c>
      <c r="E138" s="5"/>
      <c r="F138" s="4"/>
      <c r="G138" s="88"/>
      <c r="H138" s="4"/>
      <c r="I138" s="4"/>
      <c r="J138" s="87"/>
      <c r="K138" s="49"/>
      <c r="L138" s="49"/>
      <c r="M138" s="6"/>
      <c r="N138" s="7"/>
      <c r="O138" s="7"/>
      <c r="P138" s="7"/>
      <c r="Q138" s="7"/>
    </row>
    <row r="139" spans="1:17" x14ac:dyDescent="0.25">
      <c r="A139" s="106">
        <f t="shared" ca="1" si="6"/>
        <v>138</v>
      </c>
      <c r="B139" s="88"/>
      <c r="C139" s="88"/>
      <c r="D139" s="4" t="str">
        <f t="shared" si="7"/>
        <v/>
      </c>
      <c r="E139" s="5"/>
      <c r="F139" s="4"/>
      <c r="G139" s="88"/>
      <c r="H139" s="4"/>
      <c r="I139" s="4"/>
      <c r="J139" s="87"/>
      <c r="K139" s="49"/>
      <c r="L139" s="49"/>
      <c r="M139" s="6"/>
      <c r="N139" s="7"/>
      <c r="O139" s="7"/>
      <c r="P139" s="7"/>
      <c r="Q139" s="7"/>
    </row>
    <row r="140" spans="1:17" x14ac:dyDescent="0.25">
      <c r="A140" s="106">
        <f t="shared" ca="1" si="6"/>
        <v>139</v>
      </c>
      <c r="B140" s="88"/>
      <c r="C140" s="88"/>
      <c r="D140" s="4" t="str">
        <f t="shared" si="7"/>
        <v/>
      </c>
      <c r="E140" s="5"/>
      <c r="F140" s="4"/>
      <c r="G140" s="88"/>
      <c r="H140" s="4"/>
      <c r="I140" s="4"/>
      <c r="J140" s="87"/>
      <c r="K140" s="49"/>
      <c r="L140" s="49"/>
      <c r="M140" s="6"/>
      <c r="N140" s="7"/>
      <c r="O140" s="7"/>
      <c r="P140" s="7"/>
      <c r="Q140" s="7"/>
    </row>
    <row r="141" spans="1:17" x14ac:dyDescent="0.25">
      <c r="A141" s="106">
        <f t="shared" ca="1" si="6"/>
        <v>140</v>
      </c>
      <c r="B141" s="88"/>
      <c r="C141" s="88"/>
      <c r="D141" s="4" t="str">
        <f t="shared" si="7"/>
        <v/>
      </c>
      <c r="E141" s="5"/>
      <c r="F141" s="4"/>
      <c r="G141" s="88"/>
      <c r="H141" s="4"/>
      <c r="I141" s="4"/>
      <c r="J141" s="87"/>
      <c r="K141" s="49"/>
      <c r="L141" s="49"/>
      <c r="M141" s="6"/>
      <c r="N141" s="7"/>
      <c r="O141" s="7"/>
      <c r="P141" s="7"/>
      <c r="Q141" s="7"/>
    </row>
    <row r="142" spans="1:17" x14ac:dyDescent="0.25">
      <c r="A142" s="106">
        <f t="shared" ca="1" si="6"/>
        <v>141</v>
      </c>
      <c r="B142" s="88"/>
      <c r="C142" s="88"/>
      <c r="D142" s="4" t="str">
        <f t="shared" si="7"/>
        <v/>
      </c>
      <c r="E142" s="5"/>
      <c r="F142" s="4"/>
      <c r="G142" s="88"/>
      <c r="H142" s="4"/>
      <c r="I142" s="4"/>
      <c r="J142" s="87"/>
      <c r="K142" s="49"/>
      <c r="L142" s="49"/>
      <c r="M142" s="6"/>
      <c r="N142" s="7"/>
      <c r="O142" s="7"/>
      <c r="P142" s="7"/>
      <c r="Q142" s="7"/>
    </row>
    <row r="143" spans="1:17" x14ac:dyDescent="0.25">
      <c r="A143" s="106">
        <f t="shared" ca="1" si="6"/>
        <v>142</v>
      </c>
      <c r="B143" s="88"/>
      <c r="C143" s="88"/>
      <c r="D143" s="4" t="str">
        <f t="shared" si="7"/>
        <v/>
      </c>
      <c r="E143" s="5"/>
      <c r="F143" s="4"/>
      <c r="G143" s="88"/>
      <c r="H143" s="4"/>
      <c r="I143" s="4"/>
      <c r="J143" s="87"/>
      <c r="K143" s="49"/>
      <c r="L143" s="49"/>
      <c r="M143" s="6"/>
      <c r="N143" s="7"/>
      <c r="O143" s="7"/>
      <c r="P143" s="7"/>
      <c r="Q143" s="7"/>
    </row>
    <row r="144" spans="1:17" x14ac:dyDescent="0.25">
      <c r="A144" s="106">
        <f t="shared" ca="1" si="6"/>
        <v>143</v>
      </c>
      <c r="B144" s="88"/>
      <c r="C144" s="88"/>
      <c r="D144" s="4" t="str">
        <f t="shared" si="7"/>
        <v/>
      </c>
      <c r="E144" s="5"/>
      <c r="F144" s="4"/>
      <c r="G144" s="88"/>
      <c r="H144" s="4"/>
      <c r="I144" s="4"/>
      <c r="J144" s="87"/>
      <c r="K144" s="49"/>
      <c r="L144" s="49"/>
      <c r="M144" s="6"/>
      <c r="N144" s="7"/>
      <c r="O144" s="7"/>
      <c r="P144" s="7"/>
      <c r="Q144" s="7"/>
    </row>
    <row r="145" spans="1:17" x14ac:dyDescent="0.25">
      <c r="A145" s="106">
        <f t="shared" ca="1" si="6"/>
        <v>144</v>
      </c>
      <c r="B145" s="88"/>
      <c r="C145" s="88"/>
      <c r="D145" s="4" t="str">
        <f t="shared" si="7"/>
        <v/>
      </c>
      <c r="E145" s="5"/>
      <c r="F145" s="4"/>
      <c r="G145" s="88"/>
      <c r="H145" s="4"/>
      <c r="I145" s="4"/>
      <c r="J145" s="87"/>
      <c r="K145" s="49"/>
      <c r="L145" s="49"/>
      <c r="M145" s="6"/>
      <c r="N145" s="7"/>
      <c r="O145" s="7"/>
      <c r="P145" s="7"/>
      <c r="Q145" s="7"/>
    </row>
    <row r="146" spans="1:17" x14ac:dyDescent="0.25">
      <c r="A146" s="106">
        <f t="shared" ca="1" si="6"/>
        <v>145</v>
      </c>
      <c r="B146" s="88"/>
      <c r="C146" s="88"/>
      <c r="D146" s="4" t="str">
        <f t="shared" si="7"/>
        <v/>
      </c>
      <c r="E146" s="5"/>
      <c r="F146" s="4"/>
      <c r="G146" s="88"/>
      <c r="H146" s="4"/>
      <c r="I146" s="4"/>
      <c r="J146" s="87"/>
      <c r="K146" s="49"/>
      <c r="L146" s="49"/>
      <c r="M146" s="6"/>
      <c r="N146" s="7"/>
      <c r="O146" s="7"/>
      <c r="P146" s="7"/>
      <c r="Q146" s="7"/>
    </row>
    <row r="147" spans="1:17" x14ac:dyDescent="0.25">
      <c r="A147" s="106">
        <f t="shared" ca="1" si="6"/>
        <v>146</v>
      </c>
      <c r="B147" s="88"/>
      <c r="C147" s="88"/>
      <c r="D147" s="4" t="str">
        <f t="shared" si="7"/>
        <v/>
      </c>
      <c r="E147" s="5"/>
      <c r="F147" s="4"/>
      <c r="G147" s="88"/>
      <c r="H147" s="4"/>
      <c r="I147" s="4"/>
      <c r="J147" s="87"/>
      <c r="K147" s="49"/>
      <c r="L147" s="49"/>
      <c r="M147" s="6"/>
      <c r="N147" s="7"/>
      <c r="O147" s="7"/>
      <c r="P147" s="7"/>
      <c r="Q147" s="7"/>
    </row>
    <row r="148" spans="1:17" x14ac:dyDescent="0.25">
      <c r="A148" s="106">
        <f t="shared" ca="1" si="6"/>
        <v>147</v>
      </c>
      <c r="B148" s="88"/>
      <c r="C148" s="88"/>
      <c r="D148" s="4" t="str">
        <f t="shared" si="7"/>
        <v/>
      </c>
      <c r="E148" s="5"/>
      <c r="F148" s="4"/>
      <c r="G148" s="88"/>
      <c r="H148" s="4"/>
      <c r="I148" s="4"/>
      <c r="J148" s="87"/>
      <c r="K148" s="49"/>
      <c r="L148" s="49"/>
      <c r="M148" s="6"/>
      <c r="N148" s="7"/>
      <c r="O148" s="7"/>
      <c r="P148" s="7"/>
      <c r="Q148" s="7"/>
    </row>
    <row r="149" spans="1:17" x14ac:dyDescent="0.25">
      <c r="A149" s="106">
        <f t="shared" ca="1" si="6"/>
        <v>148</v>
      </c>
      <c r="B149" s="88"/>
      <c r="C149" s="88"/>
      <c r="D149" s="4" t="str">
        <f t="shared" si="7"/>
        <v/>
      </c>
      <c r="E149" s="5"/>
      <c r="F149" s="4"/>
      <c r="G149" s="88"/>
      <c r="H149" s="4"/>
      <c r="I149" s="4"/>
      <c r="J149" s="87"/>
      <c r="K149" s="49"/>
      <c r="L149" s="49"/>
      <c r="M149" s="6"/>
      <c r="N149" s="7"/>
      <c r="O149" s="7"/>
      <c r="P149" s="7"/>
      <c r="Q149" s="7"/>
    </row>
    <row r="150" spans="1:17" x14ac:dyDescent="0.25">
      <c r="A150" s="106">
        <f t="shared" ca="1" si="6"/>
        <v>149</v>
      </c>
      <c r="B150" s="88"/>
      <c r="C150" s="88"/>
      <c r="D150" s="4" t="str">
        <f t="shared" si="7"/>
        <v/>
      </c>
      <c r="E150" s="5"/>
      <c r="F150" s="4"/>
      <c r="G150" s="88"/>
      <c r="H150" s="4"/>
      <c r="I150" s="4"/>
      <c r="J150" s="87"/>
      <c r="K150" s="49"/>
      <c r="L150" s="49"/>
      <c r="M150" s="6"/>
      <c r="N150" s="7"/>
      <c r="O150" s="7"/>
      <c r="P150" s="7"/>
      <c r="Q150" s="7"/>
    </row>
    <row r="151" spans="1:17" x14ac:dyDescent="0.25">
      <c r="A151" s="106">
        <f t="shared" ca="1" si="6"/>
        <v>150</v>
      </c>
      <c r="B151" s="88"/>
      <c r="C151" s="88"/>
      <c r="D151" s="4" t="str">
        <f t="shared" si="7"/>
        <v/>
      </c>
      <c r="E151" s="5"/>
      <c r="F151" s="4"/>
      <c r="G151" s="88"/>
      <c r="H151" s="4"/>
      <c r="I151" s="4"/>
      <c r="J151" s="87"/>
      <c r="K151" s="49"/>
      <c r="L151" s="49"/>
      <c r="M151" s="6"/>
      <c r="N151" s="7"/>
      <c r="O151" s="7"/>
      <c r="P151" s="7"/>
      <c r="Q151" s="7"/>
    </row>
    <row r="152" spans="1:17" x14ac:dyDescent="0.25">
      <c r="A152" s="106">
        <f t="shared" ca="1" si="6"/>
        <v>151</v>
      </c>
      <c r="B152" s="88"/>
      <c r="C152" s="88"/>
      <c r="D152" s="4" t="str">
        <f t="shared" si="7"/>
        <v/>
      </c>
      <c r="E152" s="5"/>
      <c r="F152" s="4"/>
      <c r="G152" s="88"/>
      <c r="H152" s="4"/>
      <c r="I152" s="4"/>
      <c r="J152" s="87"/>
      <c r="K152" s="49"/>
      <c r="L152" s="49"/>
      <c r="M152" s="6"/>
      <c r="N152" s="7"/>
      <c r="O152" s="7"/>
      <c r="P152" s="7"/>
      <c r="Q152" s="7"/>
    </row>
    <row r="153" spans="1:17" x14ac:dyDescent="0.25">
      <c r="A153" s="106">
        <f t="shared" ca="1" si="6"/>
        <v>152</v>
      </c>
      <c r="B153" s="88"/>
      <c r="C153" s="88"/>
      <c r="D153" s="4" t="str">
        <f t="shared" si="7"/>
        <v/>
      </c>
      <c r="E153" s="5"/>
      <c r="F153" s="4"/>
      <c r="G153" s="88"/>
      <c r="H153" s="4"/>
      <c r="I153" s="4"/>
      <c r="J153" s="87"/>
      <c r="K153" s="49"/>
      <c r="L153" s="49"/>
      <c r="M153" s="6"/>
      <c r="N153" s="7"/>
      <c r="O153" s="7"/>
      <c r="P153" s="7"/>
      <c r="Q153" s="7"/>
    </row>
    <row r="154" spans="1:17" x14ac:dyDescent="0.25">
      <c r="A154" s="106">
        <f t="shared" ca="1" si="6"/>
        <v>153</v>
      </c>
      <c r="B154" s="88"/>
      <c r="C154" s="88"/>
      <c r="D154" s="4" t="str">
        <f t="shared" si="7"/>
        <v/>
      </c>
      <c r="E154" s="5"/>
      <c r="F154" s="4"/>
      <c r="G154" s="88"/>
      <c r="H154" s="4"/>
      <c r="I154" s="4"/>
      <c r="J154" s="87"/>
      <c r="K154" s="49"/>
      <c r="L154" s="49"/>
      <c r="M154" s="6"/>
      <c r="N154" s="7"/>
      <c r="O154" s="7"/>
      <c r="P154" s="7"/>
      <c r="Q154" s="7"/>
    </row>
    <row r="155" spans="1:17" x14ac:dyDescent="0.25">
      <c r="A155" s="106">
        <f t="shared" ca="1" si="6"/>
        <v>154</v>
      </c>
      <c r="B155" s="88"/>
      <c r="C155" s="88"/>
      <c r="D155" s="4" t="str">
        <f t="shared" si="7"/>
        <v/>
      </c>
      <c r="E155" s="5"/>
      <c r="F155" s="4"/>
      <c r="G155" s="88"/>
      <c r="H155" s="4"/>
      <c r="I155" s="4"/>
      <c r="J155" s="87"/>
      <c r="K155" s="49"/>
      <c r="L155" s="49"/>
      <c r="M155" s="6"/>
      <c r="N155" s="7"/>
      <c r="O155" s="7"/>
      <c r="P155" s="7"/>
      <c r="Q155" s="7"/>
    </row>
    <row r="156" spans="1:17" x14ac:dyDescent="0.25">
      <c r="A156" s="106">
        <f t="shared" ca="1" si="6"/>
        <v>155</v>
      </c>
      <c r="B156" s="88"/>
      <c r="C156" s="88"/>
      <c r="D156" s="4" t="str">
        <f t="shared" si="7"/>
        <v/>
      </c>
      <c r="E156" s="5"/>
      <c r="F156" s="4"/>
      <c r="G156" s="88"/>
      <c r="H156" s="4"/>
      <c r="I156" s="4"/>
      <c r="J156" s="87"/>
      <c r="K156" s="49"/>
      <c r="L156" s="49"/>
      <c r="M156" s="6"/>
      <c r="N156" s="7"/>
      <c r="O156" s="7"/>
      <c r="P156" s="7"/>
      <c r="Q156" s="7"/>
    </row>
    <row r="157" spans="1:17" x14ac:dyDescent="0.25">
      <c r="A157" s="106">
        <f t="shared" ca="1" si="6"/>
        <v>156</v>
      </c>
      <c r="B157" s="88"/>
      <c r="C157" s="88"/>
      <c r="D157" s="4" t="str">
        <f t="shared" si="7"/>
        <v/>
      </c>
      <c r="E157" s="5"/>
      <c r="F157" s="4"/>
      <c r="G157" s="88"/>
      <c r="H157" s="4"/>
      <c r="I157" s="4"/>
      <c r="J157" s="87"/>
      <c r="K157" s="49"/>
      <c r="L157" s="49"/>
      <c r="M157" s="6"/>
      <c r="N157" s="7"/>
      <c r="O157" s="7"/>
      <c r="P157" s="7"/>
      <c r="Q157" s="7"/>
    </row>
    <row r="158" spans="1:17" x14ac:dyDescent="0.25">
      <c r="A158" s="106">
        <f t="shared" ca="1" si="6"/>
        <v>157</v>
      </c>
      <c r="B158" s="88"/>
      <c r="C158" s="88"/>
      <c r="D158" s="4" t="str">
        <f t="shared" si="7"/>
        <v/>
      </c>
      <c r="E158" s="5"/>
      <c r="F158" s="4"/>
      <c r="G158" s="88"/>
      <c r="H158" s="4"/>
      <c r="I158" s="4"/>
      <c r="J158" s="87"/>
      <c r="K158" s="49"/>
      <c r="L158" s="49"/>
      <c r="M158" s="6"/>
      <c r="N158" s="7"/>
      <c r="O158" s="7"/>
      <c r="P158" s="7"/>
      <c r="Q158" s="7"/>
    </row>
    <row r="159" spans="1:17" x14ac:dyDescent="0.25">
      <c r="A159" s="106">
        <f t="shared" ca="1" si="6"/>
        <v>158</v>
      </c>
      <c r="B159" s="88"/>
      <c r="C159" s="88"/>
      <c r="D159" s="4" t="str">
        <f t="shared" si="7"/>
        <v/>
      </c>
      <c r="E159" s="5"/>
      <c r="F159" s="4"/>
      <c r="G159" s="88"/>
      <c r="H159" s="4"/>
      <c r="I159" s="4"/>
      <c r="J159" s="87"/>
      <c r="K159" s="49"/>
      <c r="L159" s="49"/>
      <c r="M159" s="6"/>
      <c r="N159" s="7"/>
      <c r="O159" s="7"/>
      <c r="P159" s="7"/>
      <c r="Q159" s="7"/>
    </row>
    <row r="160" spans="1:17" x14ac:dyDescent="0.25">
      <c r="A160" s="106">
        <f t="shared" ca="1" si="6"/>
        <v>159</v>
      </c>
      <c r="B160" s="88"/>
      <c r="C160" s="88"/>
      <c r="D160" s="4" t="str">
        <f t="shared" si="7"/>
        <v/>
      </c>
      <c r="E160" s="5"/>
      <c r="F160" s="4"/>
      <c r="G160" s="88"/>
      <c r="H160" s="4"/>
      <c r="I160" s="4"/>
      <c r="J160" s="87"/>
      <c r="K160" s="49"/>
      <c r="L160" s="49"/>
      <c r="M160" s="6"/>
      <c r="N160" s="7"/>
      <c r="O160" s="7"/>
      <c r="P160" s="7"/>
      <c r="Q160" s="7"/>
    </row>
    <row r="161" spans="1:17" x14ac:dyDescent="0.25">
      <c r="A161" s="106">
        <f t="shared" ca="1" si="6"/>
        <v>160</v>
      </c>
      <c r="B161" s="88"/>
      <c r="C161" s="88"/>
      <c r="D161" s="4" t="str">
        <f t="shared" si="7"/>
        <v/>
      </c>
      <c r="E161" s="5"/>
      <c r="F161" s="4"/>
      <c r="G161" s="88"/>
      <c r="H161" s="4"/>
      <c r="I161" s="4"/>
      <c r="J161" s="87"/>
      <c r="K161" s="49"/>
      <c r="L161" s="49"/>
      <c r="M161" s="6"/>
      <c r="N161" s="7"/>
      <c r="O161" s="7"/>
      <c r="P161" s="7"/>
      <c r="Q161" s="7"/>
    </row>
    <row r="162" spans="1:17" x14ac:dyDescent="0.25">
      <c r="A162" s="106">
        <f t="shared" ca="1" si="6"/>
        <v>161</v>
      </c>
      <c r="B162" s="88"/>
      <c r="C162" s="88"/>
      <c r="D162" s="4" t="str">
        <f t="shared" si="7"/>
        <v/>
      </c>
      <c r="E162" s="5"/>
      <c r="F162" s="4"/>
      <c r="G162" s="88"/>
      <c r="H162" s="4"/>
      <c r="I162" s="4"/>
      <c r="J162" s="87"/>
      <c r="K162" s="49"/>
      <c r="L162" s="49"/>
      <c r="M162" s="6"/>
      <c r="N162" s="7"/>
      <c r="O162" s="7"/>
      <c r="P162" s="7"/>
      <c r="Q162" s="7"/>
    </row>
    <row r="163" spans="1:17" x14ac:dyDescent="0.25">
      <c r="A163" s="106">
        <f t="shared" ca="1" si="6"/>
        <v>162</v>
      </c>
      <c r="B163" s="88"/>
      <c r="C163" s="88"/>
      <c r="D163" s="4" t="str">
        <f t="shared" si="7"/>
        <v/>
      </c>
      <c r="E163" s="5"/>
      <c r="F163" s="4"/>
      <c r="G163" s="88"/>
      <c r="H163" s="4"/>
      <c r="I163" s="4"/>
      <c r="J163" s="87"/>
      <c r="K163" s="49"/>
      <c r="L163" s="49"/>
      <c r="M163" s="6"/>
      <c r="N163" s="7"/>
      <c r="O163" s="7"/>
      <c r="P163" s="7"/>
      <c r="Q163" s="7"/>
    </row>
    <row r="164" spans="1:17" x14ac:dyDescent="0.25">
      <c r="A164" s="106">
        <f t="shared" ca="1" si="6"/>
        <v>163</v>
      </c>
      <c r="B164" s="88"/>
      <c r="C164" s="88"/>
      <c r="D164" s="4" t="str">
        <f t="shared" si="7"/>
        <v/>
      </c>
      <c r="E164" s="5"/>
      <c r="F164" s="4"/>
      <c r="G164" s="88"/>
      <c r="H164" s="4"/>
      <c r="I164" s="4"/>
      <c r="J164" s="87"/>
      <c r="K164" s="49"/>
      <c r="L164" s="49"/>
      <c r="M164" s="6"/>
      <c r="N164" s="7"/>
      <c r="O164" s="7"/>
      <c r="P164" s="7"/>
      <c r="Q164" s="7"/>
    </row>
    <row r="165" spans="1:17" x14ac:dyDescent="0.25">
      <c r="A165" s="106">
        <f t="shared" ca="1" si="6"/>
        <v>164</v>
      </c>
      <c r="B165" s="88"/>
      <c r="C165" s="88"/>
      <c r="D165" s="4" t="str">
        <f t="shared" si="7"/>
        <v/>
      </c>
      <c r="E165" s="5"/>
      <c r="F165" s="4"/>
      <c r="G165" s="88"/>
      <c r="H165" s="4"/>
      <c r="I165" s="4"/>
      <c r="J165" s="87"/>
      <c r="K165" s="49"/>
      <c r="L165" s="49"/>
      <c r="M165" s="6"/>
      <c r="N165" s="7"/>
      <c r="O165" s="7"/>
      <c r="P165" s="7"/>
      <c r="Q165" s="7"/>
    </row>
    <row r="166" spans="1:17" x14ac:dyDescent="0.25">
      <c r="A166" s="106">
        <f t="shared" ca="1" si="6"/>
        <v>165</v>
      </c>
      <c r="B166" s="88"/>
      <c r="C166" s="88"/>
      <c r="D166" s="4" t="str">
        <f t="shared" si="7"/>
        <v/>
      </c>
      <c r="E166" s="5"/>
      <c r="F166" s="4"/>
      <c r="G166" s="88"/>
      <c r="H166" s="4"/>
      <c r="I166" s="4"/>
      <c r="J166" s="87"/>
      <c r="K166" s="49"/>
      <c r="L166" s="49"/>
      <c r="M166" s="6"/>
      <c r="N166" s="7"/>
      <c r="O166" s="7"/>
      <c r="P166" s="7"/>
      <c r="Q166" s="7"/>
    </row>
    <row r="167" spans="1:17" x14ac:dyDescent="0.25">
      <c r="A167" s="106">
        <f t="shared" ca="1" si="6"/>
        <v>166</v>
      </c>
      <c r="B167" s="88"/>
      <c r="C167" s="88"/>
      <c r="D167" s="4" t="str">
        <f t="shared" si="7"/>
        <v/>
      </c>
      <c r="E167" s="5"/>
      <c r="F167" s="4"/>
      <c r="G167" s="88"/>
      <c r="H167" s="4"/>
      <c r="I167" s="4"/>
      <c r="J167" s="87"/>
      <c r="K167" s="49"/>
      <c r="L167" s="49"/>
      <c r="M167" s="6"/>
      <c r="N167" s="7"/>
      <c r="O167" s="7"/>
      <c r="P167" s="7"/>
      <c r="Q167" s="7"/>
    </row>
    <row r="168" spans="1:17" x14ac:dyDescent="0.25">
      <c r="A168" s="106">
        <f t="shared" ca="1" si="6"/>
        <v>167</v>
      </c>
      <c r="B168" s="88"/>
      <c r="C168" s="88"/>
      <c r="D168" s="4" t="str">
        <f t="shared" si="7"/>
        <v/>
      </c>
      <c r="E168" s="5"/>
      <c r="F168" s="4"/>
      <c r="G168" s="88"/>
      <c r="H168" s="4"/>
      <c r="I168" s="4"/>
      <c r="J168" s="87"/>
      <c r="K168" s="49"/>
      <c r="L168" s="49"/>
      <c r="M168" s="6"/>
      <c r="N168" s="7"/>
      <c r="O168" s="7"/>
      <c r="P168" s="7"/>
      <c r="Q168" s="7"/>
    </row>
    <row r="169" spans="1:17" x14ac:dyDescent="0.25">
      <c r="A169" s="106">
        <f t="shared" ca="1" si="6"/>
        <v>168</v>
      </c>
      <c r="B169" s="88"/>
      <c r="C169" s="88"/>
      <c r="D169" s="4" t="str">
        <f t="shared" si="7"/>
        <v/>
      </c>
      <c r="E169" s="5"/>
      <c r="F169" s="4"/>
      <c r="G169" s="88"/>
      <c r="H169" s="4"/>
      <c r="I169" s="4"/>
      <c r="J169" s="87"/>
      <c r="K169" s="49"/>
      <c r="L169" s="49"/>
      <c r="M169" s="6"/>
      <c r="N169" s="7"/>
      <c r="O169" s="7"/>
      <c r="P169" s="7"/>
      <c r="Q169" s="7"/>
    </row>
    <row r="170" spans="1:17" x14ac:dyDescent="0.25">
      <c r="A170" s="106">
        <f t="shared" ca="1" si="6"/>
        <v>169</v>
      </c>
      <c r="B170" s="88"/>
      <c r="C170" s="88"/>
      <c r="D170" s="4" t="str">
        <f t="shared" si="7"/>
        <v/>
      </c>
      <c r="E170" s="5"/>
      <c r="F170" s="4"/>
      <c r="G170" s="88"/>
      <c r="H170" s="4"/>
      <c r="I170" s="4"/>
      <c r="J170" s="87"/>
      <c r="K170" s="49"/>
      <c r="L170" s="49"/>
      <c r="M170" s="6"/>
      <c r="N170" s="7"/>
      <c r="O170" s="7"/>
      <c r="P170" s="7"/>
      <c r="Q170" s="7"/>
    </row>
    <row r="171" spans="1:17" x14ac:dyDescent="0.25">
      <c r="A171" s="106">
        <f t="shared" ca="1" si="6"/>
        <v>170</v>
      </c>
      <c r="B171" s="88"/>
      <c r="C171" s="88"/>
      <c r="D171" s="4" t="str">
        <f t="shared" si="7"/>
        <v/>
      </c>
      <c r="E171" s="5"/>
      <c r="F171" s="4"/>
      <c r="G171" s="88"/>
      <c r="H171" s="4"/>
      <c r="I171" s="4"/>
      <c r="J171" s="87"/>
      <c r="K171" s="49"/>
      <c r="L171" s="49"/>
      <c r="M171" s="6"/>
      <c r="N171" s="7"/>
      <c r="O171" s="7"/>
      <c r="P171" s="7"/>
      <c r="Q171" s="7"/>
    </row>
    <row r="172" spans="1:17" x14ac:dyDescent="0.25">
      <c r="A172" s="106">
        <f t="shared" ca="1" si="6"/>
        <v>171</v>
      </c>
      <c r="B172" s="88"/>
      <c r="C172" s="88"/>
      <c r="D172" s="4" t="str">
        <f t="shared" si="7"/>
        <v/>
      </c>
      <c r="E172" s="5"/>
      <c r="F172" s="4"/>
      <c r="G172" s="88"/>
      <c r="H172" s="4"/>
      <c r="I172" s="4"/>
      <c r="J172" s="87"/>
      <c r="K172" s="86"/>
      <c r="L172" s="49"/>
      <c r="M172" s="6"/>
    </row>
    <row r="173" spans="1:17" x14ac:dyDescent="0.25">
      <c r="A173" s="106">
        <f t="shared" ca="1" si="6"/>
        <v>172</v>
      </c>
      <c r="B173" s="88"/>
      <c r="C173" s="88"/>
      <c r="D173" s="4" t="str">
        <f t="shared" si="7"/>
        <v/>
      </c>
      <c r="E173" s="5"/>
      <c r="F173" s="4"/>
      <c r="G173" s="88"/>
      <c r="H173" s="4"/>
      <c r="I173" s="4"/>
      <c r="J173" s="87"/>
      <c r="K173" s="86"/>
      <c r="L173" s="49"/>
      <c r="M173" s="6"/>
    </row>
    <row r="174" spans="1:17" x14ac:dyDescent="0.25">
      <c r="A174" s="106">
        <f t="shared" ca="1" si="6"/>
        <v>173</v>
      </c>
      <c r="B174" s="88"/>
      <c r="C174" s="88"/>
      <c r="D174" s="4" t="str">
        <f t="shared" si="7"/>
        <v/>
      </c>
      <c r="E174" s="5"/>
      <c r="F174" s="4"/>
      <c r="G174" s="88"/>
      <c r="H174" s="4"/>
      <c r="I174" s="4"/>
      <c r="J174" s="87"/>
      <c r="K174" s="86"/>
      <c r="L174" s="49"/>
      <c r="M174" s="6"/>
    </row>
    <row r="175" spans="1:17" x14ac:dyDescent="0.25">
      <c r="A175" s="106">
        <f t="shared" ca="1" si="6"/>
        <v>174</v>
      </c>
      <c r="B175" s="88"/>
      <c r="C175" s="88"/>
      <c r="D175" s="4" t="str">
        <f t="shared" si="7"/>
        <v/>
      </c>
      <c r="E175" s="5"/>
      <c r="F175" s="4"/>
      <c r="G175" s="88"/>
      <c r="H175" s="4"/>
      <c r="I175" s="4"/>
      <c r="J175" s="87"/>
      <c r="K175" s="86"/>
      <c r="L175" s="49"/>
      <c r="M175" s="6"/>
    </row>
    <row r="176" spans="1:17" x14ac:dyDescent="0.25">
      <c r="A176" s="106">
        <f t="shared" ca="1" si="6"/>
        <v>175</v>
      </c>
      <c r="B176" s="88"/>
      <c r="C176" s="88"/>
      <c r="D176" s="4" t="str">
        <f t="shared" si="7"/>
        <v/>
      </c>
      <c r="E176" s="5"/>
      <c r="F176" s="4"/>
      <c r="G176" s="88"/>
      <c r="H176" s="4"/>
      <c r="I176" s="4"/>
      <c r="J176" s="87"/>
      <c r="K176" s="86"/>
      <c r="L176" s="49"/>
      <c r="M176" s="6"/>
    </row>
    <row r="177" spans="1:13" x14ac:dyDescent="0.25">
      <c r="A177" s="106">
        <f t="shared" ca="1" si="6"/>
        <v>176</v>
      </c>
      <c r="B177" s="88"/>
      <c r="C177" s="88"/>
      <c r="D177" s="4" t="str">
        <f t="shared" si="7"/>
        <v/>
      </c>
      <c r="E177" s="5"/>
      <c r="F177" s="4"/>
      <c r="G177" s="88"/>
      <c r="H177" s="4"/>
      <c r="I177" s="4"/>
      <c r="J177" s="87"/>
      <c r="K177" s="86"/>
      <c r="L177" s="49"/>
      <c r="M177" s="6"/>
    </row>
    <row r="178" spans="1:13" x14ac:dyDescent="0.25">
      <c r="A178" s="106">
        <f t="shared" ca="1" si="6"/>
        <v>177</v>
      </c>
      <c r="B178" s="88"/>
      <c r="C178" s="88"/>
      <c r="D178" s="4" t="str">
        <f t="shared" si="7"/>
        <v/>
      </c>
      <c r="E178" s="5"/>
      <c r="F178" s="4"/>
      <c r="G178" s="88"/>
      <c r="H178" s="4"/>
      <c r="I178" s="4"/>
      <c r="J178" s="87"/>
      <c r="K178" s="86"/>
      <c r="L178" s="49"/>
      <c r="M178" s="6"/>
    </row>
    <row r="179" spans="1:13" x14ac:dyDescent="0.25">
      <c r="A179" s="106">
        <f t="shared" ca="1" si="6"/>
        <v>178</v>
      </c>
      <c r="B179" s="88"/>
      <c r="C179" s="88"/>
      <c r="D179" s="4" t="str">
        <f t="shared" si="7"/>
        <v/>
      </c>
      <c r="E179" s="5"/>
      <c r="F179" s="4"/>
      <c r="G179" s="88"/>
      <c r="H179" s="4"/>
      <c r="I179" s="4"/>
      <c r="J179" s="87"/>
      <c r="K179" s="86"/>
      <c r="L179" s="49"/>
      <c r="M179" s="6"/>
    </row>
    <row r="180" spans="1:13" x14ac:dyDescent="0.25">
      <c r="A180" s="106">
        <f t="shared" ca="1" si="6"/>
        <v>179</v>
      </c>
      <c r="B180" s="88"/>
      <c r="C180" s="88"/>
      <c r="D180" s="4" t="str">
        <f t="shared" si="7"/>
        <v/>
      </c>
      <c r="E180" s="5"/>
      <c r="F180" s="4"/>
      <c r="G180" s="88"/>
      <c r="H180" s="4"/>
      <c r="I180" s="4"/>
      <c r="J180" s="87"/>
      <c r="K180" s="86"/>
      <c r="L180" s="49"/>
      <c r="M180" s="6"/>
    </row>
    <row r="181" spans="1:13" x14ac:dyDescent="0.25">
      <c r="A181" s="106">
        <f t="shared" ca="1" si="6"/>
        <v>180</v>
      </c>
      <c r="B181" s="88"/>
      <c r="C181" s="88"/>
      <c r="D181" s="4" t="str">
        <f t="shared" si="7"/>
        <v/>
      </c>
      <c r="E181" s="5"/>
      <c r="F181" s="4"/>
      <c r="G181" s="88"/>
      <c r="H181" s="4"/>
      <c r="I181" s="4"/>
      <c r="J181" s="87"/>
      <c r="K181" s="86"/>
      <c r="L181" s="49"/>
      <c r="M181" s="6"/>
    </row>
    <row r="182" spans="1:13" x14ac:dyDescent="0.25">
      <c r="A182" s="106">
        <f t="shared" ca="1" si="6"/>
        <v>181</v>
      </c>
      <c r="B182" s="88"/>
      <c r="C182" s="88"/>
      <c r="D182" s="4" t="str">
        <f t="shared" si="7"/>
        <v/>
      </c>
      <c r="E182" s="5"/>
      <c r="F182" s="4"/>
      <c r="G182" s="88"/>
      <c r="H182" s="4"/>
      <c r="I182" s="4"/>
      <c r="J182" s="87"/>
      <c r="K182" s="86"/>
      <c r="L182" s="49"/>
      <c r="M182" s="6"/>
    </row>
    <row r="183" spans="1:13" x14ac:dyDescent="0.25">
      <c r="A183" s="106">
        <f t="shared" ca="1" si="6"/>
        <v>182</v>
      </c>
      <c r="B183" s="88"/>
      <c r="C183" s="88"/>
      <c r="D183" s="4" t="str">
        <f t="shared" si="7"/>
        <v/>
      </c>
      <c r="E183" s="5"/>
      <c r="F183" s="4"/>
      <c r="G183" s="88"/>
      <c r="H183" s="4"/>
      <c r="I183" s="4"/>
      <c r="J183" s="87"/>
      <c r="K183" s="86"/>
      <c r="L183" s="49"/>
      <c r="M183" s="6"/>
    </row>
    <row r="184" spans="1:13" x14ac:dyDescent="0.25">
      <c r="A184" s="106">
        <f t="shared" ca="1" si="6"/>
        <v>183</v>
      </c>
      <c r="B184" s="88"/>
      <c r="C184" s="88"/>
      <c r="D184" s="4" t="str">
        <f t="shared" si="7"/>
        <v/>
      </c>
      <c r="E184" s="5"/>
      <c r="F184" s="4"/>
      <c r="G184" s="88"/>
      <c r="H184" s="4"/>
      <c r="I184" s="4"/>
      <c r="J184" s="87"/>
      <c r="K184" s="86"/>
      <c r="L184" s="49"/>
      <c r="M184" s="6"/>
    </row>
    <row r="185" spans="1:13" x14ac:dyDescent="0.25">
      <c r="A185" s="106">
        <f t="shared" ca="1" si="6"/>
        <v>184</v>
      </c>
      <c r="B185" s="88"/>
      <c r="C185" s="88"/>
      <c r="D185" s="4" t="str">
        <f t="shared" si="7"/>
        <v/>
      </c>
      <c r="E185" s="5"/>
      <c r="F185" s="4"/>
      <c r="G185" s="88"/>
      <c r="H185" s="4"/>
      <c r="I185" s="4"/>
      <c r="J185" s="87"/>
      <c r="K185" s="86"/>
      <c r="L185" s="49"/>
      <c r="M185" s="6"/>
    </row>
    <row r="186" spans="1:13" x14ac:dyDescent="0.25">
      <c r="A186" s="106">
        <f t="shared" ca="1" si="6"/>
        <v>185</v>
      </c>
      <c r="B186" s="88"/>
      <c r="C186" s="88"/>
      <c r="D186" s="4" t="str">
        <f t="shared" si="7"/>
        <v/>
      </c>
      <c r="E186" s="5"/>
      <c r="F186" s="4"/>
      <c r="G186" s="88"/>
      <c r="H186" s="4"/>
      <c r="I186" s="4"/>
      <c r="J186" s="87"/>
      <c r="K186" s="86"/>
      <c r="L186" s="49"/>
      <c r="M186" s="6"/>
    </row>
    <row r="187" spans="1:13" x14ac:dyDescent="0.25">
      <c r="A187" s="106">
        <f t="shared" ca="1" si="6"/>
        <v>186</v>
      </c>
      <c r="B187" s="88"/>
      <c r="C187" s="88"/>
      <c r="D187" s="4" t="str">
        <f t="shared" si="7"/>
        <v/>
      </c>
      <c r="E187" s="5"/>
      <c r="F187" s="4"/>
      <c r="G187" s="88"/>
      <c r="H187" s="4"/>
      <c r="I187" s="4"/>
      <c r="J187" s="87"/>
      <c r="K187" s="86"/>
      <c r="L187" s="49"/>
      <c r="M187" s="6"/>
    </row>
    <row r="188" spans="1:13" x14ac:dyDescent="0.25">
      <c r="A188" s="106">
        <f t="shared" ca="1" si="6"/>
        <v>187</v>
      </c>
      <c r="B188" s="88"/>
      <c r="C188" s="88"/>
      <c r="D188" s="4" t="str">
        <f t="shared" si="7"/>
        <v/>
      </c>
      <c r="E188" s="5"/>
      <c r="F188" s="4"/>
      <c r="G188" s="88"/>
      <c r="H188" s="4"/>
      <c r="I188" s="4"/>
      <c r="J188" s="87"/>
      <c r="K188" s="86"/>
      <c r="L188" s="49"/>
      <c r="M188" s="6"/>
    </row>
    <row r="189" spans="1:13" x14ac:dyDescent="0.25">
      <c r="A189" s="106">
        <f t="shared" ca="1" si="6"/>
        <v>188</v>
      </c>
      <c r="B189" s="88"/>
      <c r="C189" s="88"/>
      <c r="D189" s="4" t="str">
        <f t="shared" si="7"/>
        <v/>
      </c>
      <c r="E189" s="5"/>
      <c r="F189" s="4"/>
      <c r="G189" s="88"/>
      <c r="H189" s="4"/>
      <c r="I189" s="4"/>
      <c r="J189" s="87"/>
      <c r="K189" s="86"/>
      <c r="L189" s="49"/>
      <c r="M189" s="6"/>
    </row>
    <row r="190" spans="1:13" x14ac:dyDescent="0.25">
      <c r="A190" s="106">
        <f t="shared" ca="1" si="6"/>
        <v>189</v>
      </c>
      <c r="B190" s="88"/>
      <c r="C190" s="88"/>
      <c r="D190" s="4" t="str">
        <f t="shared" si="7"/>
        <v/>
      </c>
      <c r="E190" s="5"/>
      <c r="F190" s="4"/>
      <c r="G190" s="88"/>
      <c r="H190" s="4"/>
      <c r="I190" s="4"/>
      <c r="J190" s="87"/>
      <c r="K190" s="86"/>
      <c r="L190" s="49"/>
      <c r="M190" s="6"/>
    </row>
    <row r="191" spans="1:13" x14ac:dyDescent="0.25">
      <c r="A191" s="106">
        <f t="shared" ca="1" si="6"/>
        <v>190</v>
      </c>
      <c r="B191" s="88"/>
      <c r="C191" s="88"/>
      <c r="D191" s="4" t="str">
        <f t="shared" si="7"/>
        <v/>
      </c>
      <c r="E191" s="5"/>
      <c r="F191" s="4"/>
      <c r="G191" s="88"/>
      <c r="H191" s="4"/>
      <c r="I191" s="4"/>
      <c r="J191" s="87"/>
      <c r="K191" s="86"/>
      <c r="L191" s="49"/>
      <c r="M191" s="6"/>
    </row>
    <row r="192" spans="1:13" x14ac:dyDescent="0.25">
      <c r="A192" s="106">
        <f t="shared" ca="1" si="6"/>
        <v>191</v>
      </c>
      <c r="B192" s="88"/>
      <c r="C192" s="88"/>
      <c r="D192" s="4" t="str">
        <f t="shared" si="7"/>
        <v/>
      </c>
      <c r="E192" s="5"/>
      <c r="F192" s="4"/>
      <c r="G192" s="88"/>
      <c r="H192" s="4"/>
      <c r="I192" s="4"/>
      <c r="J192" s="87"/>
      <c r="K192" s="86"/>
      <c r="L192" s="49"/>
      <c r="M192" s="6"/>
    </row>
    <row r="193" spans="1:13" x14ac:dyDescent="0.25">
      <c r="A193" s="106">
        <f t="shared" ca="1" si="6"/>
        <v>192</v>
      </c>
      <c r="B193" s="88"/>
      <c r="C193" s="88"/>
      <c r="D193" s="4" t="str">
        <f t="shared" si="7"/>
        <v/>
      </c>
      <c r="E193" s="5"/>
      <c r="F193" s="4"/>
      <c r="G193" s="88"/>
      <c r="H193" s="4"/>
      <c r="I193" s="4"/>
      <c r="J193" s="87"/>
      <c r="K193" s="86"/>
      <c r="L193" s="49"/>
      <c r="M193" s="6"/>
    </row>
    <row r="194" spans="1:13" x14ac:dyDescent="0.25">
      <c r="A194" s="106">
        <f t="shared" ref="A194:A200" ca="1" si="8">HYPERLINK(CONCATENATE(repetoire,"\",(MID(CELL("nomfichier",$A$1),FIND("]",CELL("nomfichier",$A$1),1)+1,30)),"\","PA",ROW(A194)-1,".pdf"),ROW(A194)-1)</f>
        <v>193</v>
      </c>
      <c r="B194" s="88"/>
      <c r="C194" s="88"/>
      <c r="D194" s="4" t="str">
        <f t="shared" ref="D194:D200" si="9">IF(ISBLANK($C194), "", VLOOKUP($C194,PAcomplet,2,FALSE))</f>
        <v/>
      </c>
      <c r="E194" s="5"/>
      <c r="F194" s="4"/>
      <c r="G194" s="88"/>
      <c r="H194" s="4"/>
      <c r="I194" s="4"/>
      <c r="J194" s="87"/>
      <c r="K194" s="86"/>
      <c r="L194" s="49"/>
      <c r="M194" s="6"/>
    </row>
    <row r="195" spans="1:13" x14ac:dyDescent="0.25">
      <c r="A195" s="106">
        <f t="shared" ca="1" si="8"/>
        <v>194</v>
      </c>
      <c r="B195" s="88"/>
      <c r="C195" s="88"/>
      <c r="D195" s="4" t="str">
        <f t="shared" si="9"/>
        <v/>
      </c>
      <c r="E195" s="5"/>
      <c r="F195" s="4"/>
      <c r="G195" s="88"/>
      <c r="H195" s="4"/>
      <c r="I195" s="4"/>
      <c r="J195" s="87"/>
      <c r="K195" s="86"/>
      <c r="L195" s="49"/>
      <c r="M195" s="6"/>
    </row>
    <row r="196" spans="1:13" x14ac:dyDescent="0.25">
      <c r="A196" s="106">
        <f t="shared" ca="1" si="8"/>
        <v>195</v>
      </c>
      <c r="B196" s="88"/>
      <c r="C196" s="88"/>
      <c r="D196" s="4" t="str">
        <f t="shared" si="9"/>
        <v/>
      </c>
      <c r="E196" s="5"/>
      <c r="F196" s="4"/>
      <c r="G196" s="88"/>
      <c r="H196" s="4"/>
      <c r="I196" s="4"/>
      <c r="J196" s="87"/>
      <c r="K196" s="86"/>
      <c r="L196" s="49"/>
      <c r="M196" s="6"/>
    </row>
    <row r="197" spans="1:13" x14ac:dyDescent="0.25">
      <c r="A197" s="106">
        <f t="shared" ca="1" si="8"/>
        <v>196</v>
      </c>
      <c r="B197" s="88"/>
      <c r="C197" s="88"/>
      <c r="D197" s="4" t="str">
        <f t="shared" si="9"/>
        <v/>
      </c>
      <c r="E197" s="5"/>
      <c r="F197" s="4"/>
      <c r="G197" s="88"/>
      <c r="H197" s="4"/>
      <c r="I197" s="4"/>
      <c r="J197" s="87"/>
      <c r="K197" s="86"/>
      <c r="L197" s="49"/>
      <c r="M197" s="6"/>
    </row>
    <row r="198" spans="1:13" x14ac:dyDescent="0.25">
      <c r="A198" s="106">
        <f t="shared" ca="1" si="8"/>
        <v>197</v>
      </c>
      <c r="B198" s="88"/>
      <c r="C198" s="88"/>
      <c r="D198" s="4" t="str">
        <f t="shared" si="9"/>
        <v/>
      </c>
      <c r="E198" s="5"/>
      <c r="F198" s="4"/>
      <c r="G198" s="88"/>
      <c r="H198" s="4"/>
      <c r="I198" s="4"/>
      <c r="J198" s="87"/>
      <c r="K198" s="86"/>
      <c r="L198" s="49"/>
      <c r="M198" s="6"/>
    </row>
    <row r="199" spans="1:13" x14ac:dyDescent="0.25">
      <c r="A199" s="106">
        <f t="shared" ca="1" si="8"/>
        <v>198</v>
      </c>
      <c r="B199" s="88"/>
      <c r="C199" s="88"/>
      <c r="D199" s="4" t="str">
        <f t="shared" si="9"/>
        <v/>
      </c>
      <c r="E199" s="5"/>
      <c r="F199" s="4"/>
      <c r="G199" s="88"/>
      <c r="H199" s="4"/>
      <c r="I199" s="4"/>
      <c r="J199" s="87"/>
      <c r="K199" s="86"/>
      <c r="L199" s="49"/>
      <c r="M199" s="6"/>
    </row>
    <row r="200" spans="1:13" x14ac:dyDescent="0.25">
      <c r="A200" s="106">
        <f t="shared" ca="1" si="8"/>
        <v>199</v>
      </c>
      <c r="B200" s="88"/>
      <c r="C200" s="88"/>
      <c r="D200" s="4" t="str">
        <f t="shared" si="9"/>
        <v/>
      </c>
      <c r="E200" s="5"/>
      <c r="F200" s="4"/>
      <c r="G200" s="88"/>
      <c r="H200" s="4"/>
      <c r="I200" s="4"/>
      <c r="J200" s="87"/>
      <c r="K200" s="86"/>
      <c r="L200" s="49"/>
      <c r="M200" s="6"/>
    </row>
    <row r="201" spans="1:13" x14ac:dyDescent="0.25">
      <c r="K201" s="110"/>
      <c r="L201" s="110"/>
      <c r="M201" s="2"/>
    </row>
    <row r="202" spans="1:13" x14ac:dyDescent="0.25">
      <c r="K202" s="110"/>
      <c r="L202" s="110"/>
      <c r="M202" s="2"/>
    </row>
    <row r="203" spans="1:13" x14ac:dyDescent="0.25">
      <c r="K203" s="110"/>
      <c r="L203" s="110"/>
      <c r="M203" s="2"/>
    </row>
    <row r="204" spans="1:13" x14ac:dyDescent="0.25">
      <c r="K204" s="110"/>
      <c r="L204" s="110"/>
      <c r="M204" s="2"/>
    </row>
    <row r="205" spans="1:13" x14ac:dyDescent="0.25">
      <c r="K205" s="110"/>
      <c r="L205" s="110"/>
      <c r="M205" s="2"/>
    </row>
    <row r="206" spans="1:13" x14ac:dyDescent="0.25">
      <c r="K206" s="110"/>
      <c r="L206" s="110"/>
      <c r="M206" s="2"/>
    </row>
    <row r="207" spans="1:13" x14ac:dyDescent="0.25">
      <c r="K207" s="110"/>
      <c r="L207" s="110"/>
      <c r="M207" s="2"/>
    </row>
    <row r="208" spans="1:13" x14ac:dyDescent="0.25">
      <c r="K208" s="110"/>
      <c r="L208" s="110"/>
      <c r="M208" s="2"/>
    </row>
    <row r="209" spans="11:13" x14ac:dyDescent="0.25">
      <c r="K209" s="110"/>
      <c r="L209" s="110"/>
      <c r="M209" s="2"/>
    </row>
    <row r="210" spans="11:13" x14ac:dyDescent="0.25">
      <c r="K210" s="110"/>
      <c r="L210" s="110"/>
      <c r="M210" s="2"/>
    </row>
    <row r="211" spans="11:13" x14ac:dyDescent="0.25">
      <c r="K211" s="110"/>
      <c r="L211" s="110"/>
      <c r="M211" s="2"/>
    </row>
    <row r="212" spans="11:13" x14ac:dyDescent="0.25">
      <c r="K212" s="110"/>
      <c r="L212" s="110"/>
      <c r="M212" s="2"/>
    </row>
    <row r="213" spans="11:13" x14ac:dyDescent="0.25">
      <c r="K213" s="110"/>
      <c r="L213" s="110"/>
      <c r="M213" s="2"/>
    </row>
    <row r="214" spans="11:13" x14ac:dyDescent="0.25">
      <c r="K214" s="110"/>
      <c r="L214" s="110"/>
      <c r="M214" s="2"/>
    </row>
    <row r="215" spans="11:13" x14ac:dyDescent="0.25">
      <c r="K215" s="110"/>
      <c r="L215" s="110"/>
      <c r="M215" s="2"/>
    </row>
    <row r="216" spans="11:13" x14ac:dyDescent="0.25">
      <c r="K216" s="110"/>
      <c r="L216" s="110"/>
      <c r="M216" s="2"/>
    </row>
    <row r="217" spans="11:13" x14ac:dyDescent="0.25">
      <c r="K217" s="110"/>
      <c r="L217" s="110"/>
      <c r="M217" s="2"/>
    </row>
    <row r="218" spans="11:13" x14ac:dyDescent="0.25">
      <c r="K218" s="110"/>
      <c r="L218" s="110"/>
      <c r="M218" s="2"/>
    </row>
    <row r="219" spans="11:13" x14ac:dyDescent="0.25">
      <c r="K219" s="110"/>
      <c r="L219" s="110"/>
      <c r="M219" s="2"/>
    </row>
    <row r="220" spans="11:13" x14ac:dyDescent="0.25">
      <c r="K220" s="110"/>
      <c r="L220" s="110"/>
      <c r="M220" s="2"/>
    </row>
    <row r="221" spans="11:13" x14ac:dyDescent="0.25">
      <c r="K221" s="110"/>
      <c r="L221" s="110"/>
      <c r="M221" s="2"/>
    </row>
    <row r="222" spans="11:13" x14ac:dyDescent="0.25">
      <c r="K222" s="110"/>
      <c r="L222" s="110"/>
      <c r="M222" s="2"/>
    </row>
    <row r="223" spans="11:13" x14ac:dyDescent="0.25">
      <c r="K223" s="110"/>
      <c r="L223" s="110"/>
      <c r="M223" s="2"/>
    </row>
    <row r="224" spans="11:13" x14ac:dyDescent="0.25">
      <c r="K224" s="110"/>
      <c r="L224" s="110"/>
      <c r="M224" s="2"/>
    </row>
    <row r="225" spans="11:13" x14ac:dyDescent="0.25">
      <c r="K225" s="110"/>
      <c r="L225" s="110"/>
      <c r="M225" s="2"/>
    </row>
    <row r="226" spans="11:13" x14ac:dyDescent="0.25">
      <c r="K226" s="110"/>
      <c r="L226" s="110"/>
      <c r="M226" s="2"/>
    </row>
    <row r="227" spans="11:13" x14ac:dyDescent="0.25">
      <c r="K227" s="110"/>
      <c r="L227" s="110"/>
      <c r="M227" s="2"/>
    </row>
    <row r="228" spans="11:13" x14ac:dyDescent="0.25">
      <c r="K228" s="110"/>
      <c r="L228" s="110"/>
      <c r="M228" s="2"/>
    </row>
    <row r="229" spans="11:13" x14ac:dyDescent="0.25">
      <c r="K229" s="110"/>
      <c r="L229" s="110"/>
      <c r="M229" s="2"/>
    </row>
    <row r="230" spans="11:13" x14ac:dyDescent="0.25">
      <c r="K230" s="110"/>
      <c r="L230" s="110"/>
      <c r="M230" s="2"/>
    </row>
    <row r="231" spans="11:13" x14ac:dyDescent="0.25">
      <c r="K231" s="110"/>
      <c r="L231" s="110"/>
      <c r="M231" s="2"/>
    </row>
    <row r="232" spans="11:13" x14ac:dyDescent="0.25">
      <c r="K232" s="110"/>
      <c r="L232" s="110"/>
      <c r="M232" s="2"/>
    </row>
    <row r="233" spans="11:13" x14ac:dyDescent="0.25">
      <c r="K233" s="110"/>
      <c r="L233" s="110"/>
      <c r="M233" s="2"/>
    </row>
    <row r="234" spans="11:13" x14ac:dyDescent="0.25">
      <c r="K234" s="110"/>
      <c r="L234" s="110"/>
      <c r="M234" s="2"/>
    </row>
    <row r="235" spans="11:13" x14ac:dyDescent="0.25">
      <c r="K235" s="110"/>
      <c r="L235" s="110"/>
      <c r="M235" s="2"/>
    </row>
    <row r="236" spans="11:13" x14ac:dyDescent="0.25">
      <c r="K236" s="110"/>
      <c r="L236" s="110"/>
      <c r="M236" s="2"/>
    </row>
    <row r="237" spans="11:13" x14ac:dyDescent="0.25">
      <c r="K237" s="110"/>
      <c r="L237" s="110"/>
      <c r="M237" s="2"/>
    </row>
    <row r="238" spans="11:13" x14ac:dyDescent="0.25">
      <c r="K238" s="110"/>
      <c r="L238" s="110"/>
      <c r="M238" s="2"/>
    </row>
    <row r="239" spans="11:13" x14ac:dyDescent="0.25">
      <c r="K239" s="110"/>
      <c r="L239" s="110"/>
      <c r="M239" s="2"/>
    </row>
    <row r="240" spans="11:13" x14ac:dyDescent="0.25">
      <c r="K240" s="110"/>
      <c r="L240" s="110"/>
      <c r="M240" s="2"/>
    </row>
    <row r="241" spans="11:13" x14ac:dyDescent="0.25">
      <c r="K241" s="110"/>
      <c r="L241" s="110"/>
      <c r="M241" s="2"/>
    </row>
    <row r="242" spans="11:13" x14ac:dyDescent="0.25">
      <c r="K242" s="110"/>
      <c r="L242" s="110"/>
      <c r="M242" s="2"/>
    </row>
    <row r="243" spans="11:13" x14ac:dyDescent="0.25">
      <c r="K243" s="110"/>
      <c r="L243" s="110"/>
      <c r="M243" s="2"/>
    </row>
    <row r="244" spans="11:13" x14ac:dyDescent="0.25">
      <c r="K244" s="110"/>
      <c r="L244" s="110"/>
      <c r="M244" s="2"/>
    </row>
    <row r="245" spans="11:13" x14ac:dyDescent="0.25">
      <c r="K245" s="110"/>
      <c r="L245" s="110"/>
      <c r="M245" s="2"/>
    </row>
    <row r="246" spans="11:13" x14ac:dyDescent="0.25">
      <c r="K246" s="110"/>
      <c r="L246" s="110"/>
      <c r="M246" s="2"/>
    </row>
    <row r="247" spans="11:13" x14ac:dyDescent="0.25">
      <c r="K247" s="110"/>
      <c r="L247" s="110"/>
      <c r="M247" s="2"/>
    </row>
    <row r="248" spans="11:13" x14ac:dyDescent="0.25">
      <c r="K248" s="110"/>
      <c r="L248" s="110"/>
      <c r="M248" s="2"/>
    </row>
    <row r="249" spans="11:13" x14ac:dyDescent="0.25">
      <c r="K249" s="110"/>
      <c r="L249" s="110"/>
      <c r="M249" s="2"/>
    </row>
    <row r="250" spans="11:13" x14ac:dyDescent="0.25">
      <c r="K250" s="110"/>
      <c r="L250" s="110"/>
      <c r="M250" s="2"/>
    </row>
    <row r="251" spans="11:13" x14ac:dyDescent="0.25">
      <c r="K251" s="110"/>
      <c r="L251" s="110"/>
      <c r="M251" s="2"/>
    </row>
    <row r="252" spans="11:13" x14ac:dyDescent="0.25">
      <c r="K252" s="110"/>
      <c r="L252" s="110"/>
      <c r="M252" s="2"/>
    </row>
    <row r="253" spans="11:13" x14ac:dyDescent="0.25">
      <c r="K253" s="110"/>
      <c r="L253" s="110"/>
      <c r="M253" s="2"/>
    </row>
    <row r="254" spans="11:13" x14ac:dyDescent="0.25">
      <c r="K254" s="110"/>
      <c r="L254" s="110"/>
      <c r="M254" s="2"/>
    </row>
    <row r="255" spans="11:13" x14ac:dyDescent="0.25">
      <c r="K255" s="110"/>
      <c r="L255" s="110"/>
      <c r="M255" s="2"/>
    </row>
    <row r="256" spans="11:13" x14ac:dyDescent="0.25">
      <c r="K256" s="110"/>
      <c r="L256" s="110"/>
      <c r="M256" s="2"/>
    </row>
    <row r="257" spans="11:13" x14ac:dyDescent="0.25">
      <c r="K257" s="110"/>
      <c r="L257" s="110"/>
      <c r="M257" s="2"/>
    </row>
    <row r="258" spans="11:13" x14ac:dyDescent="0.25">
      <c r="K258" s="110"/>
      <c r="L258" s="110"/>
      <c r="M258" s="2"/>
    </row>
    <row r="259" spans="11:13" x14ac:dyDescent="0.25">
      <c r="K259" s="110"/>
      <c r="L259" s="110"/>
      <c r="M259" s="2"/>
    </row>
    <row r="260" spans="11:13" x14ac:dyDescent="0.25">
      <c r="K260" s="110"/>
      <c r="L260" s="110"/>
      <c r="M260" s="2"/>
    </row>
    <row r="261" spans="11:13" x14ac:dyDescent="0.25">
      <c r="K261" s="110"/>
      <c r="L261" s="110"/>
      <c r="M261" s="2"/>
    </row>
    <row r="262" spans="11:13" x14ac:dyDescent="0.25">
      <c r="K262" s="110"/>
      <c r="L262" s="110"/>
      <c r="M262" s="2"/>
    </row>
    <row r="263" spans="11:13" x14ac:dyDescent="0.25">
      <c r="K263" s="110"/>
      <c r="L263" s="110"/>
      <c r="M263" s="2"/>
    </row>
    <row r="264" spans="11:13" x14ac:dyDescent="0.25">
      <c r="K264" s="110"/>
      <c r="L264" s="110"/>
      <c r="M264" s="2"/>
    </row>
    <row r="265" spans="11:13" x14ac:dyDescent="0.25">
      <c r="K265" s="110"/>
      <c r="L265" s="110"/>
      <c r="M265" s="2"/>
    </row>
    <row r="266" spans="11:13" x14ac:dyDescent="0.25">
      <c r="K266" s="110"/>
      <c r="L266" s="110"/>
      <c r="M266" s="2"/>
    </row>
    <row r="267" spans="11:13" x14ac:dyDescent="0.25">
      <c r="K267" s="110"/>
      <c r="L267" s="110"/>
      <c r="M267" s="2"/>
    </row>
    <row r="268" spans="11:13" x14ac:dyDescent="0.25">
      <c r="K268" s="110"/>
      <c r="L268" s="110"/>
      <c r="M268" s="2"/>
    </row>
    <row r="269" spans="11:13" x14ac:dyDescent="0.25">
      <c r="K269" s="110"/>
      <c r="L269" s="110"/>
      <c r="M269" s="2"/>
    </row>
    <row r="270" spans="11:13" x14ac:dyDescent="0.25">
      <c r="K270" s="110"/>
      <c r="L270" s="110"/>
      <c r="M270" s="2"/>
    </row>
    <row r="271" spans="11:13" x14ac:dyDescent="0.25">
      <c r="K271" s="110"/>
      <c r="L271" s="110"/>
      <c r="M271" s="2"/>
    </row>
    <row r="272" spans="11:13" x14ac:dyDescent="0.25">
      <c r="K272" s="110"/>
      <c r="L272" s="110"/>
      <c r="M272" s="2"/>
    </row>
    <row r="273" spans="11:13" x14ac:dyDescent="0.25">
      <c r="K273" s="110"/>
      <c r="L273" s="110"/>
      <c r="M273" s="2"/>
    </row>
    <row r="274" spans="11:13" x14ac:dyDescent="0.25">
      <c r="K274" s="110"/>
      <c r="L274" s="110"/>
      <c r="M274" s="2"/>
    </row>
    <row r="275" spans="11:13" x14ac:dyDescent="0.25">
      <c r="K275" s="110"/>
      <c r="L275" s="110"/>
      <c r="M275" s="2"/>
    </row>
    <row r="276" spans="11:13" x14ac:dyDescent="0.25">
      <c r="K276" s="110"/>
      <c r="L276" s="110"/>
      <c r="M276" s="2"/>
    </row>
    <row r="277" spans="11:13" x14ac:dyDescent="0.25">
      <c r="K277" s="110"/>
      <c r="L277" s="110"/>
      <c r="M277" s="2"/>
    </row>
    <row r="278" spans="11:13" x14ac:dyDescent="0.25">
      <c r="K278" s="110"/>
      <c r="L278" s="110"/>
      <c r="M278" s="2"/>
    </row>
    <row r="279" spans="11:13" x14ac:dyDescent="0.25">
      <c r="K279" s="110"/>
      <c r="L279" s="110"/>
      <c r="M279" s="2"/>
    </row>
    <row r="280" spans="11:13" x14ac:dyDescent="0.25">
      <c r="K280" s="110"/>
      <c r="L280" s="110"/>
      <c r="M280" s="2"/>
    </row>
    <row r="281" spans="11:13" x14ac:dyDescent="0.25">
      <c r="K281" s="110"/>
      <c r="L281" s="110"/>
      <c r="M281" s="2"/>
    </row>
    <row r="282" spans="11:13" x14ac:dyDescent="0.25">
      <c r="K282" s="110"/>
      <c r="L282" s="110"/>
      <c r="M282" s="2"/>
    </row>
    <row r="283" spans="11:13" x14ac:dyDescent="0.25">
      <c r="K283" s="110"/>
      <c r="L283" s="110"/>
      <c r="M283" s="2"/>
    </row>
    <row r="284" spans="11:13" x14ac:dyDescent="0.25">
      <c r="K284" s="110"/>
      <c r="L284" s="110"/>
      <c r="M284" s="2"/>
    </row>
    <row r="285" spans="11:13" x14ac:dyDescent="0.25">
      <c r="K285" s="110"/>
      <c r="L285" s="110"/>
      <c r="M285" s="2"/>
    </row>
    <row r="286" spans="11:13" x14ac:dyDescent="0.25">
      <c r="K286" s="110"/>
      <c r="L286" s="110"/>
      <c r="M286" s="2"/>
    </row>
    <row r="287" spans="11:13" x14ac:dyDescent="0.25">
      <c r="K287" s="110"/>
      <c r="L287" s="110"/>
      <c r="M287" s="2"/>
    </row>
    <row r="288" spans="11:13" x14ac:dyDescent="0.25">
      <c r="K288" s="110"/>
      <c r="L288" s="110"/>
      <c r="M288" s="2"/>
    </row>
    <row r="289" spans="11:13" x14ac:dyDescent="0.25">
      <c r="K289" s="110"/>
      <c r="L289" s="110"/>
      <c r="M289" s="2"/>
    </row>
    <row r="290" spans="11:13" x14ac:dyDescent="0.25">
      <c r="K290" s="110"/>
      <c r="L290" s="110"/>
      <c r="M290" s="2"/>
    </row>
    <row r="291" spans="11:13" x14ac:dyDescent="0.25">
      <c r="K291" s="110"/>
      <c r="L291" s="110"/>
      <c r="M291" s="2"/>
    </row>
    <row r="292" spans="11:13" x14ac:dyDescent="0.25">
      <c r="K292" s="110"/>
      <c r="L292" s="110"/>
      <c r="M292" s="2"/>
    </row>
    <row r="293" spans="11:13" x14ac:dyDescent="0.25">
      <c r="K293" s="110"/>
      <c r="L293" s="110"/>
      <c r="M293" s="2"/>
    </row>
    <row r="294" spans="11:13" x14ac:dyDescent="0.25">
      <c r="K294" s="110"/>
      <c r="L294" s="110"/>
      <c r="M294" s="2"/>
    </row>
    <row r="295" spans="11:13" x14ac:dyDescent="0.25">
      <c r="K295" s="110"/>
      <c r="L295" s="110"/>
      <c r="M295" s="2"/>
    </row>
    <row r="296" spans="11:13" x14ac:dyDescent="0.25">
      <c r="K296" s="110"/>
      <c r="L296" s="110"/>
      <c r="M296" s="2"/>
    </row>
    <row r="297" spans="11:13" x14ac:dyDescent="0.25">
      <c r="K297" s="110"/>
      <c r="L297" s="110"/>
      <c r="M297" s="2"/>
    </row>
    <row r="298" spans="11:13" x14ac:dyDescent="0.25">
      <c r="K298" s="110"/>
      <c r="L298" s="110"/>
      <c r="M298" s="2"/>
    </row>
    <row r="299" spans="11:13" x14ac:dyDescent="0.25">
      <c r="K299" s="110"/>
      <c r="L299" s="110"/>
      <c r="M299" s="2"/>
    </row>
    <row r="300" spans="11:13" x14ac:dyDescent="0.25">
      <c r="K300" s="110"/>
      <c r="L300" s="110"/>
      <c r="M300" s="2"/>
    </row>
    <row r="301" spans="11:13" x14ac:dyDescent="0.25">
      <c r="K301" s="110"/>
      <c r="L301" s="110"/>
      <c r="M301" s="2"/>
    </row>
    <row r="302" spans="11:13" x14ac:dyDescent="0.25">
      <c r="K302" s="110"/>
      <c r="L302" s="110"/>
      <c r="M302" s="2"/>
    </row>
    <row r="303" spans="11:13" x14ac:dyDescent="0.25">
      <c r="K303" s="110"/>
      <c r="L303" s="110"/>
      <c r="M303" s="2"/>
    </row>
    <row r="304" spans="11:13" x14ac:dyDescent="0.25">
      <c r="K304" s="110"/>
      <c r="L304" s="110"/>
      <c r="M304" s="2"/>
    </row>
    <row r="305" spans="11:13" x14ac:dyDescent="0.25">
      <c r="K305" s="110"/>
      <c r="L305" s="110"/>
      <c r="M305" s="2"/>
    </row>
    <row r="306" spans="11:13" x14ac:dyDescent="0.25">
      <c r="K306" s="110"/>
      <c r="L306" s="110"/>
      <c r="M306" s="2"/>
    </row>
    <row r="307" spans="11:13" x14ac:dyDescent="0.25">
      <c r="K307" s="110"/>
      <c r="L307" s="110"/>
      <c r="M307" s="2"/>
    </row>
    <row r="308" spans="11:13" x14ac:dyDescent="0.25">
      <c r="K308" s="110"/>
      <c r="L308" s="110"/>
      <c r="M308" s="2"/>
    </row>
    <row r="309" spans="11:13" x14ac:dyDescent="0.25">
      <c r="K309" s="110"/>
      <c r="L309" s="110"/>
      <c r="M309" s="2"/>
    </row>
    <row r="310" spans="11:13" x14ac:dyDescent="0.25">
      <c r="K310" s="110"/>
      <c r="L310" s="110"/>
      <c r="M310" s="2"/>
    </row>
    <row r="311" spans="11:13" x14ac:dyDescent="0.25">
      <c r="K311" s="110"/>
      <c r="L311" s="110"/>
      <c r="M311" s="2"/>
    </row>
    <row r="312" spans="11:13" x14ac:dyDescent="0.25">
      <c r="K312" s="110"/>
      <c r="L312" s="110"/>
      <c r="M312" s="2"/>
    </row>
    <row r="313" spans="11:13" x14ac:dyDescent="0.25">
      <c r="K313" s="110"/>
      <c r="L313" s="110"/>
      <c r="M313" s="2"/>
    </row>
    <row r="314" spans="11:13" x14ac:dyDescent="0.25">
      <c r="K314" s="110"/>
      <c r="L314" s="110"/>
      <c r="M314" s="2"/>
    </row>
    <row r="315" spans="11:13" x14ac:dyDescent="0.25">
      <c r="K315" s="110"/>
      <c r="L315" s="110"/>
      <c r="M315" s="2"/>
    </row>
    <row r="316" spans="11:13" x14ac:dyDescent="0.25">
      <c r="K316" s="110"/>
      <c r="L316" s="110"/>
      <c r="M316" s="2"/>
    </row>
    <row r="317" spans="11:13" x14ac:dyDescent="0.25">
      <c r="K317" s="110"/>
      <c r="L317" s="110"/>
      <c r="M317" s="2"/>
    </row>
    <row r="318" spans="11:13" x14ac:dyDescent="0.25">
      <c r="K318" s="110"/>
      <c r="L318" s="110"/>
      <c r="M318" s="2"/>
    </row>
    <row r="319" spans="11:13" x14ac:dyDescent="0.25">
      <c r="K319" s="110"/>
      <c r="L319" s="110"/>
      <c r="M319" s="2"/>
    </row>
    <row r="320" spans="11:13" x14ac:dyDescent="0.25">
      <c r="K320" s="110"/>
      <c r="L320" s="110"/>
      <c r="M320" s="2"/>
    </row>
    <row r="321" spans="11:13" x14ac:dyDescent="0.25">
      <c r="K321" s="110"/>
      <c r="L321" s="110"/>
      <c r="M321" s="2"/>
    </row>
    <row r="322" spans="11:13" x14ac:dyDescent="0.25">
      <c r="K322" s="110"/>
      <c r="L322" s="110"/>
      <c r="M322" s="2"/>
    </row>
    <row r="323" spans="11:13" x14ac:dyDescent="0.25">
      <c r="K323" s="110"/>
      <c r="L323" s="110"/>
      <c r="M323" s="2"/>
    </row>
    <row r="324" spans="11:13" x14ac:dyDescent="0.25">
      <c r="K324" s="110"/>
      <c r="L324" s="110"/>
      <c r="M324" s="2"/>
    </row>
    <row r="325" spans="11:13" x14ac:dyDescent="0.25">
      <c r="K325" s="110"/>
      <c r="L325" s="110"/>
      <c r="M325" s="2"/>
    </row>
    <row r="326" spans="11:13" x14ac:dyDescent="0.25">
      <c r="K326" s="110"/>
      <c r="L326" s="110"/>
      <c r="M326" s="2"/>
    </row>
    <row r="327" spans="11:13" x14ac:dyDescent="0.25">
      <c r="K327" s="110"/>
      <c r="L327" s="110"/>
      <c r="M327" s="2"/>
    </row>
    <row r="328" spans="11:13" x14ac:dyDescent="0.25">
      <c r="K328" s="110"/>
      <c r="L328" s="110"/>
      <c r="M328" s="2"/>
    </row>
    <row r="329" spans="11:13" x14ac:dyDescent="0.25">
      <c r="K329" s="110"/>
      <c r="L329" s="110"/>
      <c r="M329" s="2"/>
    </row>
    <row r="330" spans="11:13" x14ac:dyDescent="0.25">
      <c r="K330" s="110"/>
      <c r="L330" s="110"/>
      <c r="M330" s="2"/>
    </row>
    <row r="331" spans="11:13" x14ac:dyDescent="0.25">
      <c r="K331" s="110"/>
      <c r="L331" s="110"/>
      <c r="M331" s="2"/>
    </row>
    <row r="332" spans="11:13" x14ac:dyDescent="0.25">
      <c r="K332" s="110"/>
      <c r="L332" s="110"/>
      <c r="M332" s="2"/>
    </row>
    <row r="333" spans="11:13" x14ac:dyDescent="0.25">
      <c r="K333" s="110"/>
      <c r="L333" s="110"/>
      <c r="M333" s="2"/>
    </row>
    <row r="334" spans="11:13" x14ac:dyDescent="0.25">
      <c r="K334" s="110"/>
      <c r="L334" s="110"/>
      <c r="M334" s="2"/>
    </row>
    <row r="335" spans="11:13" x14ac:dyDescent="0.25">
      <c r="K335" s="110"/>
      <c r="L335" s="110"/>
      <c r="M335" s="2"/>
    </row>
    <row r="336" spans="11:13" x14ac:dyDescent="0.25">
      <c r="K336" s="110"/>
      <c r="L336" s="110"/>
      <c r="M336" s="2"/>
    </row>
    <row r="337" spans="11:13" x14ac:dyDescent="0.25">
      <c r="K337" s="110"/>
      <c r="L337" s="110"/>
      <c r="M337" s="2"/>
    </row>
    <row r="338" spans="11:13" x14ac:dyDescent="0.25">
      <c r="K338" s="110"/>
      <c r="L338" s="110"/>
      <c r="M338" s="2"/>
    </row>
    <row r="339" spans="11:13" x14ac:dyDescent="0.25">
      <c r="K339" s="110"/>
      <c r="L339" s="110"/>
      <c r="M339" s="2"/>
    </row>
    <row r="340" spans="11:13" x14ac:dyDescent="0.25">
      <c r="K340" s="110"/>
      <c r="L340" s="110"/>
      <c r="M340" s="2"/>
    </row>
    <row r="341" spans="11:13" x14ac:dyDescent="0.25">
      <c r="K341" s="110"/>
      <c r="L341" s="110"/>
      <c r="M341" s="2"/>
    </row>
    <row r="342" spans="11:13" x14ac:dyDescent="0.25">
      <c r="K342" s="110"/>
      <c r="L342" s="110"/>
      <c r="M342" s="2"/>
    </row>
    <row r="343" spans="11:13" x14ac:dyDescent="0.25">
      <c r="K343" s="110"/>
      <c r="L343" s="110"/>
      <c r="M343" s="2"/>
    </row>
    <row r="344" spans="11:13" x14ac:dyDescent="0.25">
      <c r="K344" s="110"/>
      <c r="L344" s="110"/>
      <c r="M344" s="2"/>
    </row>
    <row r="345" spans="11:13" x14ac:dyDescent="0.25">
      <c r="K345" s="110"/>
      <c r="L345" s="110"/>
      <c r="M345" s="2"/>
    </row>
    <row r="346" spans="11:13" x14ac:dyDescent="0.25">
      <c r="K346" s="110"/>
      <c r="L346" s="110"/>
      <c r="M346" s="2"/>
    </row>
    <row r="347" spans="11:13" x14ac:dyDescent="0.25">
      <c r="K347" s="110"/>
      <c r="L347" s="110"/>
      <c r="M347" s="2"/>
    </row>
    <row r="348" spans="11:13" x14ac:dyDescent="0.25">
      <c r="K348" s="110"/>
      <c r="L348" s="110"/>
      <c r="M348" s="2"/>
    </row>
    <row r="349" spans="11:13" x14ac:dyDescent="0.25">
      <c r="K349" s="110"/>
      <c r="L349" s="110"/>
      <c r="M349" s="2"/>
    </row>
    <row r="350" spans="11:13" x14ac:dyDescent="0.25">
      <c r="K350" s="110"/>
      <c r="L350" s="110"/>
      <c r="M350" s="2"/>
    </row>
    <row r="351" spans="11:13" x14ac:dyDescent="0.25">
      <c r="K351" s="110"/>
      <c r="L351" s="110"/>
      <c r="M351" s="2"/>
    </row>
    <row r="352" spans="11:13" x14ac:dyDescent="0.25">
      <c r="K352" s="110"/>
      <c r="L352" s="110"/>
      <c r="M352" s="2"/>
    </row>
    <row r="353" spans="11:13" x14ac:dyDescent="0.25">
      <c r="K353" s="110"/>
      <c r="L353" s="110"/>
      <c r="M353" s="2"/>
    </row>
    <row r="354" spans="11:13" x14ac:dyDescent="0.25">
      <c r="K354" s="110"/>
      <c r="L354" s="110"/>
      <c r="M354" s="2"/>
    </row>
    <row r="355" spans="11:13" x14ac:dyDescent="0.25">
      <c r="K355" s="110"/>
      <c r="L355" s="110"/>
      <c r="M355" s="2"/>
    </row>
    <row r="356" spans="11:13" x14ac:dyDescent="0.25">
      <c r="K356" s="110"/>
      <c r="L356" s="110"/>
      <c r="M356" s="2"/>
    </row>
    <row r="357" spans="11:13" x14ac:dyDescent="0.25">
      <c r="K357" s="110"/>
      <c r="L357" s="110"/>
      <c r="M357" s="2"/>
    </row>
    <row r="358" spans="11:13" x14ac:dyDescent="0.25">
      <c r="K358" s="110"/>
      <c r="L358" s="110"/>
      <c r="M358" s="2"/>
    </row>
    <row r="359" spans="11:13" x14ac:dyDescent="0.25">
      <c r="K359" s="110"/>
      <c r="L359" s="110"/>
      <c r="M359" s="2"/>
    </row>
    <row r="360" spans="11:13" x14ac:dyDescent="0.25">
      <c r="K360" s="110"/>
      <c r="L360" s="110"/>
      <c r="M360" s="2"/>
    </row>
    <row r="361" spans="11:13" x14ac:dyDescent="0.25">
      <c r="K361" s="110"/>
      <c r="L361" s="110"/>
      <c r="M361" s="2"/>
    </row>
    <row r="362" spans="11:13" x14ac:dyDescent="0.25">
      <c r="K362" s="110"/>
      <c r="L362" s="110"/>
      <c r="M362" s="2"/>
    </row>
    <row r="363" spans="11:13" x14ac:dyDescent="0.25">
      <c r="K363" s="110"/>
      <c r="L363" s="110"/>
      <c r="M363" s="2"/>
    </row>
    <row r="364" spans="11:13" x14ac:dyDescent="0.25">
      <c r="K364" s="110"/>
      <c r="L364" s="110"/>
      <c r="M364" s="2"/>
    </row>
    <row r="365" spans="11:13" x14ac:dyDescent="0.25">
      <c r="K365" s="110"/>
      <c r="L365" s="110"/>
      <c r="M365" s="2"/>
    </row>
    <row r="366" spans="11:13" x14ac:dyDescent="0.25">
      <c r="K366" s="110"/>
      <c r="L366" s="110"/>
      <c r="M366" s="2"/>
    </row>
    <row r="367" spans="11:13" x14ac:dyDescent="0.25">
      <c r="K367" s="110"/>
      <c r="L367" s="110"/>
      <c r="M367" s="2"/>
    </row>
    <row r="368" spans="11:13" x14ac:dyDescent="0.25">
      <c r="K368" s="110"/>
      <c r="L368" s="110"/>
      <c r="M368" s="2"/>
    </row>
    <row r="369" spans="11:13" x14ac:dyDescent="0.25">
      <c r="K369" s="110"/>
      <c r="L369" s="110"/>
      <c r="M369" s="2"/>
    </row>
    <row r="370" spans="11:13" x14ac:dyDescent="0.25">
      <c r="K370" s="110"/>
      <c r="L370" s="110"/>
      <c r="M370" s="2"/>
    </row>
    <row r="371" spans="11:13" x14ac:dyDescent="0.25">
      <c r="K371" s="110"/>
      <c r="L371" s="110"/>
      <c r="M371" s="2"/>
    </row>
    <row r="372" spans="11:13" x14ac:dyDescent="0.25">
      <c r="K372" s="110"/>
      <c r="L372" s="110"/>
      <c r="M372" s="2"/>
    </row>
    <row r="373" spans="11:13" x14ac:dyDescent="0.25">
      <c r="K373" s="110"/>
      <c r="L373" s="110"/>
      <c r="M373" s="2"/>
    </row>
    <row r="374" spans="11:13" x14ac:dyDescent="0.25">
      <c r="K374" s="110"/>
      <c r="L374" s="110"/>
      <c r="M374" s="2"/>
    </row>
    <row r="375" spans="11:13" x14ac:dyDescent="0.25">
      <c r="K375" s="110"/>
      <c r="L375" s="110"/>
      <c r="M375" s="2"/>
    </row>
    <row r="376" spans="11:13" x14ac:dyDescent="0.25">
      <c r="K376" s="110"/>
      <c r="L376" s="110"/>
      <c r="M376" s="2"/>
    </row>
    <row r="377" spans="11:13" x14ac:dyDescent="0.25">
      <c r="K377" s="110"/>
      <c r="L377" s="110"/>
      <c r="M377" s="2"/>
    </row>
    <row r="378" spans="11:13" x14ac:dyDescent="0.25">
      <c r="K378" s="110"/>
      <c r="L378" s="110"/>
      <c r="M378" s="2"/>
    </row>
    <row r="379" spans="11:13" x14ac:dyDescent="0.25">
      <c r="K379" s="110"/>
      <c r="L379" s="110"/>
      <c r="M379" s="2"/>
    </row>
    <row r="380" spans="11:13" x14ac:dyDescent="0.25">
      <c r="K380" s="110"/>
      <c r="L380" s="110"/>
      <c r="M380" s="2"/>
    </row>
    <row r="381" spans="11:13" x14ac:dyDescent="0.25">
      <c r="K381" s="110"/>
      <c r="L381" s="110"/>
      <c r="M381" s="2"/>
    </row>
    <row r="382" spans="11:13" x14ac:dyDescent="0.25">
      <c r="K382" s="110"/>
      <c r="L382" s="110"/>
      <c r="M382" s="2"/>
    </row>
    <row r="383" spans="11:13" x14ac:dyDescent="0.25">
      <c r="K383" s="110"/>
      <c r="L383" s="110"/>
      <c r="M383" s="2"/>
    </row>
    <row r="384" spans="11:13" x14ac:dyDescent="0.25">
      <c r="K384" s="110"/>
      <c r="L384" s="110"/>
      <c r="M384" s="2"/>
    </row>
    <row r="385" spans="11:13" x14ac:dyDescent="0.25">
      <c r="K385" s="110"/>
      <c r="L385" s="110"/>
      <c r="M385" s="2"/>
    </row>
    <row r="386" spans="11:13" x14ac:dyDescent="0.25">
      <c r="K386" s="110"/>
      <c r="L386" s="110"/>
      <c r="M386" s="2"/>
    </row>
    <row r="387" spans="11:13" x14ac:dyDescent="0.25">
      <c r="K387" s="110"/>
      <c r="L387" s="110"/>
      <c r="M387" s="2"/>
    </row>
    <row r="388" spans="11:13" x14ac:dyDescent="0.25">
      <c r="K388" s="110"/>
      <c r="L388" s="110"/>
      <c r="M388" s="2"/>
    </row>
    <row r="389" spans="11:13" x14ac:dyDescent="0.25">
      <c r="K389" s="110"/>
      <c r="L389" s="110"/>
      <c r="M389" s="2"/>
    </row>
    <row r="390" spans="11:13" x14ac:dyDescent="0.25">
      <c r="K390" s="110"/>
      <c r="L390" s="110"/>
      <c r="M390" s="2"/>
    </row>
    <row r="391" spans="11:13" x14ac:dyDescent="0.25">
      <c r="K391" s="110"/>
      <c r="L391" s="110"/>
      <c r="M391" s="2"/>
    </row>
    <row r="392" spans="11:13" x14ac:dyDescent="0.25">
      <c r="K392" s="110"/>
      <c r="L392" s="110"/>
      <c r="M392" s="2"/>
    </row>
    <row r="393" spans="11:13" x14ac:dyDescent="0.25">
      <c r="K393" s="110"/>
      <c r="L393" s="110"/>
      <c r="M393" s="2"/>
    </row>
    <row r="394" spans="11:13" x14ac:dyDescent="0.25">
      <c r="K394" s="110"/>
      <c r="L394" s="110"/>
      <c r="M394" s="2"/>
    </row>
    <row r="395" spans="11:13" x14ac:dyDescent="0.25">
      <c r="K395" s="110"/>
      <c r="L395" s="110"/>
      <c r="M395" s="2"/>
    </row>
    <row r="396" spans="11:13" x14ac:dyDescent="0.25">
      <c r="K396" s="110"/>
      <c r="L396" s="110"/>
      <c r="M396" s="2"/>
    </row>
    <row r="397" spans="11:13" x14ac:dyDescent="0.25">
      <c r="K397" s="110"/>
      <c r="L397" s="110"/>
      <c r="M397" s="2"/>
    </row>
    <row r="398" spans="11:13" x14ac:dyDescent="0.25">
      <c r="K398" s="110"/>
      <c r="L398" s="110"/>
      <c r="M398" s="2"/>
    </row>
    <row r="399" spans="11:13" x14ac:dyDescent="0.25">
      <c r="K399" s="110"/>
      <c r="L399" s="110"/>
      <c r="M399" s="2"/>
    </row>
    <row r="400" spans="11:13" x14ac:dyDescent="0.25">
      <c r="K400" s="110"/>
      <c r="L400" s="110"/>
      <c r="M400" s="2"/>
    </row>
    <row r="401" spans="11:13" x14ac:dyDescent="0.25">
      <c r="K401" s="110"/>
      <c r="L401" s="110"/>
      <c r="M401" s="2"/>
    </row>
    <row r="402" spans="11:13" x14ac:dyDescent="0.25">
      <c r="K402" s="110"/>
      <c r="L402" s="110"/>
      <c r="M402" s="2"/>
    </row>
    <row r="403" spans="11:13" x14ac:dyDescent="0.25">
      <c r="K403" s="110"/>
      <c r="L403" s="110"/>
      <c r="M403" s="2"/>
    </row>
    <row r="404" spans="11:13" x14ac:dyDescent="0.25">
      <c r="K404" s="110"/>
      <c r="L404" s="110"/>
      <c r="M404" s="2"/>
    </row>
    <row r="405" spans="11:13" x14ac:dyDescent="0.25">
      <c r="K405" s="110"/>
      <c r="L405" s="110"/>
      <c r="M405" s="2"/>
    </row>
    <row r="406" spans="11:13" x14ac:dyDescent="0.25">
      <c r="K406" s="110"/>
      <c r="L406" s="110"/>
      <c r="M406" s="2"/>
    </row>
    <row r="407" spans="11:13" x14ac:dyDescent="0.25">
      <c r="K407" s="110"/>
      <c r="L407" s="110"/>
      <c r="M407" s="2"/>
    </row>
    <row r="408" spans="11:13" x14ac:dyDescent="0.25">
      <c r="K408" s="110"/>
      <c r="L408" s="110"/>
      <c r="M408" s="2"/>
    </row>
    <row r="409" spans="11:13" x14ac:dyDescent="0.25">
      <c r="K409" s="110"/>
      <c r="L409" s="110"/>
      <c r="M409" s="2"/>
    </row>
    <row r="410" spans="11:13" x14ac:dyDescent="0.25">
      <c r="K410" s="110"/>
      <c r="L410" s="110"/>
      <c r="M410" s="2"/>
    </row>
    <row r="411" spans="11:13" x14ac:dyDescent="0.25">
      <c r="K411" s="110"/>
      <c r="L411" s="110"/>
      <c r="M411" s="2"/>
    </row>
    <row r="412" spans="11:13" x14ac:dyDescent="0.25">
      <c r="K412" s="110"/>
      <c r="L412" s="110"/>
      <c r="M412" s="2"/>
    </row>
    <row r="413" spans="11:13" x14ac:dyDescent="0.25">
      <c r="K413" s="110"/>
      <c r="L413" s="110"/>
      <c r="M413" s="2"/>
    </row>
    <row r="414" spans="11:13" x14ac:dyDescent="0.25">
      <c r="K414" s="110"/>
      <c r="L414" s="110"/>
      <c r="M414" s="2"/>
    </row>
    <row r="415" spans="11:13" x14ac:dyDescent="0.25">
      <c r="K415" s="110"/>
      <c r="L415" s="110"/>
      <c r="M415" s="2"/>
    </row>
    <row r="416" spans="11:13" x14ac:dyDescent="0.25">
      <c r="K416" s="110"/>
      <c r="L416" s="110"/>
      <c r="M416" s="2"/>
    </row>
    <row r="417" spans="11:13" x14ac:dyDescent="0.25">
      <c r="K417" s="110"/>
      <c r="L417" s="110"/>
      <c r="M417" s="2"/>
    </row>
    <row r="418" spans="11:13" x14ac:dyDescent="0.25">
      <c r="K418" s="110"/>
      <c r="L418" s="110"/>
      <c r="M418" s="2"/>
    </row>
    <row r="419" spans="11:13" x14ac:dyDescent="0.25">
      <c r="K419" s="110"/>
      <c r="L419" s="110"/>
      <c r="M419" s="2"/>
    </row>
    <row r="420" spans="11:13" x14ac:dyDescent="0.25">
      <c r="K420" s="110"/>
      <c r="L420" s="110"/>
      <c r="M420" s="2"/>
    </row>
    <row r="421" spans="11:13" x14ac:dyDescent="0.25">
      <c r="K421" s="110"/>
      <c r="L421" s="110"/>
      <c r="M421" s="2"/>
    </row>
    <row r="422" spans="11:13" x14ac:dyDescent="0.25">
      <c r="K422" s="110"/>
      <c r="L422" s="110"/>
      <c r="M422" s="2"/>
    </row>
    <row r="423" spans="11:13" x14ac:dyDescent="0.25">
      <c r="K423" s="110"/>
      <c r="L423" s="110"/>
      <c r="M423" s="2"/>
    </row>
    <row r="424" spans="11:13" x14ac:dyDescent="0.25">
      <c r="K424" s="110"/>
      <c r="L424" s="110"/>
      <c r="M424" s="2"/>
    </row>
    <row r="425" spans="11:13" x14ac:dyDescent="0.25">
      <c r="K425" s="110"/>
      <c r="L425" s="110"/>
      <c r="M425" s="2"/>
    </row>
    <row r="426" spans="11:13" x14ac:dyDescent="0.25">
      <c r="K426" s="110"/>
      <c r="L426" s="110"/>
      <c r="M426" s="2"/>
    </row>
    <row r="427" spans="11:13" x14ac:dyDescent="0.25">
      <c r="K427" s="110"/>
      <c r="L427" s="110"/>
      <c r="M427" s="2"/>
    </row>
    <row r="428" spans="11:13" x14ac:dyDescent="0.25">
      <c r="K428" s="110"/>
      <c r="L428" s="110"/>
      <c r="M428" s="2"/>
    </row>
    <row r="429" spans="11:13" x14ac:dyDescent="0.25">
      <c r="K429" s="110"/>
      <c r="L429" s="110"/>
      <c r="M429" s="2"/>
    </row>
    <row r="430" spans="11:13" x14ac:dyDescent="0.25">
      <c r="K430" s="110"/>
      <c r="L430" s="110"/>
      <c r="M430" s="2"/>
    </row>
    <row r="431" spans="11:13" x14ac:dyDescent="0.25">
      <c r="K431" s="110"/>
      <c r="L431" s="110"/>
      <c r="M431" s="2"/>
    </row>
    <row r="432" spans="11:13" x14ac:dyDescent="0.25">
      <c r="K432" s="110"/>
      <c r="L432" s="110"/>
      <c r="M432" s="2"/>
    </row>
    <row r="433" spans="11:13" x14ac:dyDescent="0.25">
      <c r="K433" s="110"/>
      <c r="L433" s="110"/>
      <c r="M433" s="2"/>
    </row>
    <row r="434" spans="11:13" x14ac:dyDescent="0.25">
      <c r="K434" s="110"/>
      <c r="L434" s="110"/>
      <c r="M434" s="2"/>
    </row>
    <row r="435" spans="11:13" x14ac:dyDescent="0.25">
      <c r="K435" s="110"/>
      <c r="L435" s="110"/>
      <c r="M435" s="2"/>
    </row>
    <row r="436" spans="11:13" x14ac:dyDescent="0.25">
      <c r="K436" s="110"/>
      <c r="L436" s="110"/>
      <c r="M436" s="2"/>
    </row>
    <row r="437" spans="11:13" x14ac:dyDescent="0.25">
      <c r="K437" s="110"/>
      <c r="L437" s="110"/>
      <c r="M437" s="2"/>
    </row>
    <row r="438" spans="11:13" x14ac:dyDescent="0.25">
      <c r="K438" s="110"/>
      <c r="L438" s="110"/>
      <c r="M438" s="2"/>
    </row>
    <row r="439" spans="11:13" x14ac:dyDescent="0.25">
      <c r="K439" s="110"/>
      <c r="L439" s="110"/>
      <c r="M439" s="2"/>
    </row>
    <row r="440" spans="11:13" x14ac:dyDescent="0.25">
      <c r="K440" s="110"/>
      <c r="L440" s="110"/>
      <c r="M440" s="2"/>
    </row>
    <row r="441" spans="11:13" x14ac:dyDescent="0.25">
      <c r="K441" s="110"/>
      <c r="L441" s="110"/>
      <c r="M441" s="2"/>
    </row>
    <row r="442" spans="11:13" x14ac:dyDescent="0.25">
      <c r="K442" s="110"/>
      <c r="L442" s="110"/>
      <c r="M442" s="2"/>
    </row>
    <row r="443" spans="11:13" x14ac:dyDescent="0.25">
      <c r="K443" s="110"/>
      <c r="L443" s="110"/>
      <c r="M443" s="2"/>
    </row>
    <row r="444" spans="11:13" x14ac:dyDescent="0.25">
      <c r="K444" s="110"/>
      <c r="L444" s="110"/>
      <c r="M444" s="2"/>
    </row>
    <row r="445" spans="11:13" x14ac:dyDescent="0.25">
      <c r="K445" s="110"/>
      <c r="L445" s="110"/>
      <c r="M445" s="2"/>
    </row>
    <row r="446" spans="11:13" x14ac:dyDescent="0.25">
      <c r="K446" s="110"/>
      <c r="L446" s="110"/>
      <c r="M446" s="2"/>
    </row>
    <row r="447" spans="11:13" x14ac:dyDescent="0.25">
      <c r="K447" s="110"/>
      <c r="L447" s="110"/>
      <c r="M447" s="2"/>
    </row>
    <row r="448" spans="11:13" x14ac:dyDescent="0.25">
      <c r="K448" s="110"/>
      <c r="L448" s="110"/>
      <c r="M448" s="2"/>
    </row>
    <row r="449" spans="11:13" x14ac:dyDescent="0.25">
      <c r="K449" s="110"/>
      <c r="L449" s="110"/>
      <c r="M449" s="2"/>
    </row>
    <row r="450" spans="11:13" x14ac:dyDescent="0.25">
      <c r="K450" s="110"/>
      <c r="L450" s="110"/>
      <c r="M450" s="2"/>
    </row>
    <row r="451" spans="11:13" x14ac:dyDescent="0.25">
      <c r="K451" s="110"/>
      <c r="L451" s="110"/>
      <c r="M451" s="2"/>
    </row>
    <row r="452" spans="11:13" x14ac:dyDescent="0.25">
      <c r="K452" s="110"/>
      <c r="L452" s="110"/>
      <c r="M452" s="2"/>
    </row>
    <row r="453" spans="11:13" x14ac:dyDescent="0.25">
      <c r="K453" s="110"/>
      <c r="L453" s="110"/>
      <c r="M453" s="2"/>
    </row>
    <row r="454" spans="11:13" x14ac:dyDescent="0.25">
      <c r="K454" s="110"/>
      <c r="L454" s="110"/>
      <c r="M454" s="2"/>
    </row>
    <row r="455" spans="11:13" x14ac:dyDescent="0.25">
      <c r="K455" s="110"/>
      <c r="L455" s="110"/>
      <c r="M455" s="2"/>
    </row>
    <row r="456" spans="11:13" x14ac:dyDescent="0.25">
      <c r="K456" s="110"/>
      <c r="L456" s="110"/>
      <c r="M456" s="2"/>
    </row>
    <row r="457" spans="11:13" x14ac:dyDescent="0.25">
      <c r="K457" s="110"/>
      <c r="L457" s="110"/>
      <c r="M457" s="2"/>
    </row>
    <row r="458" spans="11:13" x14ac:dyDescent="0.25">
      <c r="K458" s="110"/>
      <c r="L458" s="110"/>
      <c r="M458" s="2"/>
    </row>
    <row r="459" spans="11:13" x14ac:dyDescent="0.25">
      <c r="K459" s="110"/>
      <c r="L459" s="110"/>
      <c r="M459" s="2"/>
    </row>
    <row r="460" spans="11:13" x14ac:dyDescent="0.25">
      <c r="K460" s="110"/>
      <c r="L460" s="110"/>
      <c r="M460" s="2"/>
    </row>
    <row r="461" spans="11:13" x14ac:dyDescent="0.25">
      <c r="K461" s="110"/>
      <c r="L461" s="110"/>
      <c r="M461" s="2"/>
    </row>
    <row r="462" spans="11:13" x14ac:dyDescent="0.25">
      <c r="K462" s="110"/>
      <c r="L462" s="110"/>
      <c r="M462" s="2"/>
    </row>
    <row r="463" spans="11:13" x14ac:dyDescent="0.25">
      <c r="K463" s="110"/>
      <c r="L463" s="110"/>
      <c r="M463" s="2"/>
    </row>
    <row r="464" spans="11:13" x14ac:dyDescent="0.25">
      <c r="K464" s="110"/>
      <c r="L464" s="110"/>
      <c r="M464" s="2"/>
    </row>
    <row r="465" spans="11:13" x14ac:dyDescent="0.25">
      <c r="K465" s="110"/>
      <c r="L465" s="110"/>
      <c r="M465" s="2"/>
    </row>
    <row r="466" spans="11:13" x14ac:dyDescent="0.25">
      <c r="K466" s="110"/>
      <c r="L466" s="110"/>
      <c r="M466" s="2"/>
    </row>
    <row r="467" spans="11:13" x14ac:dyDescent="0.25">
      <c r="K467" s="110"/>
      <c r="L467" s="110"/>
      <c r="M467" s="2"/>
    </row>
    <row r="468" spans="11:13" x14ac:dyDescent="0.25">
      <c r="K468" s="110"/>
      <c r="L468" s="110"/>
      <c r="M468" s="2"/>
    </row>
    <row r="469" spans="11:13" x14ac:dyDescent="0.25">
      <c r="K469" s="110"/>
      <c r="L469" s="110"/>
      <c r="M469" s="2"/>
    </row>
    <row r="470" spans="11:13" x14ac:dyDescent="0.25">
      <c r="K470" s="110"/>
      <c r="L470" s="110"/>
      <c r="M470" s="2"/>
    </row>
    <row r="471" spans="11:13" x14ac:dyDescent="0.25">
      <c r="K471" s="110"/>
      <c r="L471" s="110"/>
      <c r="M471" s="2"/>
    </row>
    <row r="472" spans="11:13" x14ac:dyDescent="0.25">
      <c r="K472" s="110"/>
      <c r="L472" s="110"/>
      <c r="M472" s="2"/>
    </row>
    <row r="473" spans="11:13" x14ac:dyDescent="0.25">
      <c r="K473" s="110"/>
      <c r="L473" s="110"/>
      <c r="M473" s="2"/>
    </row>
    <row r="474" spans="11:13" x14ac:dyDescent="0.25">
      <c r="K474" s="110"/>
      <c r="L474" s="110"/>
      <c r="M474" s="2"/>
    </row>
    <row r="475" spans="11:13" x14ac:dyDescent="0.25">
      <c r="K475" s="110"/>
      <c r="L475" s="110"/>
      <c r="M475" s="2"/>
    </row>
    <row r="476" spans="11:13" x14ac:dyDescent="0.25">
      <c r="K476" s="110"/>
      <c r="L476" s="110"/>
      <c r="M476" s="2"/>
    </row>
    <row r="477" spans="11:13" x14ac:dyDescent="0.25">
      <c r="K477" s="110"/>
      <c r="L477" s="110"/>
      <c r="M477" s="2"/>
    </row>
    <row r="478" spans="11:13" x14ac:dyDescent="0.25">
      <c r="K478" s="110"/>
      <c r="L478" s="110"/>
      <c r="M478" s="2"/>
    </row>
    <row r="479" spans="11:13" x14ac:dyDescent="0.25">
      <c r="K479" s="110"/>
      <c r="L479" s="110"/>
      <c r="M479" s="2"/>
    </row>
    <row r="480" spans="11:13" x14ac:dyDescent="0.25">
      <c r="K480" s="110"/>
      <c r="L480" s="110"/>
      <c r="M480" s="2"/>
    </row>
    <row r="481" spans="11:13" x14ac:dyDescent="0.25">
      <c r="K481" s="110"/>
      <c r="L481" s="110"/>
      <c r="M481" s="2"/>
    </row>
    <row r="482" spans="11:13" x14ac:dyDescent="0.25">
      <c r="K482" s="110"/>
      <c r="L482" s="110"/>
      <c r="M482" s="2"/>
    </row>
    <row r="483" spans="11:13" x14ac:dyDescent="0.25">
      <c r="K483" s="110"/>
      <c r="L483" s="110"/>
      <c r="M483" s="2"/>
    </row>
    <row r="484" spans="11:13" x14ac:dyDescent="0.25">
      <c r="K484" s="110"/>
      <c r="L484" s="110"/>
      <c r="M484" s="2"/>
    </row>
    <row r="485" spans="11:13" x14ac:dyDescent="0.25">
      <c r="K485" s="110"/>
      <c r="L485" s="110"/>
      <c r="M485" s="2"/>
    </row>
    <row r="486" spans="11:13" x14ac:dyDescent="0.25">
      <c r="K486" s="110"/>
      <c r="L486" s="110"/>
      <c r="M486" s="2"/>
    </row>
    <row r="487" spans="11:13" x14ac:dyDescent="0.25">
      <c r="K487" s="110"/>
      <c r="L487" s="110"/>
      <c r="M487" s="2"/>
    </row>
    <row r="488" spans="11:13" x14ac:dyDescent="0.25">
      <c r="K488" s="110"/>
      <c r="L488" s="110"/>
      <c r="M488" s="2"/>
    </row>
    <row r="489" spans="11:13" x14ac:dyDescent="0.25">
      <c r="K489" s="110"/>
      <c r="L489" s="110"/>
      <c r="M489" s="2"/>
    </row>
    <row r="490" spans="11:13" x14ac:dyDescent="0.25">
      <c r="K490" s="110"/>
      <c r="L490" s="110"/>
      <c r="M490" s="2"/>
    </row>
    <row r="491" spans="11:13" x14ac:dyDescent="0.25">
      <c r="K491" s="110"/>
      <c r="L491" s="110"/>
      <c r="M491" s="2"/>
    </row>
    <row r="492" spans="11:13" x14ac:dyDescent="0.25">
      <c r="K492" s="110"/>
      <c r="L492" s="110"/>
      <c r="M492" s="2"/>
    </row>
    <row r="493" spans="11:13" x14ac:dyDescent="0.25">
      <c r="K493" s="110"/>
      <c r="L493" s="110"/>
      <c r="M493" s="2"/>
    </row>
    <row r="494" spans="11:13" x14ac:dyDescent="0.25">
      <c r="K494" s="110"/>
      <c r="L494" s="110"/>
      <c r="M494" s="2"/>
    </row>
    <row r="495" spans="11:13" x14ac:dyDescent="0.25">
      <c r="K495" s="110"/>
      <c r="L495" s="110"/>
      <c r="M495" s="2"/>
    </row>
    <row r="496" spans="11:13" x14ac:dyDescent="0.25">
      <c r="K496" s="110"/>
      <c r="L496" s="110"/>
      <c r="M496" s="2"/>
    </row>
    <row r="497" spans="11:13" x14ac:dyDescent="0.25">
      <c r="K497" s="110"/>
      <c r="L497" s="110"/>
      <c r="M497" s="2"/>
    </row>
    <row r="498" spans="11:13" x14ac:dyDescent="0.25">
      <c r="K498" s="110"/>
      <c r="L498" s="110"/>
      <c r="M498" s="2"/>
    </row>
    <row r="499" spans="11:13" x14ac:dyDescent="0.25">
      <c r="K499" s="110"/>
      <c r="L499" s="110"/>
      <c r="M499" s="2"/>
    </row>
    <row r="500" spans="11:13" x14ac:dyDescent="0.25">
      <c r="K500" s="110"/>
      <c r="L500" s="110"/>
      <c r="M500" s="2"/>
    </row>
    <row r="501" spans="11:13" x14ac:dyDescent="0.25">
      <c r="K501" s="110"/>
      <c r="L501" s="110"/>
      <c r="M501" s="2"/>
    </row>
    <row r="502" spans="11:13" x14ac:dyDescent="0.25">
      <c r="K502" s="110"/>
      <c r="L502" s="110"/>
      <c r="M502" s="2"/>
    </row>
    <row r="503" spans="11:13" x14ac:dyDescent="0.25">
      <c r="K503" s="110"/>
      <c r="L503" s="110"/>
      <c r="M503" s="2"/>
    </row>
    <row r="504" spans="11:13" x14ac:dyDescent="0.25">
      <c r="K504" s="110"/>
      <c r="L504" s="110"/>
      <c r="M504" s="2"/>
    </row>
    <row r="505" spans="11:13" x14ac:dyDescent="0.25">
      <c r="K505" s="110"/>
      <c r="L505" s="110"/>
      <c r="M505" s="2"/>
    </row>
    <row r="506" spans="11:13" x14ac:dyDescent="0.25">
      <c r="K506" s="110"/>
      <c r="L506" s="110"/>
      <c r="M506" s="2"/>
    </row>
    <row r="507" spans="11:13" x14ac:dyDescent="0.25">
      <c r="K507" s="110"/>
      <c r="L507" s="110"/>
      <c r="M507" s="2"/>
    </row>
    <row r="508" spans="11:13" x14ac:dyDescent="0.25">
      <c r="K508" s="110"/>
      <c r="L508" s="110"/>
      <c r="M508" s="2"/>
    </row>
    <row r="509" spans="11:13" x14ac:dyDescent="0.25">
      <c r="K509" s="110"/>
      <c r="L509" s="110"/>
      <c r="M509" s="2"/>
    </row>
    <row r="510" spans="11:13" x14ac:dyDescent="0.25">
      <c r="K510" s="110"/>
      <c r="L510" s="110"/>
      <c r="M510" s="2"/>
    </row>
    <row r="511" spans="11:13" x14ac:dyDescent="0.25">
      <c r="K511" s="110"/>
      <c r="L511" s="110"/>
      <c r="M511" s="2"/>
    </row>
    <row r="512" spans="11:13" x14ac:dyDescent="0.25">
      <c r="K512" s="110"/>
      <c r="L512" s="110"/>
      <c r="M512" s="2"/>
    </row>
    <row r="513" spans="11:13" x14ac:dyDescent="0.25">
      <c r="K513" s="110"/>
      <c r="L513" s="110"/>
      <c r="M513" s="2"/>
    </row>
    <row r="514" spans="11:13" x14ac:dyDescent="0.25">
      <c r="K514" s="110"/>
      <c r="L514" s="110"/>
      <c r="M514" s="2"/>
    </row>
    <row r="515" spans="11:13" x14ac:dyDescent="0.25">
      <c r="K515" s="110"/>
      <c r="L515" s="110"/>
      <c r="M515" s="2"/>
    </row>
    <row r="516" spans="11:13" x14ac:dyDescent="0.25">
      <c r="K516" s="110"/>
      <c r="L516" s="110"/>
      <c r="M516" s="2"/>
    </row>
    <row r="517" spans="11:13" x14ac:dyDescent="0.25">
      <c r="K517" s="110"/>
      <c r="L517" s="110"/>
      <c r="M517" s="2"/>
    </row>
    <row r="518" spans="11:13" x14ac:dyDescent="0.25">
      <c r="K518" s="110"/>
      <c r="L518" s="110"/>
      <c r="M518" s="2"/>
    </row>
    <row r="519" spans="11:13" x14ac:dyDescent="0.25">
      <c r="K519" s="110"/>
      <c r="L519" s="110"/>
      <c r="M519" s="2"/>
    </row>
    <row r="520" spans="11:13" x14ac:dyDescent="0.25">
      <c r="K520" s="110"/>
      <c r="L520" s="110"/>
      <c r="M520" s="2"/>
    </row>
    <row r="521" spans="11:13" x14ac:dyDescent="0.25">
      <c r="K521" s="110"/>
      <c r="L521" s="110"/>
      <c r="M521" s="2"/>
    </row>
    <row r="522" spans="11:13" x14ac:dyDescent="0.25">
      <c r="K522" s="110"/>
      <c r="L522" s="110"/>
      <c r="M522" s="2"/>
    </row>
    <row r="523" spans="11:13" x14ac:dyDescent="0.25">
      <c r="K523" s="110"/>
      <c r="L523" s="110"/>
      <c r="M523" s="2"/>
    </row>
    <row r="524" spans="11:13" x14ac:dyDescent="0.25">
      <c r="K524" s="110"/>
      <c r="L524" s="110"/>
      <c r="M524" s="2"/>
    </row>
    <row r="525" spans="11:13" x14ac:dyDescent="0.25">
      <c r="K525" s="110"/>
      <c r="L525" s="110"/>
      <c r="M525" s="2"/>
    </row>
    <row r="526" spans="11:13" x14ac:dyDescent="0.25">
      <c r="K526" s="110"/>
      <c r="L526" s="110"/>
      <c r="M526" s="2"/>
    </row>
    <row r="527" spans="11:13" x14ac:dyDescent="0.25">
      <c r="K527" s="110"/>
      <c r="L527" s="110"/>
      <c r="M527" s="2"/>
    </row>
    <row r="528" spans="11:13" x14ac:dyDescent="0.25">
      <c r="K528" s="110"/>
      <c r="L528" s="110"/>
      <c r="M528" s="2"/>
    </row>
    <row r="529" spans="11:13" x14ac:dyDescent="0.25">
      <c r="K529" s="110"/>
      <c r="L529" s="110"/>
      <c r="M529" s="2"/>
    </row>
    <row r="530" spans="11:13" x14ac:dyDescent="0.25">
      <c r="K530" s="110"/>
      <c r="L530" s="110"/>
      <c r="M530" s="2"/>
    </row>
    <row r="531" spans="11:13" x14ac:dyDescent="0.25">
      <c r="K531" s="110"/>
      <c r="L531" s="110"/>
      <c r="M531" s="2"/>
    </row>
    <row r="532" spans="11:13" x14ac:dyDescent="0.25">
      <c r="K532" s="110"/>
      <c r="L532" s="110"/>
      <c r="M532" s="2"/>
    </row>
    <row r="533" spans="11:13" x14ac:dyDescent="0.25">
      <c r="K533" s="110"/>
      <c r="L533" s="110"/>
      <c r="M533" s="2"/>
    </row>
    <row r="534" spans="11:13" x14ac:dyDescent="0.25">
      <c r="K534" s="110"/>
      <c r="L534" s="110"/>
      <c r="M534" s="2"/>
    </row>
    <row r="535" spans="11:13" x14ac:dyDescent="0.25">
      <c r="K535" s="110"/>
      <c r="L535" s="110"/>
      <c r="M535" s="2"/>
    </row>
    <row r="536" spans="11:13" x14ac:dyDescent="0.25">
      <c r="K536" s="110"/>
      <c r="L536" s="110"/>
      <c r="M536" s="2"/>
    </row>
    <row r="537" spans="11:13" x14ac:dyDescent="0.25">
      <c r="K537" s="110"/>
      <c r="L537" s="110"/>
      <c r="M537" s="2"/>
    </row>
    <row r="538" spans="11:13" x14ac:dyDescent="0.25">
      <c r="K538" s="110"/>
      <c r="L538" s="110"/>
      <c r="M538" s="2"/>
    </row>
    <row r="539" spans="11:13" x14ac:dyDescent="0.25">
      <c r="K539" s="110"/>
      <c r="L539" s="110"/>
      <c r="M539" s="2"/>
    </row>
    <row r="540" spans="11:13" x14ac:dyDescent="0.25">
      <c r="K540" s="110"/>
      <c r="L540" s="110"/>
      <c r="M540" s="2"/>
    </row>
    <row r="541" spans="11:13" x14ac:dyDescent="0.25">
      <c r="K541" s="110"/>
      <c r="L541" s="110"/>
      <c r="M541" s="2"/>
    </row>
    <row r="542" spans="11:13" x14ac:dyDescent="0.25">
      <c r="K542" s="110"/>
      <c r="L542" s="110"/>
      <c r="M542" s="2"/>
    </row>
    <row r="543" spans="11:13" x14ac:dyDescent="0.25">
      <c r="K543" s="110"/>
      <c r="L543" s="110"/>
      <c r="M543" s="2"/>
    </row>
    <row r="544" spans="11:13" x14ac:dyDescent="0.25">
      <c r="K544" s="110"/>
      <c r="L544" s="110"/>
      <c r="M544" s="2"/>
    </row>
    <row r="545" spans="11:13" x14ac:dyDescent="0.25">
      <c r="K545" s="110"/>
      <c r="L545" s="110"/>
      <c r="M545" s="2"/>
    </row>
    <row r="546" spans="11:13" x14ac:dyDescent="0.25">
      <c r="K546" s="110"/>
      <c r="L546" s="110"/>
      <c r="M546" s="2"/>
    </row>
    <row r="547" spans="11:13" x14ac:dyDescent="0.25">
      <c r="K547" s="110"/>
      <c r="L547" s="110"/>
      <c r="M547" s="2"/>
    </row>
    <row r="548" spans="11:13" x14ac:dyDescent="0.25">
      <c r="K548" s="110"/>
      <c r="L548" s="110"/>
      <c r="M548" s="2"/>
    </row>
    <row r="549" spans="11:13" x14ac:dyDescent="0.25">
      <c r="K549" s="110"/>
      <c r="L549" s="110"/>
      <c r="M549" s="2"/>
    </row>
    <row r="550" spans="11:13" x14ac:dyDescent="0.25">
      <c r="K550" s="110"/>
      <c r="L550" s="110"/>
      <c r="M550" s="2"/>
    </row>
    <row r="551" spans="11:13" x14ac:dyDescent="0.25">
      <c r="K551" s="110"/>
      <c r="L551" s="110"/>
      <c r="M551" s="2"/>
    </row>
    <row r="552" spans="11:13" x14ac:dyDescent="0.25">
      <c r="K552" s="110"/>
      <c r="L552" s="110"/>
      <c r="M552" s="2"/>
    </row>
    <row r="553" spans="11:13" x14ac:dyDescent="0.25">
      <c r="K553" s="110"/>
      <c r="L553" s="110"/>
      <c r="M553" s="2"/>
    </row>
    <row r="554" spans="11:13" x14ac:dyDescent="0.25">
      <c r="K554" s="110"/>
      <c r="L554" s="110"/>
      <c r="M554" s="2"/>
    </row>
    <row r="555" spans="11:13" x14ac:dyDescent="0.25">
      <c r="K555" s="110"/>
      <c r="L555" s="110"/>
      <c r="M555" s="2"/>
    </row>
    <row r="556" spans="11:13" x14ac:dyDescent="0.25">
      <c r="K556" s="110"/>
      <c r="L556" s="110"/>
      <c r="M556" s="2"/>
    </row>
    <row r="557" spans="11:13" x14ac:dyDescent="0.25">
      <c r="K557" s="110"/>
      <c r="L557" s="110"/>
      <c r="M557" s="2"/>
    </row>
    <row r="558" spans="11:13" x14ac:dyDescent="0.25">
      <c r="K558" s="110"/>
      <c r="L558" s="110"/>
      <c r="M558" s="2"/>
    </row>
    <row r="559" spans="11:13" x14ac:dyDescent="0.25">
      <c r="K559" s="110"/>
      <c r="L559" s="110"/>
      <c r="M559" s="2"/>
    </row>
    <row r="560" spans="11:13" x14ac:dyDescent="0.25">
      <c r="K560" s="110"/>
      <c r="L560" s="110"/>
      <c r="M560" s="2"/>
    </row>
    <row r="561" spans="11:13" x14ac:dyDescent="0.25">
      <c r="K561" s="110"/>
      <c r="L561" s="110"/>
      <c r="M561" s="2"/>
    </row>
    <row r="562" spans="11:13" x14ac:dyDescent="0.25">
      <c r="K562" s="110"/>
      <c r="L562" s="110"/>
      <c r="M562" s="2"/>
    </row>
    <row r="563" spans="11:13" x14ac:dyDescent="0.25">
      <c r="K563" s="110"/>
      <c r="L563" s="110"/>
      <c r="M563" s="2"/>
    </row>
    <row r="564" spans="11:13" x14ac:dyDescent="0.25">
      <c r="K564" s="110"/>
      <c r="L564" s="110"/>
      <c r="M564" s="2"/>
    </row>
    <row r="565" spans="11:13" x14ac:dyDescent="0.25">
      <c r="K565" s="110"/>
      <c r="L565" s="110"/>
      <c r="M565" s="2"/>
    </row>
    <row r="566" spans="11:13" x14ac:dyDescent="0.25">
      <c r="K566" s="110"/>
      <c r="L566" s="110"/>
      <c r="M566" s="2"/>
    </row>
    <row r="567" spans="11:13" x14ac:dyDescent="0.25">
      <c r="K567" s="110"/>
      <c r="L567" s="110"/>
      <c r="M567" s="2"/>
    </row>
    <row r="568" spans="11:13" x14ac:dyDescent="0.25">
      <c r="K568" s="110"/>
      <c r="L568" s="110"/>
      <c r="M568" s="2"/>
    </row>
    <row r="569" spans="11:13" x14ac:dyDescent="0.25">
      <c r="K569" s="110"/>
      <c r="L569" s="110"/>
      <c r="M569" s="2"/>
    </row>
    <row r="570" spans="11:13" x14ac:dyDescent="0.25">
      <c r="K570" s="110"/>
      <c r="L570" s="110"/>
      <c r="M570" s="2"/>
    </row>
    <row r="571" spans="11:13" x14ac:dyDescent="0.25">
      <c r="K571" s="110"/>
      <c r="L571" s="110"/>
      <c r="M571" s="2"/>
    </row>
    <row r="572" spans="11:13" x14ac:dyDescent="0.25">
      <c r="K572" s="110"/>
      <c r="L572" s="110"/>
      <c r="M572" s="2"/>
    </row>
    <row r="573" spans="11:13" x14ac:dyDescent="0.25">
      <c r="K573" s="110"/>
      <c r="L573" s="110"/>
      <c r="M573" s="2"/>
    </row>
    <row r="574" spans="11:13" x14ac:dyDescent="0.25">
      <c r="K574" s="110"/>
      <c r="L574" s="110"/>
      <c r="M574" s="2"/>
    </row>
    <row r="575" spans="11:13" x14ac:dyDescent="0.25">
      <c r="K575" s="110"/>
      <c r="L575" s="110"/>
      <c r="M575" s="2"/>
    </row>
    <row r="576" spans="11:13" x14ac:dyDescent="0.25">
      <c r="K576" s="110"/>
      <c r="L576" s="110"/>
      <c r="M576" s="2"/>
    </row>
    <row r="577" spans="11:13" x14ac:dyDescent="0.25">
      <c r="K577" s="110"/>
      <c r="L577" s="110"/>
      <c r="M577" s="2"/>
    </row>
    <row r="578" spans="11:13" x14ac:dyDescent="0.25">
      <c r="K578" s="110"/>
      <c r="L578" s="110"/>
      <c r="M578" s="2"/>
    </row>
    <row r="579" spans="11:13" x14ac:dyDescent="0.25">
      <c r="K579" s="110"/>
      <c r="L579" s="110"/>
      <c r="M579" s="2"/>
    </row>
    <row r="580" spans="11:13" x14ac:dyDescent="0.25">
      <c r="K580" s="110"/>
      <c r="L580" s="110"/>
      <c r="M580" s="2"/>
    </row>
    <row r="581" spans="11:13" x14ac:dyDescent="0.25">
      <c r="K581" s="110"/>
      <c r="L581" s="110"/>
      <c r="M581" s="2"/>
    </row>
    <row r="582" spans="11:13" x14ac:dyDescent="0.25">
      <c r="K582" s="110"/>
      <c r="L582" s="110"/>
      <c r="M582" s="2"/>
    </row>
    <row r="583" spans="11:13" x14ac:dyDescent="0.25">
      <c r="K583" s="110"/>
      <c r="L583" s="110"/>
      <c r="M583" s="2"/>
    </row>
    <row r="584" spans="11:13" x14ac:dyDescent="0.25">
      <c r="K584" s="110"/>
      <c r="L584" s="110"/>
      <c r="M584" s="2"/>
    </row>
    <row r="585" spans="11:13" x14ac:dyDescent="0.25">
      <c r="K585" s="110"/>
      <c r="L585" s="110"/>
      <c r="M585" s="2"/>
    </row>
    <row r="586" spans="11:13" x14ac:dyDescent="0.25">
      <c r="K586" s="110"/>
      <c r="L586" s="110"/>
      <c r="M586" s="2"/>
    </row>
    <row r="587" spans="11:13" x14ac:dyDescent="0.25">
      <c r="K587" s="110"/>
      <c r="L587" s="110"/>
      <c r="M587" s="2"/>
    </row>
    <row r="588" spans="11:13" x14ac:dyDescent="0.25">
      <c r="K588" s="110"/>
      <c r="L588" s="110"/>
      <c r="M588" s="2"/>
    </row>
    <row r="589" spans="11:13" x14ac:dyDescent="0.25">
      <c r="K589" s="110"/>
      <c r="L589" s="110"/>
      <c r="M589" s="2"/>
    </row>
    <row r="590" spans="11:13" x14ac:dyDescent="0.25">
      <c r="K590" s="110"/>
      <c r="L590" s="110"/>
      <c r="M590" s="2"/>
    </row>
    <row r="591" spans="11:13" x14ac:dyDescent="0.25">
      <c r="K591" s="110"/>
      <c r="L591" s="110"/>
      <c r="M591" s="2"/>
    </row>
    <row r="592" spans="11:13" x14ac:dyDescent="0.25">
      <c r="K592" s="110"/>
      <c r="L592" s="110"/>
      <c r="M592" s="2"/>
    </row>
    <row r="593" spans="11:13" x14ac:dyDescent="0.25">
      <c r="K593" s="110"/>
      <c r="L593" s="110"/>
      <c r="M593" s="2"/>
    </row>
    <row r="594" spans="11:13" x14ac:dyDescent="0.25">
      <c r="K594" s="110"/>
      <c r="L594" s="110"/>
      <c r="M594" s="2"/>
    </row>
    <row r="595" spans="11:13" x14ac:dyDescent="0.25">
      <c r="K595" s="110"/>
      <c r="L595" s="110"/>
      <c r="M595" s="2"/>
    </row>
    <row r="596" spans="11:13" x14ac:dyDescent="0.25">
      <c r="K596" s="110"/>
      <c r="L596" s="110"/>
      <c r="M596" s="2"/>
    </row>
    <row r="597" spans="11:13" x14ac:dyDescent="0.25">
      <c r="K597" s="110"/>
      <c r="L597" s="110"/>
      <c r="M597" s="2"/>
    </row>
    <row r="598" spans="11:13" x14ac:dyDescent="0.25">
      <c r="K598" s="110"/>
      <c r="L598" s="110"/>
      <c r="M598" s="2"/>
    </row>
    <row r="599" spans="11:13" x14ac:dyDescent="0.25">
      <c r="K599" s="110"/>
      <c r="L599" s="110"/>
      <c r="M599" s="2"/>
    </row>
    <row r="600" spans="11:13" x14ac:dyDescent="0.25">
      <c r="K600" s="110"/>
      <c r="L600" s="110"/>
      <c r="M600" s="2"/>
    </row>
    <row r="601" spans="11:13" x14ac:dyDescent="0.25">
      <c r="K601" s="110"/>
      <c r="L601" s="110"/>
      <c r="M601" s="2"/>
    </row>
    <row r="602" spans="11:13" x14ac:dyDescent="0.25">
      <c r="K602" s="110"/>
      <c r="L602" s="110"/>
      <c r="M602" s="2"/>
    </row>
    <row r="603" spans="11:13" x14ac:dyDescent="0.25">
      <c r="K603" s="110"/>
      <c r="L603" s="110"/>
      <c r="M603" s="2"/>
    </row>
    <row r="604" spans="11:13" x14ac:dyDescent="0.25">
      <c r="K604" s="110"/>
      <c r="L604" s="110"/>
      <c r="M604" s="2"/>
    </row>
    <row r="605" spans="11:13" x14ac:dyDescent="0.25">
      <c r="K605" s="110"/>
      <c r="L605" s="110"/>
      <c r="M605" s="2"/>
    </row>
    <row r="606" spans="11:13" x14ac:dyDescent="0.25">
      <c r="K606" s="110"/>
      <c r="L606" s="110"/>
      <c r="M606" s="2"/>
    </row>
    <row r="607" spans="11:13" x14ac:dyDescent="0.25">
      <c r="K607" s="110"/>
      <c r="L607" s="110"/>
      <c r="M607" s="2"/>
    </row>
    <row r="608" spans="11:13" x14ac:dyDescent="0.25">
      <c r="K608" s="110"/>
      <c r="L608" s="110"/>
      <c r="M608" s="2"/>
    </row>
    <row r="609" spans="11:13" x14ac:dyDescent="0.25">
      <c r="K609" s="110"/>
      <c r="L609" s="110"/>
      <c r="M609" s="2"/>
    </row>
    <row r="610" spans="11:13" x14ac:dyDescent="0.25">
      <c r="K610" s="110"/>
      <c r="L610" s="110"/>
      <c r="M610" s="2"/>
    </row>
    <row r="611" spans="11:13" x14ac:dyDescent="0.25">
      <c r="K611" s="110"/>
      <c r="L611" s="110"/>
      <c r="M611" s="2"/>
    </row>
    <row r="612" spans="11:13" x14ac:dyDescent="0.25">
      <c r="K612" s="110"/>
      <c r="L612" s="110"/>
      <c r="M612" s="2"/>
    </row>
    <row r="613" spans="11:13" x14ac:dyDescent="0.25">
      <c r="K613" s="110"/>
      <c r="L613" s="110"/>
      <c r="M613" s="2"/>
    </row>
    <row r="614" spans="11:13" x14ac:dyDescent="0.25">
      <c r="K614" s="110"/>
      <c r="L614" s="110"/>
      <c r="M614" s="2"/>
    </row>
    <row r="615" spans="11:13" x14ac:dyDescent="0.25">
      <c r="K615" s="110"/>
      <c r="L615" s="110"/>
      <c r="M615" s="2"/>
    </row>
    <row r="616" spans="11:13" x14ac:dyDescent="0.25">
      <c r="K616" s="110"/>
      <c r="L616" s="110"/>
      <c r="M616" s="2"/>
    </row>
    <row r="617" spans="11:13" x14ac:dyDescent="0.25">
      <c r="K617" s="110"/>
      <c r="L617" s="110"/>
      <c r="M617" s="2"/>
    </row>
    <row r="618" spans="11:13" x14ac:dyDescent="0.25">
      <c r="K618" s="110"/>
      <c r="L618" s="110"/>
      <c r="M618" s="2"/>
    </row>
    <row r="619" spans="11:13" x14ac:dyDescent="0.25">
      <c r="K619" s="110"/>
      <c r="L619" s="110"/>
      <c r="M619" s="2"/>
    </row>
    <row r="620" spans="11:13" x14ac:dyDescent="0.25">
      <c r="K620" s="110"/>
      <c r="L620" s="110"/>
      <c r="M620" s="2"/>
    </row>
    <row r="621" spans="11:13" x14ac:dyDescent="0.25">
      <c r="K621" s="110"/>
      <c r="L621" s="110"/>
      <c r="M621" s="2"/>
    </row>
    <row r="622" spans="11:13" x14ac:dyDescent="0.25">
      <c r="K622" s="110"/>
      <c r="L622" s="110"/>
      <c r="M622" s="2"/>
    </row>
    <row r="623" spans="11:13" x14ac:dyDescent="0.25">
      <c r="K623" s="110"/>
      <c r="L623" s="110"/>
      <c r="M623" s="2"/>
    </row>
    <row r="624" spans="11:13" x14ac:dyDescent="0.25">
      <c r="K624" s="110"/>
      <c r="L624" s="110"/>
      <c r="M624" s="2"/>
    </row>
    <row r="625" spans="11:13" x14ac:dyDescent="0.25">
      <c r="K625" s="110"/>
      <c r="L625" s="110"/>
      <c r="M625" s="2"/>
    </row>
    <row r="626" spans="11:13" x14ac:dyDescent="0.25">
      <c r="K626" s="110"/>
      <c r="L626" s="110"/>
      <c r="M626" s="2"/>
    </row>
    <row r="627" spans="11:13" x14ac:dyDescent="0.25">
      <c r="K627" s="110"/>
      <c r="L627" s="110"/>
      <c r="M627" s="2"/>
    </row>
    <row r="628" spans="11:13" x14ac:dyDescent="0.25">
      <c r="K628" s="110"/>
      <c r="L628" s="110"/>
      <c r="M628" s="2"/>
    </row>
    <row r="629" spans="11:13" x14ac:dyDescent="0.25">
      <c r="K629" s="110"/>
      <c r="L629" s="110"/>
      <c r="M629" s="2"/>
    </row>
    <row r="630" spans="11:13" x14ac:dyDescent="0.25">
      <c r="K630" s="110"/>
      <c r="L630" s="110"/>
      <c r="M630" s="2"/>
    </row>
    <row r="631" spans="11:13" x14ac:dyDescent="0.25">
      <c r="K631" s="110"/>
      <c r="L631" s="110"/>
      <c r="M631" s="2"/>
    </row>
    <row r="632" spans="11:13" x14ac:dyDescent="0.25">
      <c r="K632" s="110"/>
      <c r="L632" s="110"/>
      <c r="M632" s="2"/>
    </row>
    <row r="633" spans="11:13" x14ac:dyDescent="0.25">
      <c r="K633" s="110"/>
      <c r="L633" s="110"/>
      <c r="M633" s="2"/>
    </row>
    <row r="634" spans="11:13" x14ac:dyDescent="0.25">
      <c r="K634" s="110"/>
      <c r="L634" s="110"/>
      <c r="M634" s="2"/>
    </row>
    <row r="635" spans="11:13" x14ac:dyDescent="0.25">
      <c r="K635" s="110"/>
      <c r="L635" s="110"/>
      <c r="M635" s="2"/>
    </row>
    <row r="636" spans="11:13" x14ac:dyDescent="0.25">
      <c r="K636" s="110"/>
      <c r="L636" s="110"/>
      <c r="M636" s="2"/>
    </row>
    <row r="637" spans="11:13" x14ac:dyDescent="0.25">
      <c r="K637" s="110"/>
      <c r="L637" s="110"/>
      <c r="M637" s="2"/>
    </row>
    <row r="638" spans="11:13" x14ac:dyDescent="0.25">
      <c r="K638" s="110"/>
      <c r="L638" s="110"/>
      <c r="M638" s="2"/>
    </row>
    <row r="639" spans="11:13" x14ac:dyDescent="0.25">
      <c r="K639" s="110"/>
      <c r="L639" s="110"/>
      <c r="M639" s="2"/>
    </row>
    <row r="640" spans="11:13" x14ac:dyDescent="0.25">
      <c r="K640" s="110"/>
      <c r="L640" s="110"/>
      <c r="M640" s="2"/>
    </row>
    <row r="641" spans="11:13" x14ac:dyDescent="0.25">
      <c r="K641" s="110"/>
      <c r="L641" s="110"/>
      <c r="M641" s="2"/>
    </row>
    <row r="642" spans="11:13" x14ac:dyDescent="0.25">
      <c r="K642" s="110"/>
      <c r="L642" s="110"/>
      <c r="M642" s="2"/>
    </row>
    <row r="643" spans="11:13" x14ac:dyDescent="0.25">
      <c r="K643" s="110"/>
      <c r="L643" s="110"/>
      <c r="M643" s="2"/>
    </row>
    <row r="644" spans="11:13" x14ac:dyDescent="0.25">
      <c r="K644" s="110"/>
      <c r="L644" s="110"/>
      <c r="M644" s="2"/>
    </row>
    <row r="645" spans="11:13" x14ac:dyDescent="0.25">
      <c r="K645" s="110"/>
      <c r="L645" s="110"/>
      <c r="M645" s="2"/>
    </row>
    <row r="646" spans="11:13" x14ac:dyDescent="0.25">
      <c r="K646" s="110"/>
      <c r="L646" s="110"/>
      <c r="M646" s="2"/>
    </row>
    <row r="647" spans="11:13" x14ac:dyDescent="0.25">
      <c r="K647" s="110"/>
      <c r="L647" s="110"/>
      <c r="M647" s="2"/>
    </row>
    <row r="648" spans="11:13" x14ac:dyDescent="0.25">
      <c r="K648" s="110"/>
      <c r="L648" s="110"/>
      <c r="M648" s="2"/>
    </row>
    <row r="649" spans="11:13" x14ac:dyDescent="0.25">
      <c r="K649" s="110"/>
      <c r="L649" s="110"/>
      <c r="M649" s="2"/>
    </row>
    <row r="650" spans="11:13" x14ac:dyDescent="0.25">
      <c r="K650" s="110"/>
      <c r="L650" s="110"/>
      <c r="M650" s="2"/>
    </row>
    <row r="651" spans="11:13" x14ac:dyDescent="0.25">
      <c r="K651" s="110"/>
      <c r="L651" s="110"/>
      <c r="M651" s="2"/>
    </row>
    <row r="652" spans="11:13" x14ac:dyDescent="0.25">
      <c r="K652" s="110"/>
      <c r="L652" s="110"/>
      <c r="M652" s="2"/>
    </row>
    <row r="653" spans="11:13" x14ac:dyDescent="0.25">
      <c r="K653" s="110"/>
      <c r="L653" s="110"/>
      <c r="M653" s="2"/>
    </row>
    <row r="654" spans="11:13" x14ac:dyDescent="0.25">
      <c r="K654" s="110"/>
      <c r="L654" s="110"/>
      <c r="M654" s="2"/>
    </row>
    <row r="655" spans="11:13" x14ac:dyDescent="0.25">
      <c r="K655" s="110"/>
      <c r="L655" s="110"/>
      <c r="M655" s="2"/>
    </row>
    <row r="656" spans="11:13" x14ac:dyDescent="0.25">
      <c r="K656" s="110"/>
      <c r="L656" s="110"/>
      <c r="M656" s="2"/>
    </row>
    <row r="657" spans="11:13" x14ac:dyDescent="0.25">
      <c r="K657" s="110"/>
      <c r="L657" s="110"/>
      <c r="M657" s="2"/>
    </row>
    <row r="658" spans="11:13" x14ac:dyDescent="0.25">
      <c r="K658" s="110"/>
      <c r="L658" s="110"/>
      <c r="M658" s="2"/>
    </row>
    <row r="659" spans="11:13" x14ac:dyDescent="0.25">
      <c r="K659" s="110"/>
      <c r="L659" s="110"/>
      <c r="M659" s="2"/>
    </row>
    <row r="660" spans="11:13" x14ac:dyDescent="0.25">
      <c r="K660" s="110"/>
      <c r="L660" s="110"/>
      <c r="M660" s="2"/>
    </row>
    <row r="661" spans="11:13" x14ac:dyDescent="0.25">
      <c r="K661" s="110"/>
      <c r="L661" s="110"/>
      <c r="M661" s="2"/>
    </row>
    <row r="662" spans="11:13" x14ac:dyDescent="0.25">
      <c r="K662" s="110"/>
      <c r="L662" s="110"/>
      <c r="M662" s="2"/>
    </row>
    <row r="663" spans="11:13" x14ac:dyDescent="0.25">
      <c r="K663" s="110"/>
      <c r="L663" s="110"/>
      <c r="M663" s="2"/>
    </row>
    <row r="664" spans="11:13" x14ac:dyDescent="0.25">
      <c r="K664" s="110"/>
      <c r="L664" s="110"/>
      <c r="M664" s="2"/>
    </row>
    <row r="665" spans="11:13" x14ac:dyDescent="0.25">
      <c r="K665" s="110"/>
      <c r="L665" s="110"/>
      <c r="M665" s="2"/>
    </row>
    <row r="666" spans="11:13" x14ac:dyDescent="0.25">
      <c r="K666" s="110"/>
      <c r="L666" s="110"/>
      <c r="M666" s="2"/>
    </row>
    <row r="667" spans="11:13" x14ac:dyDescent="0.25">
      <c r="K667" s="110"/>
      <c r="L667" s="110"/>
      <c r="M667" s="2"/>
    </row>
    <row r="668" spans="11:13" x14ac:dyDescent="0.25">
      <c r="K668" s="110"/>
      <c r="L668" s="110"/>
      <c r="M668" s="2"/>
    </row>
    <row r="669" spans="11:13" x14ac:dyDescent="0.25">
      <c r="K669" s="110"/>
      <c r="L669" s="110"/>
      <c r="M669" s="2"/>
    </row>
    <row r="670" spans="11:13" x14ac:dyDescent="0.25">
      <c r="K670" s="110"/>
      <c r="L670" s="110"/>
      <c r="M670" s="2"/>
    </row>
    <row r="671" spans="11:13" x14ac:dyDescent="0.25">
      <c r="K671" s="110"/>
      <c r="L671" s="110"/>
      <c r="M671" s="2"/>
    </row>
    <row r="672" spans="11:13" x14ac:dyDescent="0.25">
      <c r="K672" s="110"/>
      <c r="L672" s="110"/>
      <c r="M672" s="2"/>
    </row>
    <row r="673" spans="11:13" x14ac:dyDescent="0.25">
      <c r="K673" s="110"/>
      <c r="L673" s="110"/>
      <c r="M673" s="2"/>
    </row>
    <row r="674" spans="11:13" x14ac:dyDescent="0.25">
      <c r="K674" s="110"/>
      <c r="L674" s="110"/>
      <c r="M674" s="2"/>
    </row>
    <row r="675" spans="11:13" x14ac:dyDescent="0.25">
      <c r="K675" s="110"/>
      <c r="L675" s="110"/>
      <c r="M675" s="2"/>
    </row>
    <row r="676" spans="11:13" x14ac:dyDescent="0.25">
      <c r="K676" s="110"/>
      <c r="L676" s="110"/>
      <c r="M676" s="2"/>
    </row>
    <row r="677" spans="11:13" x14ac:dyDescent="0.25">
      <c r="K677" s="110"/>
      <c r="L677" s="110"/>
      <c r="M677" s="2"/>
    </row>
    <row r="678" spans="11:13" x14ac:dyDescent="0.25">
      <c r="K678" s="110"/>
      <c r="L678" s="110"/>
      <c r="M678" s="2"/>
    </row>
    <row r="679" spans="11:13" x14ac:dyDescent="0.25">
      <c r="K679" s="110"/>
      <c r="L679" s="110"/>
      <c r="M679" s="2"/>
    </row>
    <row r="680" spans="11:13" x14ac:dyDescent="0.25">
      <c r="K680" s="110"/>
      <c r="L680" s="110"/>
      <c r="M680" s="2"/>
    </row>
    <row r="681" spans="11:13" x14ac:dyDescent="0.25">
      <c r="K681" s="110"/>
      <c r="L681" s="110"/>
      <c r="M681" s="2"/>
    </row>
    <row r="682" spans="11:13" x14ac:dyDescent="0.25">
      <c r="K682" s="110"/>
      <c r="L682" s="110"/>
      <c r="M682" s="2"/>
    </row>
    <row r="683" spans="11:13" x14ac:dyDescent="0.25">
      <c r="K683" s="110"/>
      <c r="L683" s="110"/>
      <c r="M683" s="2"/>
    </row>
    <row r="684" spans="11:13" x14ac:dyDescent="0.25">
      <c r="K684" s="110"/>
      <c r="L684" s="110"/>
      <c r="M684" s="2"/>
    </row>
    <row r="685" spans="11:13" x14ac:dyDescent="0.25">
      <c r="K685" s="110"/>
      <c r="L685" s="110"/>
      <c r="M685" s="2"/>
    </row>
    <row r="686" spans="11:13" x14ac:dyDescent="0.25">
      <c r="K686" s="110"/>
      <c r="L686" s="110"/>
      <c r="M686" s="2"/>
    </row>
    <row r="687" spans="11:13" x14ac:dyDescent="0.25">
      <c r="K687" s="110"/>
      <c r="L687" s="110"/>
      <c r="M687" s="2"/>
    </row>
    <row r="688" spans="11:13" x14ac:dyDescent="0.25">
      <c r="K688" s="110"/>
      <c r="L688" s="110"/>
      <c r="M688" s="2"/>
    </row>
    <row r="689" spans="11:13" x14ac:dyDescent="0.25">
      <c r="K689" s="110"/>
      <c r="L689" s="110"/>
      <c r="M689" s="2"/>
    </row>
    <row r="690" spans="11:13" x14ac:dyDescent="0.25">
      <c r="K690" s="110"/>
      <c r="L690" s="110"/>
      <c r="M690" s="2"/>
    </row>
    <row r="691" spans="11:13" x14ac:dyDescent="0.25">
      <c r="K691" s="110"/>
      <c r="L691" s="110"/>
      <c r="M691" s="2"/>
    </row>
    <row r="692" spans="11:13" x14ac:dyDescent="0.25">
      <c r="K692" s="110"/>
      <c r="L692" s="110"/>
      <c r="M692" s="2"/>
    </row>
    <row r="693" spans="11:13" x14ac:dyDescent="0.25">
      <c r="K693" s="110"/>
      <c r="L693" s="110"/>
      <c r="M693" s="2"/>
    </row>
    <row r="694" spans="11:13" x14ac:dyDescent="0.25">
      <c r="K694" s="110"/>
      <c r="L694" s="110"/>
      <c r="M694" s="2"/>
    </row>
    <row r="695" spans="11:13" x14ac:dyDescent="0.25">
      <c r="K695" s="110"/>
      <c r="L695" s="110"/>
      <c r="M695" s="2"/>
    </row>
    <row r="696" spans="11:13" x14ac:dyDescent="0.25">
      <c r="K696" s="110"/>
      <c r="L696" s="110"/>
      <c r="M696" s="2"/>
    </row>
    <row r="697" spans="11:13" x14ac:dyDescent="0.25">
      <c r="K697" s="110"/>
      <c r="L697" s="110"/>
      <c r="M697" s="2"/>
    </row>
    <row r="698" spans="11:13" x14ac:dyDescent="0.25">
      <c r="K698" s="110"/>
      <c r="L698" s="110"/>
      <c r="M698" s="2"/>
    </row>
    <row r="699" spans="11:13" x14ac:dyDescent="0.25">
      <c r="K699" s="110"/>
      <c r="L699" s="110"/>
      <c r="M699" s="2"/>
    </row>
    <row r="700" spans="11:13" x14ac:dyDescent="0.25">
      <c r="K700" s="110"/>
      <c r="L700" s="110"/>
      <c r="M700" s="2"/>
    </row>
    <row r="701" spans="11:13" x14ac:dyDescent="0.25">
      <c r="K701" s="110"/>
      <c r="L701" s="110"/>
      <c r="M701" s="2"/>
    </row>
    <row r="702" spans="11:13" x14ac:dyDescent="0.25">
      <c r="K702" s="110"/>
      <c r="L702" s="110"/>
      <c r="M702" s="2"/>
    </row>
    <row r="703" spans="11:13" x14ac:dyDescent="0.25">
      <c r="K703" s="110"/>
      <c r="L703" s="110"/>
      <c r="M703" s="2"/>
    </row>
    <row r="704" spans="11:13" x14ac:dyDescent="0.25">
      <c r="K704" s="110"/>
      <c r="L704" s="110"/>
      <c r="M704" s="2"/>
    </row>
    <row r="705" spans="11:13" x14ac:dyDescent="0.25">
      <c r="K705" s="110"/>
      <c r="L705" s="110"/>
      <c r="M705" s="2"/>
    </row>
    <row r="706" spans="11:13" x14ac:dyDescent="0.25">
      <c r="K706" s="110"/>
      <c r="L706" s="110"/>
      <c r="M706" s="2"/>
    </row>
    <row r="707" spans="11:13" x14ac:dyDescent="0.25">
      <c r="K707" s="110"/>
      <c r="L707" s="110"/>
      <c r="M707" s="2"/>
    </row>
    <row r="708" spans="11:13" x14ac:dyDescent="0.25">
      <c r="K708" s="110"/>
      <c r="L708" s="110"/>
      <c r="M708" s="2"/>
    </row>
    <row r="709" spans="11:13" x14ac:dyDescent="0.25">
      <c r="K709" s="110"/>
      <c r="L709" s="110"/>
      <c r="M709" s="2"/>
    </row>
    <row r="710" spans="11:13" x14ac:dyDescent="0.25">
      <c r="K710" s="110"/>
      <c r="L710" s="110"/>
      <c r="M710" s="2"/>
    </row>
    <row r="711" spans="11:13" x14ac:dyDescent="0.25">
      <c r="K711" s="110"/>
      <c r="L711" s="110"/>
      <c r="M711" s="2"/>
    </row>
    <row r="712" spans="11:13" x14ac:dyDescent="0.25">
      <c r="K712" s="110"/>
      <c r="L712" s="110"/>
      <c r="M712" s="2"/>
    </row>
    <row r="713" spans="11:13" x14ac:dyDescent="0.25">
      <c r="K713" s="110"/>
      <c r="L713" s="110"/>
      <c r="M713" s="2"/>
    </row>
    <row r="714" spans="11:13" x14ac:dyDescent="0.25">
      <c r="K714" s="110"/>
      <c r="L714" s="110"/>
      <c r="M714" s="2"/>
    </row>
    <row r="715" spans="11:13" x14ac:dyDescent="0.25">
      <c r="K715" s="110"/>
      <c r="L715" s="110"/>
      <c r="M715" s="2"/>
    </row>
    <row r="716" spans="11:13" x14ac:dyDescent="0.25">
      <c r="K716" s="110"/>
      <c r="L716" s="110"/>
      <c r="M716" s="2"/>
    </row>
    <row r="717" spans="11:13" x14ac:dyDescent="0.25">
      <c r="K717" s="110"/>
      <c r="L717" s="110"/>
      <c r="M717" s="2"/>
    </row>
    <row r="718" spans="11:13" x14ac:dyDescent="0.25">
      <c r="K718" s="110"/>
      <c r="L718" s="110"/>
      <c r="M718" s="2"/>
    </row>
    <row r="719" spans="11:13" x14ac:dyDescent="0.25">
      <c r="K719" s="110"/>
      <c r="L719" s="110"/>
      <c r="M719" s="2"/>
    </row>
    <row r="720" spans="11:13" x14ac:dyDescent="0.25">
      <c r="K720" s="110"/>
      <c r="L720" s="110"/>
      <c r="M720" s="2"/>
    </row>
    <row r="721" spans="11:13" x14ac:dyDescent="0.25">
      <c r="K721" s="110"/>
      <c r="L721" s="110"/>
      <c r="M721" s="2"/>
    </row>
    <row r="722" spans="11:13" x14ac:dyDescent="0.25">
      <c r="K722" s="110"/>
      <c r="L722" s="110"/>
      <c r="M722" s="2"/>
    </row>
    <row r="723" spans="11:13" x14ac:dyDescent="0.25">
      <c r="K723" s="110"/>
      <c r="L723" s="110"/>
      <c r="M723" s="2"/>
    </row>
    <row r="724" spans="11:13" x14ac:dyDescent="0.25">
      <c r="K724" s="110"/>
      <c r="L724" s="110"/>
      <c r="M724" s="2"/>
    </row>
    <row r="725" spans="11:13" x14ac:dyDescent="0.25">
      <c r="K725" s="110"/>
      <c r="L725" s="110"/>
      <c r="M725" s="2"/>
    </row>
    <row r="726" spans="11:13" x14ac:dyDescent="0.25">
      <c r="K726" s="110"/>
      <c r="L726" s="110"/>
      <c r="M726" s="2"/>
    </row>
    <row r="727" spans="11:13" x14ac:dyDescent="0.25">
      <c r="K727" s="110"/>
      <c r="L727" s="110"/>
      <c r="M727" s="2"/>
    </row>
    <row r="728" spans="11:13" x14ac:dyDescent="0.25">
      <c r="K728" s="110"/>
      <c r="L728" s="110"/>
      <c r="M728" s="2"/>
    </row>
    <row r="729" spans="11:13" x14ac:dyDescent="0.25">
      <c r="K729" s="110"/>
      <c r="L729" s="110"/>
      <c r="M729" s="2"/>
    </row>
    <row r="730" spans="11:13" x14ac:dyDescent="0.25">
      <c r="K730" s="110"/>
      <c r="L730" s="110"/>
      <c r="M730" s="2"/>
    </row>
    <row r="731" spans="11:13" x14ac:dyDescent="0.25">
      <c r="K731" s="110"/>
      <c r="L731" s="110"/>
      <c r="M731" s="2"/>
    </row>
    <row r="732" spans="11:13" x14ac:dyDescent="0.25">
      <c r="K732" s="110"/>
      <c r="L732" s="110"/>
      <c r="M732" s="2"/>
    </row>
    <row r="733" spans="11:13" x14ac:dyDescent="0.25">
      <c r="K733" s="110"/>
      <c r="L733" s="110"/>
      <c r="M733" s="2"/>
    </row>
    <row r="734" spans="11:13" x14ac:dyDescent="0.25">
      <c r="K734" s="110"/>
      <c r="L734" s="110"/>
      <c r="M734" s="2"/>
    </row>
    <row r="735" spans="11:13" x14ac:dyDescent="0.25">
      <c r="K735" s="110"/>
      <c r="L735" s="110"/>
      <c r="M735" s="2"/>
    </row>
    <row r="736" spans="11:13" x14ac:dyDescent="0.25">
      <c r="K736" s="110"/>
      <c r="L736" s="110"/>
      <c r="M736" s="2"/>
    </row>
    <row r="737" spans="11:13" x14ac:dyDescent="0.25">
      <c r="K737" s="110"/>
      <c r="L737" s="110"/>
      <c r="M737" s="2"/>
    </row>
    <row r="738" spans="11:13" x14ac:dyDescent="0.25">
      <c r="K738" s="110"/>
      <c r="L738" s="110"/>
      <c r="M738" s="2"/>
    </row>
    <row r="739" spans="11:13" x14ac:dyDescent="0.25">
      <c r="K739" s="110"/>
      <c r="L739" s="110"/>
      <c r="M739" s="2"/>
    </row>
    <row r="740" spans="11:13" x14ac:dyDescent="0.25">
      <c r="K740" s="110"/>
      <c r="L740" s="110"/>
      <c r="M740" s="2"/>
    </row>
    <row r="741" spans="11:13" x14ac:dyDescent="0.25">
      <c r="K741" s="110"/>
      <c r="L741" s="110"/>
      <c r="M741" s="2"/>
    </row>
    <row r="742" spans="11:13" x14ac:dyDescent="0.25">
      <c r="K742" s="110"/>
      <c r="L742" s="110"/>
      <c r="M742" s="2"/>
    </row>
    <row r="743" spans="11:13" x14ac:dyDescent="0.25">
      <c r="K743" s="110"/>
      <c r="L743" s="110"/>
      <c r="M743" s="2"/>
    </row>
    <row r="744" spans="11:13" x14ac:dyDescent="0.25">
      <c r="K744" s="110"/>
      <c r="L744" s="110"/>
      <c r="M744" s="2"/>
    </row>
    <row r="745" spans="11:13" x14ac:dyDescent="0.25">
      <c r="K745" s="110"/>
      <c r="L745" s="110"/>
      <c r="M745" s="2"/>
    </row>
    <row r="746" spans="11:13" x14ac:dyDescent="0.25">
      <c r="K746" s="110"/>
      <c r="L746" s="110"/>
      <c r="M746" s="2"/>
    </row>
    <row r="747" spans="11:13" x14ac:dyDescent="0.25">
      <c r="K747" s="110"/>
      <c r="L747" s="110"/>
      <c r="M747" s="2"/>
    </row>
    <row r="748" spans="11:13" x14ac:dyDescent="0.25">
      <c r="K748" s="110"/>
      <c r="L748" s="110"/>
      <c r="M748" s="2"/>
    </row>
    <row r="749" spans="11:13" x14ac:dyDescent="0.25">
      <c r="K749" s="110"/>
      <c r="L749" s="110"/>
      <c r="M749" s="2"/>
    </row>
    <row r="750" spans="11:13" x14ac:dyDescent="0.25">
      <c r="K750" s="110"/>
      <c r="L750" s="110"/>
      <c r="M750" s="2"/>
    </row>
    <row r="751" spans="11:13" x14ac:dyDescent="0.25">
      <c r="K751" s="110"/>
      <c r="L751" s="110"/>
      <c r="M751" s="2"/>
    </row>
    <row r="752" spans="11:13" x14ac:dyDescent="0.25">
      <c r="K752" s="110"/>
      <c r="L752" s="110"/>
      <c r="M752" s="2"/>
    </row>
    <row r="753" spans="11:13" x14ac:dyDescent="0.25">
      <c r="K753" s="110"/>
      <c r="L753" s="110"/>
      <c r="M753" s="2"/>
    </row>
    <row r="754" spans="11:13" x14ac:dyDescent="0.25">
      <c r="K754" s="110"/>
      <c r="L754" s="110"/>
      <c r="M754" s="2"/>
    </row>
    <row r="755" spans="11:13" x14ac:dyDescent="0.25">
      <c r="K755" s="110"/>
      <c r="L755" s="110"/>
      <c r="M755" s="2"/>
    </row>
    <row r="756" spans="11:13" x14ac:dyDescent="0.25">
      <c r="K756" s="110"/>
      <c r="L756" s="110"/>
      <c r="M756" s="2"/>
    </row>
    <row r="757" spans="11:13" x14ac:dyDescent="0.25">
      <c r="K757" s="110"/>
      <c r="L757" s="110"/>
      <c r="M757" s="2"/>
    </row>
    <row r="758" spans="11:13" x14ac:dyDescent="0.25">
      <c r="K758" s="110"/>
      <c r="L758" s="110"/>
      <c r="M758" s="2"/>
    </row>
    <row r="759" spans="11:13" x14ac:dyDescent="0.25">
      <c r="K759" s="110"/>
      <c r="L759" s="110"/>
      <c r="M759" s="2"/>
    </row>
    <row r="760" spans="11:13" x14ac:dyDescent="0.25">
      <c r="K760" s="110"/>
      <c r="L760" s="110"/>
      <c r="M760" s="2"/>
    </row>
    <row r="761" spans="11:13" x14ac:dyDescent="0.25">
      <c r="K761" s="110"/>
      <c r="L761" s="110"/>
      <c r="M761" s="2"/>
    </row>
    <row r="762" spans="11:13" x14ac:dyDescent="0.25">
      <c r="K762" s="110"/>
      <c r="L762" s="110"/>
      <c r="M762" s="2"/>
    </row>
    <row r="763" spans="11:13" x14ac:dyDescent="0.25">
      <c r="K763" s="110"/>
      <c r="L763" s="110"/>
      <c r="M763" s="2"/>
    </row>
    <row r="764" spans="11:13" x14ac:dyDescent="0.25">
      <c r="K764" s="110"/>
      <c r="L764" s="110"/>
      <c r="M764" s="2"/>
    </row>
    <row r="765" spans="11:13" x14ac:dyDescent="0.25">
      <c r="K765" s="110"/>
      <c r="L765" s="110"/>
      <c r="M765" s="2"/>
    </row>
    <row r="766" spans="11:13" x14ac:dyDescent="0.25">
      <c r="K766" s="110"/>
      <c r="L766" s="110"/>
      <c r="M766" s="2"/>
    </row>
    <row r="767" spans="11:13" x14ac:dyDescent="0.25">
      <c r="K767" s="110"/>
      <c r="L767" s="110"/>
      <c r="M767" s="2"/>
    </row>
    <row r="768" spans="11:13" x14ac:dyDescent="0.25">
      <c r="K768" s="110"/>
      <c r="L768" s="110"/>
      <c r="M768" s="2"/>
    </row>
    <row r="769" spans="11:13" x14ac:dyDescent="0.25">
      <c r="K769" s="110"/>
      <c r="L769" s="110"/>
      <c r="M769" s="2"/>
    </row>
    <row r="770" spans="11:13" x14ac:dyDescent="0.25">
      <c r="K770" s="110"/>
      <c r="L770" s="110"/>
      <c r="M770" s="2"/>
    </row>
    <row r="771" spans="11:13" x14ac:dyDescent="0.25">
      <c r="K771" s="110"/>
      <c r="L771" s="110"/>
      <c r="M771" s="2"/>
    </row>
    <row r="772" spans="11:13" x14ac:dyDescent="0.25">
      <c r="K772" s="110"/>
      <c r="L772" s="110"/>
      <c r="M772" s="2"/>
    </row>
    <row r="773" spans="11:13" x14ac:dyDescent="0.25">
      <c r="K773" s="110"/>
      <c r="L773" s="110"/>
      <c r="M773" s="2"/>
    </row>
    <row r="774" spans="11:13" x14ac:dyDescent="0.25">
      <c r="K774" s="110"/>
      <c r="L774" s="110"/>
      <c r="M774" s="2"/>
    </row>
    <row r="775" spans="11:13" x14ac:dyDescent="0.25">
      <c r="K775" s="110"/>
      <c r="L775" s="110"/>
      <c r="M775" s="2"/>
    </row>
    <row r="776" spans="11:13" x14ac:dyDescent="0.25">
      <c r="K776" s="110"/>
      <c r="L776" s="110"/>
      <c r="M776" s="2"/>
    </row>
    <row r="777" spans="11:13" x14ac:dyDescent="0.25">
      <c r="K777" s="110"/>
      <c r="L777" s="110"/>
      <c r="M777" s="2"/>
    </row>
    <row r="778" spans="11:13" x14ac:dyDescent="0.25">
      <c r="K778" s="110"/>
      <c r="L778" s="110"/>
      <c r="M778" s="2"/>
    </row>
    <row r="779" spans="11:13" x14ac:dyDescent="0.25">
      <c r="K779" s="110"/>
      <c r="L779" s="110"/>
      <c r="M779" s="2"/>
    </row>
    <row r="780" spans="11:13" x14ac:dyDescent="0.25">
      <c r="K780" s="110"/>
      <c r="L780" s="110"/>
      <c r="M780" s="2"/>
    </row>
    <row r="781" spans="11:13" x14ac:dyDescent="0.25">
      <c r="K781" s="110"/>
      <c r="L781" s="110"/>
      <c r="M781" s="2"/>
    </row>
    <row r="782" spans="11:13" x14ac:dyDescent="0.25">
      <c r="K782" s="110"/>
      <c r="L782" s="110"/>
      <c r="M782" s="2"/>
    </row>
    <row r="783" spans="11:13" x14ac:dyDescent="0.25">
      <c r="K783" s="110"/>
      <c r="L783" s="110"/>
      <c r="M783" s="2"/>
    </row>
    <row r="784" spans="11:13" x14ac:dyDescent="0.25">
      <c r="K784" s="110"/>
      <c r="L784" s="110"/>
      <c r="M784" s="2"/>
    </row>
    <row r="785" spans="11:13" x14ac:dyDescent="0.25">
      <c r="K785" s="110"/>
      <c r="L785" s="110"/>
      <c r="M785" s="2"/>
    </row>
    <row r="786" spans="11:13" x14ac:dyDescent="0.25">
      <c r="K786" s="110"/>
      <c r="L786" s="110"/>
      <c r="M786" s="2"/>
    </row>
    <row r="787" spans="11:13" x14ac:dyDescent="0.25">
      <c r="K787" s="110"/>
      <c r="L787" s="110"/>
      <c r="M787" s="2"/>
    </row>
    <row r="788" spans="11:13" x14ac:dyDescent="0.25">
      <c r="K788" s="110"/>
      <c r="L788" s="110"/>
      <c r="M788" s="2"/>
    </row>
    <row r="789" spans="11:13" x14ac:dyDescent="0.25">
      <c r="K789" s="110"/>
      <c r="L789" s="110"/>
      <c r="M789" s="2"/>
    </row>
    <row r="790" spans="11:13" x14ac:dyDescent="0.25">
      <c r="K790" s="110"/>
      <c r="L790" s="110"/>
      <c r="M790" s="2"/>
    </row>
    <row r="791" spans="11:13" x14ac:dyDescent="0.25">
      <c r="K791" s="110"/>
      <c r="L791" s="110"/>
      <c r="M791" s="2"/>
    </row>
    <row r="792" spans="11:13" x14ac:dyDescent="0.25">
      <c r="K792" s="110"/>
      <c r="L792" s="110"/>
      <c r="M792" s="2"/>
    </row>
    <row r="793" spans="11:13" x14ac:dyDescent="0.25">
      <c r="K793" s="110"/>
      <c r="L793" s="110"/>
      <c r="M793" s="2"/>
    </row>
    <row r="794" spans="11:13" x14ac:dyDescent="0.25">
      <c r="K794" s="110"/>
      <c r="L794" s="110"/>
      <c r="M794" s="2"/>
    </row>
    <row r="795" spans="11:13" x14ac:dyDescent="0.25">
      <c r="K795" s="110"/>
      <c r="L795" s="110"/>
      <c r="M795" s="2"/>
    </row>
    <row r="796" spans="11:13" x14ac:dyDescent="0.25">
      <c r="K796" s="110"/>
      <c r="L796" s="110"/>
      <c r="M796" s="2"/>
    </row>
    <row r="797" spans="11:13" x14ac:dyDescent="0.25">
      <c r="K797" s="110"/>
      <c r="L797" s="110"/>
      <c r="M797" s="2"/>
    </row>
    <row r="798" spans="11:13" x14ac:dyDescent="0.25">
      <c r="K798" s="110"/>
      <c r="L798" s="110"/>
      <c r="M798" s="2"/>
    </row>
    <row r="799" spans="11:13" x14ac:dyDescent="0.25">
      <c r="K799" s="110"/>
      <c r="L799" s="110"/>
      <c r="M799" s="2"/>
    </row>
    <row r="800" spans="11:13" x14ac:dyDescent="0.25">
      <c r="K800" s="110"/>
      <c r="L800" s="110"/>
      <c r="M800" s="2"/>
    </row>
    <row r="801" spans="11:13" x14ac:dyDescent="0.25">
      <c r="K801" s="110"/>
      <c r="L801" s="110"/>
      <c r="M801" s="2"/>
    </row>
    <row r="802" spans="11:13" x14ac:dyDescent="0.25">
      <c r="K802" s="110"/>
      <c r="L802" s="110"/>
      <c r="M802" s="2"/>
    </row>
    <row r="803" spans="11:13" x14ac:dyDescent="0.25">
      <c r="K803" s="110"/>
      <c r="L803" s="110"/>
      <c r="M803" s="2"/>
    </row>
    <row r="804" spans="11:13" x14ac:dyDescent="0.25">
      <c r="K804" s="110"/>
      <c r="L804" s="110"/>
      <c r="M804" s="2"/>
    </row>
    <row r="805" spans="11:13" x14ac:dyDescent="0.25">
      <c r="K805" s="110"/>
      <c r="L805" s="110"/>
      <c r="M805" s="2"/>
    </row>
    <row r="806" spans="11:13" x14ac:dyDescent="0.25">
      <c r="K806" s="110"/>
      <c r="L806" s="110"/>
      <c r="M806" s="2"/>
    </row>
    <row r="807" spans="11:13" x14ac:dyDescent="0.25">
      <c r="K807" s="110"/>
      <c r="L807" s="110"/>
      <c r="M807" s="2"/>
    </row>
    <row r="808" spans="11:13" x14ac:dyDescent="0.25">
      <c r="K808" s="110"/>
      <c r="L808" s="110"/>
      <c r="M808" s="2"/>
    </row>
    <row r="809" spans="11:13" x14ac:dyDescent="0.25">
      <c r="K809" s="110"/>
      <c r="L809" s="110"/>
      <c r="M809" s="2"/>
    </row>
    <row r="810" spans="11:13" x14ac:dyDescent="0.25">
      <c r="K810" s="110"/>
      <c r="L810" s="110"/>
      <c r="M810" s="2"/>
    </row>
    <row r="811" spans="11:13" x14ac:dyDescent="0.25">
      <c r="K811" s="110"/>
      <c r="L811" s="110"/>
      <c r="M811" s="2"/>
    </row>
    <row r="812" spans="11:13" x14ac:dyDescent="0.25">
      <c r="K812" s="110"/>
      <c r="L812" s="110"/>
      <c r="M812" s="2"/>
    </row>
    <row r="813" spans="11:13" x14ac:dyDescent="0.25">
      <c r="K813" s="110"/>
      <c r="L813" s="110"/>
      <c r="M813" s="2"/>
    </row>
    <row r="814" spans="11:13" x14ac:dyDescent="0.25">
      <c r="K814" s="110"/>
      <c r="L814" s="110"/>
      <c r="M814" s="2"/>
    </row>
    <row r="815" spans="11:13" x14ac:dyDescent="0.25">
      <c r="K815" s="110"/>
      <c r="L815" s="110"/>
      <c r="M815" s="2"/>
    </row>
    <row r="816" spans="11:13" x14ac:dyDescent="0.25">
      <c r="K816" s="110"/>
      <c r="L816" s="110"/>
      <c r="M816" s="2"/>
    </row>
    <row r="817" spans="11:13" x14ac:dyDescent="0.25">
      <c r="K817" s="110"/>
      <c r="L817" s="110"/>
      <c r="M817" s="2"/>
    </row>
    <row r="818" spans="11:13" x14ac:dyDescent="0.25">
      <c r="K818" s="110"/>
      <c r="L818" s="110"/>
      <c r="M818" s="2"/>
    </row>
    <row r="819" spans="11:13" x14ac:dyDescent="0.25">
      <c r="K819" s="110"/>
      <c r="L819" s="110"/>
      <c r="M819" s="2"/>
    </row>
    <row r="820" spans="11:13" x14ac:dyDescent="0.25">
      <c r="K820" s="110"/>
      <c r="L820" s="110"/>
      <c r="M820" s="2"/>
    </row>
    <row r="821" spans="11:13" x14ac:dyDescent="0.25">
      <c r="K821" s="110"/>
      <c r="L821" s="110"/>
      <c r="M821" s="2"/>
    </row>
    <row r="822" spans="11:13" x14ac:dyDescent="0.25">
      <c r="K822" s="110"/>
      <c r="L822" s="110"/>
      <c r="M822" s="2"/>
    </row>
    <row r="823" spans="11:13" x14ac:dyDescent="0.25">
      <c r="K823" s="110"/>
      <c r="L823" s="110"/>
      <c r="M823" s="2"/>
    </row>
    <row r="824" spans="11:13" x14ac:dyDescent="0.25">
      <c r="K824" s="110"/>
      <c r="L824" s="110"/>
      <c r="M824" s="2"/>
    </row>
    <row r="825" spans="11:13" x14ac:dyDescent="0.25">
      <c r="K825" s="110"/>
      <c r="L825" s="110"/>
      <c r="M825" s="2"/>
    </row>
    <row r="826" spans="11:13" x14ac:dyDescent="0.25">
      <c r="K826" s="110"/>
      <c r="L826" s="110"/>
      <c r="M826" s="2"/>
    </row>
    <row r="827" spans="11:13" x14ac:dyDescent="0.25">
      <c r="K827" s="110"/>
      <c r="L827" s="110"/>
      <c r="M827" s="2"/>
    </row>
    <row r="828" spans="11:13" x14ac:dyDescent="0.25">
      <c r="K828" s="110"/>
      <c r="L828" s="110"/>
      <c r="M828" s="2"/>
    </row>
    <row r="829" spans="11:13" x14ac:dyDescent="0.25">
      <c r="K829" s="110"/>
      <c r="L829" s="110"/>
      <c r="M829" s="2"/>
    </row>
    <row r="830" spans="11:13" x14ac:dyDescent="0.25">
      <c r="K830" s="110"/>
      <c r="L830" s="110"/>
      <c r="M830" s="2"/>
    </row>
    <row r="831" spans="11:13" x14ac:dyDescent="0.25">
      <c r="K831" s="110"/>
      <c r="L831" s="110"/>
      <c r="M831" s="2"/>
    </row>
    <row r="832" spans="11:13" x14ac:dyDescent="0.25">
      <c r="K832" s="110"/>
      <c r="L832" s="110"/>
      <c r="M832" s="2"/>
    </row>
    <row r="833" spans="11:13" x14ac:dyDescent="0.25">
      <c r="K833" s="110"/>
      <c r="L833" s="110"/>
      <c r="M833" s="2"/>
    </row>
    <row r="834" spans="11:13" x14ac:dyDescent="0.25">
      <c r="K834" s="110"/>
      <c r="L834" s="110"/>
      <c r="M834" s="2"/>
    </row>
    <row r="835" spans="11:13" x14ac:dyDescent="0.25">
      <c r="K835" s="110"/>
      <c r="L835" s="110"/>
      <c r="M835" s="2"/>
    </row>
    <row r="836" spans="11:13" x14ac:dyDescent="0.25">
      <c r="K836" s="110"/>
      <c r="L836" s="110"/>
      <c r="M836" s="2"/>
    </row>
    <row r="837" spans="11:13" x14ac:dyDescent="0.25">
      <c r="K837" s="110"/>
      <c r="L837" s="110"/>
      <c r="M837" s="2"/>
    </row>
    <row r="838" spans="11:13" x14ac:dyDescent="0.25">
      <c r="K838" s="110"/>
      <c r="L838" s="110"/>
      <c r="M838" s="2"/>
    </row>
    <row r="839" spans="11:13" x14ac:dyDescent="0.25">
      <c r="K839" s="110"/>
      <c r="L839" s="110"/>
      <c r="M839" s="2"/>
    </row>
    <row r="840" spans="11:13" x14ac:dyDescent="0.25">
      <c r="K840" s="110"/>
      <c r="L840" s="110"/>
      <c r="M840" s="2"/>
    </row>
    <row r="841" spans="11:13" x14ac:dyDescent="0.25">
      <c r="K841" s="110"/>
      <c r="L841" s="110"/>
      <c r="M841" s="2"/>
    </row>
    <row r="842" spans="11:13" x14ac:dyDescent="0.25">
      <c r="K842" s="110"/>
      <c r="L842" s="110"/>
      <c r="M842" s="2"/>
    </row>
    <row r="843" spans="11:13" x14ac:dyDescent="0.25">
      <c r="K843" s="110"/>
      <c r="L843" s="110"/>
      <c r="M843" s="2"/>
    </row>
    <row r="844" spans="11:13" x14ac:dyDescent="0.25">
      <c r="K844" s="110"/>
      <c r="L844" s="110"/>
      <c r="M844" s="2"/>
    </row>
    <row r="845" spans="11:13" x14ac:dyDescent="0.25">
      <c r="K845" s="110"/>
      <c r="L845" s="110"/>
      <c r="M845" s="2"/>
    </row>
    <row r="846" spans="11:13" x14ac:dyDescent="0.25">
      <c r="K846" s="110"/>
      <c r="L846" s="110"/>
      <c r="M846" s="2"/>
    </row>
    <row r="847" spans="11:13" x14ac:dyDescent="0.25">
      <c r="K847" s="110"/>
      <c r="L847" s="110"/>
      <c r="M847" s="2"/>
    </row>
    <row r="848" spans="11:13" x14ac:dyDescent="0.25">
      <c r="K848" s="110"/>
      <c r="L848" s="110"/>
      <c r="M848" s="2"/>
    </row>
    <row r="849" spans="11:13" x14ac:dyDescent="0.25">
      <c r="K849" s="110"/>
      <c r="L849" s="110"/>
      <c r="M849" s="2"/>
    </row>
    <row r="850" spans="11:13" x14ac:dyDescent="0.25">
      <c r="K850" s="110"/>
      <c r="L850" s="110"/>
      <c r="M850" s="2"/>
    </row>
    <row r="851" spans="11:13" x14ac:dyDescent="0.25">
      <c r="K851" s="110"/>
      <c r="L851" s="110"/>
      <c r="M851" s="2"/>
    </row>
    <row r="852" spans="11:13" x14ac:dyDescent="0.25">
      <c r="K852" s="110"/>
      <c r="L852" s="110"/>
      <c r="M852" s="2"/>
    </row>
    <row r="853" spans="11:13" x14ac:dyDescent="0.25">
      <c r="K853" s="110"/>
      <c r="L853" s="110"/>
      <c r="M853" s="2"/>
    </row>
    <row r="854" spans="11:13" x14ac:dyDescent="0.25">
      <c r="K854" s="110"/>
      <c r="L854" s="110"/>
      <c r="M854" s="2"/>
    </row>
    <row r="855" spans="11:13" x14ac:dyDescent="0.25">
      <c r="K855" s="110"/>
      <c r="L855" s="110"/>
      <c r="M855" s="2"/>
    </row>
    <row r="856" spans="11:13" x14ac:dyDescent="0.25">
      <c r="K856" s="110"/>
      <c r="L856" s="110"/>
      <c r="M856" s="2"/>
    </row>
    <row r="857" spans="11:13" x14ac:dyDescent="0.25">
      <c r="K857" s="110"/>
      <c r="L857" s="110"/>
      <c r="M857" s="2"/>
    </row>
    <row r="858" spans="11:13" x14ac:dyDescent="0.25">
      <c r="K858" s="110"/>
      <c r="L858" s="110"/>
      <c r="M858" s="2"/>
    </row>
    <row r="859" spans="11:13" x14ac:dyDescent="0.25">
      <c r="K859" s="110"/>
      <c r="L859" s="110"/>
      <c r="M859" s="2"/>
    </row>
    <row r="860" spans="11:13" x14ac:dyDescent="0.25">
      <c r="K860" s="110"/>
      <c r="L860" s="110"/>
      <c r="M860" s="2"/>
    </row>
    <row r="861" spans="11:13" x14ac:dyDescent="0.25">
      <c r="K861" s="110"/>
      <c r="L861" s="110"/>
      <c r="M861" s="2"/>
    </row>
    <row r="862" spans="11:13" x14ac:dyDescent="0.25">
      <c r="K862" s="110"/>
      <c r="L862" s="110"/>
      <c r="M862" s="2"/>
    </row>
    <row r="863" spans="11:13" x14ac:dyDescent="0.25">
      <c r="K863" s="110"/>
      <c r="L863" s="110"/>
      <c r="M863" s="2"/>
    </row>
    <row r="864" spans="11:13" x14ac:dyDescent="0.25">
      <c r="K864" s="110"/>
      <c r="L864" s="110"/>
      <c r="M864" s="2"/>
    </row>
    <row r="865" spans="11:13" x14ac:dyDescent="0.25">
      <c r="K865" s="110"/>
      <c r="L865" s="110"/>
      <c r="M865" s="2"/>
    </row>
    <row r="866" spans="11:13" x14ac:dyDescent="0.25">
      <c r="K866" s="110"/>
      <c r="L866" s="110"/>
      <c r="M866" s="2"/>
    </row>
    <row r="867" spans="11:13" x14ac:dyDescent="0.25">
      <c r="K867" s="110"/>
      <c r="L867" s="110"/>
      <c r="M867" s="2"/>
    </row>
    <row r="868" spans="11:13" x14ac:dyDescent="0.25">
      <c r="K868" s="110"/>
      <c r="L868" s="110"/>
      <c r="M868" s="2"/>
    </row>
    <row r="869" spans="11:13" x14ac:dyDescent="0.25">
      <c r="K869" s="110"/>
      <c r="L869" s="110"/>
      <c r="M869" s="2"/>
    </row>
    <row r="870" spans="11:13" x14ac:dyDescent="0.25">
      <c r="K870" s="110"/>
      <c r="L870" s="110"/>
      <c r="M870" s="2"/>
    </row>
    <row r="871" spans="11:13" x14ac:dyDescent="0.25">
      <c r="K871" s="110"/>
      <c r="L871" s="110"/>
      <c r="M871" s="2"/>
    </row>
    <row r="872" spans="11:13" x14ac:dyDescent="0.25">
      <c r="K872" s="110"/>
      <c r="L872" s="110"/>
      <c r="M872" s="2"/>
    </row>
    <row r="873" spans="11:13" x14ac:dyDescent="0.25">
      <c r="K873" s="110"/>
      <c r="L873" s="110"/>
      <c r="M873" s="2"/>
    </row>
    <row r="874" spans="11:13" x14ac:dyDescent="0.25">
      <c r="K874" s="110"/>
      <c r="L874" s="110"/>
      <c r="M874" s="2"/>
    </row>
    <row r="875" spans="11:13" x14ac:dyDescent="0.25">
      <c r="K875" s="110"/>
      <c r="L875" s="110"/>
      <c r="M875" s="2"/>
    </row>
    <row r="876" spans="11:13" x14ac:dyDescent="0.25">
      <c r="K876" s="110"/>
      <c r="L876" s="110"/>
      <c r="M876" s="2"/>
    </row>
    <row r="877" spans="11:13" x14ac:dyDescent="0.25">
      <c r="K877" s="110"/>
      <c r="L877" s="110"/>
      <c r="M877" s="2"/>
    </row>
    <row r="878" spans="11:13" x14ac:dyDescent="0.25">
      <c r="K878" s="110"/>
      <c r="L878" s="110"/>
      <c r="M878" s="2"/>
    </row>
    <row r="879" spans="11:13" x14ac:dyDescent="0.25">
      <c r="K879" s="110"/>
      <c r="L879" s="110"/>
      <c r="M879" s="2"/>
    </row>
    <row r="880" spans="11:13" x14ac:dyDescent="0.25">
      <c r="K880" s="110"/>
      <c r="L880" s="110"/>
      <c r="M880" s="2"/>
    </row>
    <row r="881" spans="11:13" x14ac:dyDescent="0.25">
      <c r="K881" s="110"/>
      <c r="L881" s="110"/>
      <c r="M881" s="2"/>
    </row>
    <row r="882" spans="11:13" x14ac:dyDescent="0.25">
      <c r="K882" s="110"/>
      <c r="L882" s="110"/>
      <c r="M882" s="2"/>
    </row>
    <row r="883" spans="11:13" x14ac:dyDescent="0.25">
      <c r="K883" s="110"/>
      <c r="L883" s="110"/>
      <c r="M883" s="2"/>
    </row>
    <row r="884" spans="11:13" x14ac:dyDescent="0.25">
      <c r="K884" s="110"/>
      <c r="L884" s="110"/>
      <c r="M884" s="2"/>
    </row>
    <row r="885" spans="11:13" x14ac:dyDescent="0.25">
      <c r="K885" s="110"/>
      <c r="L885" s="110"/>
      <c r="M885" s="2"/>
    </row>
    <row r="886" spans="11:13" x14ac:dyDescent="0.25">
      <c r="K886" s="110"/>
      <c r="L886" s="110"/>
      <c r="M886" s="2"/>
    </row>
    <row r="887" spans="11:13" x14ac:dyDescent="0.25">
      <c r="K887" s="110"/>
      <c r="L887" s="110"/>
      <c r="M887" s="2"/>
    </row>
    <row r="888" spans="11:13" x14ac:dyDescent="0.25">
      <c r="K888" s="110"/>
      <c r="L888" s="110"/>
      <c r="M888" s="2"/>
    </row>
    <row r="889" spans="11:13" x14ac:dyDescent="0.25">
      <c r="K889" s="110"/>
      <c r="L889" s="110"/>
      <c r="M889" s="2"/>
    </row>
    <row r="890" spans="11:13" x14ac:dyDescent="0.25">
      <c r="K890" s="110"/>
      <c r="L890" s="110"/>
      <c r="M890" s="2"/>
    </row>
    <row r="891" spans="11:13" x14ac:dyDescent="0.25">
      <c r="K891" s="110"/>
      <c r="L891" s="110"/>
      <c r="M891" s="2"/>
    </row>
    <row r="892" spans="11:13" x14ac:dyDescent="0.25">
      <c r="K892" s="110"/>
      <c r="L892" s="110"/>
      <c r="M892" s="2"/>
    </row>
    <row r="893" spans="11:13" x14ac:dyDescent="0.25">
      <c r="K893" s="110"/>
      <c r="L893" s="110"/>
      <c r="M893" s="2"/>
    </row>
    <row r="894" spans="11:13" x14ac:dyDescent="0.25">
      <c r="K894" s="110"/>
      <c r="L894" s="110"/>
      <c r="M894" s="2"/>
    </row>
    <row r="895" spans="11:13" x14ac:dyDescent="0.25">
      <c r="K895" s="110"/>
      <c r="L895" s="110"/>
      <c r="M895" s="2"/>
    </row>
    <row r="896" spans="11:13" x14ac:dyDescent="0.25">
      <c r="K896" s="110"/>
      <c r="L896" s="110"/>
      <c r="M896" s="2"/>
    </row>
    <row r="897" spans="11:13" x14ac:dyDescent="0.25">
      <c r="K897" s="110"/>
      <c r="L897" s="110"/>
      <c r="M897" s="2"/>
    </row>
    <row r="898" spans="11:13" x14ac:dyDescent="0.25">
      <c r="K898" s="110"/>
      <c r="L898" s="110"/>
      <c r="M898" s="2"/>
    </row>
    <row r="899" spans="11:13" x14ac:dyDescent="0.25">
      <c r="K899" s="110"/>
      <c r="L899" s="110"/>
      <c r="M899" s="2"/>
    </row>
    <row r="900" spans="11:13" x14ac:dyDescent="0.25">
      <c r="K900" s="110"/>
      <c r="L900" s="110"/>
      <c r="M900" s="2"/>
    </row>
    <row r="901" spans="11:13" x14ac:dyDescent="0.25">
      <c r="K901" s="110"/>
      <c r="L901" s="110"/>
      <c r="M901" s="2"/>
    </row>
    <row r="902" spans="11:13" x14ac:dyDescent="0.25">
      <c r="K902" s="110"/>
      <c r="L902" s="110"/>
      <c r="M902" s="2"/>
    </row>
    <row r="903" spans="11:13" x14ac:dyDescent="0.25">
      <c r="K903" s="110"/>
      <c r="L903" s="110"/>
      <c r="M903" s="2"/>
    </row>
    <row r="904" spans="11:13" x14ac:dyDescent="0.25">
      <c r="K904" s="110"/>
      <c r="L904" s="110"/>
      <c r="M904" s="2"/>
    </row>
    <row r="905" spans="11:13" x14ac:dyDescent="0.25">
      <c r="K905" s="110"/>
      <c r="L905" s="110"/>
      <c r="M905" s="2"/>
    </row>
    <row r="906" spans="11:13" x14ac:dyDescent="0.25">
      <c r="K906" s="110"/>
      <c r="L906" s="110"/>
      <c r="M906" s="2"/>
    </row>
    <row r="907" spans="11:13" x14ac:dyDescent="0.25">
      <c r="K907" s="110"/>
      <c r="L907" s="110"/>
      <c r="M907" s="2"/>
    </row>
    <row r="908" spans="11:13" x14ac:dyDescent="0.25">
      <c r="K908" s="110"/>
      <c r="L908" s="110"/>
      <c r="M908" s="2"/>
    </row>
    <row r="909" spans="11:13" x14ac:dyDescent="0.25">
      <c r="K909" s="110"/>
      <c r="L909" s="110"/>
      <c r="M909" s="2"/>
    </row>
    <row r="910" spans="11:13" x14ac:dyDescent="0.25">
      <c r="K910" s="110"/>
      <c r="L910" s="110"/>
      <c r="M910" s="2"/>
    </row>
    <row r="911" spans="11:13" x14ac:dyDescent="0.25">
      <c r="K911" s="110"/>
      <c r="L911" s="110"/>
      <c r="M911" s="2"/>
    </row>
    <row r="912" spans="11:13" x14ac:dyDescent="0.25">
      <c r="K912" s="110"/>
      <c r="L912" s="110"/>
      <c r="M912" s="2"/>
    </row>
    <row r="913" spans="11:13" x14ac:dyDescent="0.25">
      <c r="K913" s="110"/>
      <c r="L913" s="110"/>
      <c r="M913" s="2"/>
    </row>
    <row r="914" spans="11:13" x14ac:dyDescent="0.25">
      <c r="K914" s="110"/>
      <c r="L914" s="110"/>
      <c r="M914" s="2"/>
    </row>
    <row r="915" spans="11:13" x14ac:dyDescent="0.25">
      <c r="K915" s="110"/>
      <c r="L915" s="110"/>
      <c r="M915" s="2"/>
    </row>
    <row r="916" spans="11:13" x14ac:dyDescent="0.25">
      <c r="K916" s="110"/>
      <c r="L916" s="110"/>
      <c r="M916" s="2"/>
    </row>
    <row r="917" spans="11:13" x14ac:dyDescent="0.25">
      <c r="K917" s="110"/>
      <c r="L917" s="110"/>
      <c r="M917" s="2"/>
    </row>
    <row r="918" spans="11:13" x14ac:dyDescent="0.25">
      <c r="K918" s="110"/>
      <c r="L918" s="110"/>
      <c r="M918" s="2"/>
    </row>
    <row r="919" spans="11:13" x14ac:dyDescent="0.25">
      <c r="K919" s="110"/>
      <c r="L919" s="110"/>
      <c r="M919" s="2"/>
    </row>
    <row r="920" spans="11:13" x14ac:dyDescent="0.25">
      <c r="K920" s="110"/>
      <c r="L920" s="110"/>
      <c r="M920" s="2"/>
    </row>
    <row r="921" spans="11:13" x14ac:dyDescent="0.25">
      <c r="K921" s="110"/>
      <c r="L921" s="110"/>
      <c r="M921" s="2"/>
    </row>
    <row r="922" spans="11:13" x14ac:dyDescent="0.25">
      <c r="K922" s="110"/>
      <c r="L922" s="110"/>
      <c r="M922" s="2"/>
    </row>
    <row r="923" spans="11:13" x14ac:dyDescent="0.25">
      <c r="K923" s="110"/>
      <c r="L923" s="110"/>
      <c r="M923" s="2"/>
    </row>
    <row r="924" spans="11:13" x14ac:dyDescent="0.25">
      <c r="K924" s="110"/>
      <c r="L924" s="110"/>
      <c r="M924" s="2"/>
    </row>
    <row r="925" spans="11:13" x14ac:dyDescent="0.25">
      <c r="K925" s="110"/>
      <c r="L925" s="110"/>
      <c r="M925" s="2"/>
    </row>
    <row r="926" spans="11:13" x14ac:dyDescent="0.25">
      <c r="K926" s="110"/>
      <c r="L926" s="110"/>
      <c r="M926" s="2"/>
    </row>
    <row r="927" spans="11:13" x14ac:dyDescent="0.25">
      <c r="K927" s="110"/>
      <c r="L927" s="110"/>
      <c r="M927" s="2"/>
    </row>
    <row r="928" spans="11:13" x14ac:dyDescent="0.25">
      <c r="K928" s="110"/>
      <c r="L928" s="110"/>
      <c r="M928" s="2"/>
    </row>
    <row r="929" spans="11:13" x14ac:dyDescent="0.25">
      <c r="K929" s="110"/>
      <c r="L929" s="110"/>
      <c r="M929" s="2"/>
    </row>
    <row r="930" spans="11:13" x14ac:dyDescent="0.25">
      <c r="K930" s="110"/>
      <c r="L930" s="110"/>
      <c r="M930" s="2"/>
    </row>
    <row r="931" spans="11:13" x14ac:dyDescent="0.25">
      <c r="K931" s="110"/>
      <c r="L931" s="110"/>
      <c r="M931" s="2"/>
    </row>
    <row r="932" spans="11:13" x14ac:dyDescent="0.25">
      <c r="K932" s="110"/>
      <c r="L932" s="110"/>
      <c r="M932" s="2"/>
    </row>
    <row r="933" spans="11:13" x14ac:dyDescent="0.25">
      <c r="K933" s="110"/>
      <c r="L933" s="110"/>
      <c r="M933" s="2"/>
    </row>
  </sheetData>
  <sheetProtection formatCells="0" formatColumns="0" formatRows="0" insertColumns="0" insertRows="0" selectLockedCells="1" sort="0" autoFilter="0"/>
  <autoFilter ref="B1:K1"/>
  <conditionalFormatting sqref="I18:I200 I2:J17">
    <cfRule type="containsText" dxfId="43" priority="9" operator="containsText" text="NBPE">
      <formula>NOT(ISERROR(SEARCH("NBPE",I2)))</formula>
    </cfRule>
  </conditionalFormatting>
  <conditionalFormatting sqref="J18:J19">
    <cfRule type="containsText" dxfId="42" priority="10" operator="containsText" text="NBPE">
      <formula>NOT(ISERROR(SEARCH("NBPE",#REF!)))</formula>
    </cfRule>
  </conditionalFormatting>
  <conditionalFormatting sqref="J21:J51">
    <cfRule type="containsText" dxfId="41" priority="11" operator="containsText" text="NBPE">
      <formula>NOT(ISERROR(SEARCH("NBPE",#REF!)))</formula>
    </cfRule>
  </conditionalFormatting>
  <conditionalFormatting sqref="J52:J69">
    <cfRule type="containsText" dxfId="40" priority="12" operator="containsText" text="NBPE">
      <formula>NOT(ISERROR(SEARCH("NBPE",#REF!)))</formula>
    </cfRule>
  </conditionalFormatting>
  <conditionalFormatting sqref="F1:F1048576">
    <cfRule type="cellIs" dxfId="39" priority="7" operator="equal">
      <formula>"NP"</formula>
    </cfRule>
    <cfRule type="cellIs" dxfId="38" priority="8" operator="equal">
      <formula>"R"</formula>
    </cfRule>
  </conditionalFormatting>
  <conditionalFormatting sqref="L2 L5:L14 L17">
    <cfRule type="containsText" dxfId="37" priority="6" operator="containsText" text="N">
      <formula>NOT(ISERROR(SEARCH("N",L2)))</formula>
    </cfRule>
  </conditionalFormatting>
  <conditionalFormatting sqref="L4">
    <cfRule type="containsText" dxfId="36" priority="5" operator="containsText" text="N">
      <formula>NOT(ISERROR(SEARCH("N",L4)))</formula>
    </cfRule>
  </conditionalFormatting>
  <conditionalFormatting sqref="L18:L42 L15:L16">
    <cfRule type="containsText" dxfId="35" priority="4" operator="containsText" text="N">
      <formula>NOT(ISERROR(SEARCH("N",L15)))</formula>
    </cfRule>
  </conditionalFormatting>
  <conditionalFormatting sqref="K2">
    <cfRule type="containsText" dxfId="34" priority="3" operator="containsText" text="NBPE">
      <formula>NOT(ISERROR(SEARCH("NBPE",K2)))</formula>
    </cfRule>
  </conditionalFormatting>
  <conditionalFormatting sqref="L3">
    <cfRule type="containsText" dxfId="33" priority="2" operator="containsText" text="N">
      <formula>NOT(ISERROR(SEARCH("N",L3)))</formula>
    </cfRule>
  </conditionalFormatting>
  <conditionalFormatting sqref="K3">
    <cfRule type="containsText" dxfId="32" priority="1" operator="containsText" text="NBPE">
      <formula>NOT(ISERROR(SEARCH("NBPE",K3)))</formula>
    </cfRule>
  </conditionalFormatting>
  <dataValidations count="6">
    <dataValidation type="whole" allowBlank="1" showInputMessage="1" showErrorMessage="1" sqref="G2:G200">
      <formula1>0</formula1>
      <formula2>10000</formula2>
    </dataValidation>
    <dataValidation type="date" allowBlank="1" showInputMessage="1" showErrorMessage="1" sqref="E2:E200">
      <formula1>41275</formula1>
      <formula2>42736</formula2>
    </dataValidation>
    <dataValidation type="list" allowBlank="1" showInputMessage="1" showErrorMessage="1" sqref="I2:I200">
      <formula1>Statut</formula1>
    </dataValidation>
    <dataValidation type="list" allowBlank="1" showInputMessage="1" showErrorMessage="1" sqref="H2:H200">
      <formula1>Resp</formula1>
    </dataValidation>
    <dataValidation type="list" allowBlank="1" showInputMessage="1" showErrorMessage="1" sqref="C2:C200">
      <formula1>PA</formula1>
    </dataValidation>
    <dataValidation type="list" allowBlank="1" showInputMessage="1" showErrorMessage="1" sqref="F2:F200">
      <formula1>DecPA</formula1>
    </dataValidation>
  </dataValidation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3"/>
  <sheetViews>
    <sheetView zoomScale="85" zoomScaleNormal="85" workbookViewId="0">
      <pane xSplit="3" ySplit="1" topLeftCell="D2" activePane="bottomRight" state="frozenSplit"/>
      <selection activeCell="R19" sqref="R19"/>
      <selection pane="topRight" activeCell="R19" sqref="R19"/>
      <selection pane="bottomLeft" activeCell="R19" sqref="R19"/>
      <selection pane="bottomRight" activeCell="E58" sqref="E58:F68"/>
    </sheetView>
  </sheetViews>
  <sheetFormatPr baseColWidth="10" defaultRowHeight="15" x14ac:dyDescent="0.25"/>
  <cols>
    <col min="1" max="1" width="11.42578125" style="107"/>
    <col min="2" max="2" width="15.5703125" style="108" customWidth="1"/>
    <col min="3" max="3" width="27.7109375" style="7" customWidth="1"/>
    <col min="4" max="4" width="10.28515625" style="7" customWidth="1"/>
    <col min="5" max="5" width="10.85546875" style="7" bestFit="1" customWidth="1"/>
    <col min="6" max="6" width="10" style="107" customWidth="1"/>
    <col min="7" max="7" width="14.28515625" style="107" customWidth="1"/>
    <col min="8" max="8" width="9.42578125" style="107" customWidth="1"/>
    <col min="9" max="9" width="11.42578125" style="107" customWidth="1"/>
    <col min="10" max="10" width="42.42578125" style="109" bestFit="1" customWidth="1"/>
    <col min="11" max="11" width="17.7109375" style="109" customWidth="1"/>
    <col min="12" max="12" width="13.85546875" style="113" customWidth="1"/>
    <col min="13" max="13" width="4.5703125" customWidth="1"/>
    <col min="14" max="14" width="22.28515625" bestFit="1" customWidth="1"/>
    <col min="15" max="16" width="9.28515625" customWidth="1"/>
    <col min="18" max="18" width="8.140625" bestFit="1" customWidth="1"/>
    <col min="19" max="19" width="33.7109375" customWidth="1"/>
    <col min="20" max="20" width="6.28515625" customWidth="1"/>
  </cols>
  <sheetData>
    <row r="1" spans="1:22" s="1" customFormat="1" ht="60.75" thickBot="1" x14ac:dyDescent="0.3">
      <c r="A1" s="104" t="s">
        <v>84</v>
      </c>
      <c r="B1" s="105" t="s">
        <v>10</v>
      </c>
      <c r="C1" s="104" t="s">
        <v>11</v>
      </c>
      <c r="D1" s="104" t="s">
        <v>22</v>
      </c>
      <c r="E1" s="104" t="s">
        <v>9</v>
      </c>
      <c r="F1" s="104" t="s">
        <v>242</v>
      </c>
      <c r="G1" s="104" t="s">
        <v>0</v>
      </c>
      <c r="H1" s="104" t="s">
        <v>3</v>
      </c>
      <c r="I1" s="104" t="s">
        <v>57</v>
      </c>
      <c r="J1" s="104" t="s">
        <v>56</v>
      </c>
      <c r="K1" s="104" t="s">
        <v>29</v>
      </c>
      <c r="L1" s="111" t="s">
        <v>85</v>
      </c>
      <c r="M1" s="10"/>
      <c r="N1" s="61"/>
      <c r="O1" s="12" t="s">
        <v>1</v>
      </c>
      <c r="P1" s="12" t="s">
        <v>2</v>
      </c>
      <c r="Q1" s="12" t="s">
        <v>21</v>
      </c>
      <c r="R1" s="89" t="s">
        <v>113</v>
      </c>
      <c r="S1" s="11"/>
      <c r="T1" s="1">
        <v>5</v>
      </c>
      <c r="U1" s="1">
        <v>8</v>
      </c>
    </row>
    <row r="2" spans="1:22" ht="15.75" thickBot="1" x14ac:dyDescent="0.3">
      <c r="A2" s="106">
        <f t="shared" ref="A2:A70" ca="1" si="0">HYPERLINK(CONCATENATE(repetoire,"\",(MID(CELL("nomfichier",$A$1),FIND("]",CELL("nomfichier",$A$1),1)+1,30)),"\","PA",ROW(A2)-1,".pdf"),ROW(A2)-1)</f>
        <v>1</v>
      </c>
      <c r="B2" s="86" t="s">
        <v>97</v>
      </c>
      <c r="C2" s="4" t="s">
        <v>33</v>
      </c>
      <c r="D2" s="4">
        <f t="shared" ref="D2:D36" si="1">IF(ISBLANK($C2), "", VLOOKUP($C2,PAcomplet,2,FALSE))</f>
        <v>1</v>
      </c>
      <c r="E2" s="5">
        <v>41711</v>
      </c>
      <c r="F2" s="4" t="s">
        <v>4</v>
      </c>
      <c r="G2" s="4"/>
      <c r="H2" s="4" t="s">
        <v>5</v>
      </c>
      <c r="I2" s="4" t="s">
        <v>7</v>
      </c>
      <c r="J2" s="86"/>
      <c r="K2" s="49"/>
      <c r="L2" s="49" t="s">
        <v>86</v>
      </c>
      <c r="M2" s="6"/>
      <c r="N2" s="62" t="s">
        <v>58</v>
      </c>
      <c r="O2" s="15">
        <f>SUMPRODUCT(($D$2:$D$224=1)*($F$2:$F$224="A"))</f>
        <v>2</v>
      </c>
      <c r="P2" s="15">
        <f>SUMPRODUCT(($D$2:$D$224=2)*($F$2:$F$224="A"))</f>
        <v>20</v>
      </c>
      <c r="Q2" s="15">
        <f>O2+P2</f>
        <v>22</v>
      </c>
      <c r="R2" s="15">
        <f>SUMPRODUCT(($D$2:$D$224="PC")*($F$2:$F$224="A"))</f>
        <v>2</v>
      </c>
      <c r="S2" s="14"/>
      <c r="T2">
        <v>8</v>
      </c>
      <c r="U2" s="7"/>
      <c r="V2" s="7"/>
    </row>
    <row r="3" spans="1:22" ht="15" customHeight="1" thickBot="1" x14ac:dyDescent="0.3">
      <c r="A3" s="106">
        <f t="shared" ca="1" si="0"/>
        <v>2</v>
      </c>
      <c r="B3" s="86" t="s">
        <v>98</v>
      </c>
      <c r="C3" s="4" t="s">
        <v>35</v>
      </c>
      <c r="D3" s="4">
        <f t="shared" si="1"/>
        <v>2</v>
      </c>
      <c r="E3" s="5">
        <v>41711</v>
      </c>
      <c r="F3" s="4" t="s">
        <v>4</v>
      </c>
      <c r="G3" s="4">
        <v>128</v>
      </c>
      <c r="H3" s="4" t="s">
        <v>5</v>
      </c>
      <c r="I3" s="4" t="s">
        <v>7</v>
      </c>
      <c r="J3" s="86"/>
      <c r="K3" s="49"/>
      <c r="L3" s="49" t="s">
        <v>86</v>
      </c>
      <c r="M3" s="6"/>
      <c r="N3" s="63" t="s">
        <v>59</v>
      </c>
      <c r="O3" s="15">
        <f>SUMPRODUCT(($D$2:$D$224=1)*($F$2:$F$224="R"))</f>
        <v>0</v>
      </c>
      <c r="P3" s="15">
        <f>SUMPRODUCT(($D$2:$D$224=2)*($F$2:$F$224="R"))</f>
        <v>0</v>
      </c>
      <c r="Q3" s="15">
        <f t="shared" ref="Q3:Q4" si="2">O3+P3</f>
        <v>0</v>
      </c>
      <c r="R3" s="15">
        <f>SUMPRODUCT(($D$2:$D$224="PC")*($F$2:$F$224="R"))</f>
        <v>0</v>
      </c>
      <c r="S3" s="14"/>
      <c r="U3" s="7"/>
      <c r="V3" s="7"/>
    </row>
    <row r="4" spans="1:22" ht="15" customHeight="1" thickBot="1" x14ac:dyDescent="0.3">
      <c r="A4" s="106">
        <f t="shared" ca="1" si="0"/>
        <v>3</v>
      </c>
      <c r="B4" s="86" t="s">
        <v>99</v>
      </c>
      <c r="C4" s="4" t="s">
        <v>35</v>
      </c>
      <c r="D4" s="4">
        <f t="shared" si="1"/>
        <v>2</v>
      </c>
      <c r="E4" s="83">
        <v>41712</v>
      </c>
      <c r="F4" s="4" t="s">
        <v>4</v>
      </c>
      <c r="G4" s="4">
        <v>133</v>
      </c>
      <c r="H4" s="4" t="s">
        <v>5</v>
      </c>
      <c r="I4" s="4" t="s">
        <v>7</v>
      </c>
      <c r="J4" s="86"/>
      <c r="K4" s="49"/>
      <c r="L4" s="49" t="s">
        <v>86</v>
      </c>
      <c r="M4" s="6"/>
      <c r="N4" s="63" t="s">
        <v>78</v>
      </c>
      <c r="O4" s="19">
        <f>SUMPRODUCT(($D$2:$D$224=1)*(NOT(ISBLANK($F$2:$F$224))))</f>
        <v>2</v>
      </c>
      <c r="P4" s="19">
        <f>SUMPRODUCT(($D$2:$D$224=2)*(NOT(ISBLANK($F$2:$F$224))))</f>
        <v>45</v>
      </c>
      <c r="Q4" s="15">
        <f t="shared" si="2"/>
        <v>47</v>
      </c>
      <c r="R4" s="19">
        <f>SUMPRODUCT(($D$2:$D$224="pc")*(NOT(ISBLANK($F$2:$F$224))))</f>
        <v>2</v>
      </c>
      <c r="S4" s="14"/>
      <c r="T4" s="7"/>
      <c r="U4" s="7"/>
      <c r="V4" s="7"/>
    </row>
    <row r="5" spans="1:22" ht="15.75" thickBot="1" x14ac:dyDescent="0.3">
      <c r="A5" s="106">
        <f t="shared" ca="1" si="0"/>
        <v>4</v>
      </c>
      <c r="B5" s="86" t="s">
        <v>100</v>
      </c>
      <c r="C5" s="4" t="s">
        <v>35</v>
      </c>
      <c r="D5" s="4">
        <f t="shared" si="1"/>
        <v>2</v>
      </c>
      <c r="E5" s="83">
        <v>41715</v>
      </c>
      <c r="F5" s="4" t="s">
        <v>4</v>
      </c>
      <c r="G5" s="4">
        <v>129</v>
      </c>
      <c r="H5" s="4" t="s">
        <v>52</v>
      </c>
      <c r="I5" s="4" t="s">
        <v>7</v>
      </c>
      <c r="J5" s="86"/>
      <c r="K5" s="49"/>
      <c r="L5" s="49" t="s">
        <v>86</v>
      </c>
      <c r="M5" s="6"/>
      <c r="N5" s="62" t="s">
        <v>60</v>
      </c>
      <c r="O5" s="20">
        <f>IFERROR(O2/(O2+O3),"")</f>
        <v>1</v>
      </c>
      <c r="P5" s="20">
        <f>IFERROR(P2/(P2+P3),"")</f>
        <v>1</v>
      </c>
      <c r="Q5" s="20">
        <f>IFERROR(Q2/(Q2+Q3),"")</f>
        <v>1</v>
      </c>
      <c r="R5" s="20">
        <f>IF(R4=0,"",R2/(R2+R3))</f>
        <v>1</v>
      </c>
      <c r="S5" s="14"/>
      <c r="T5" s="7"/>
      <c r="U5" s="7"/>
      <c r="V5" s="7"/>
    </row>
    <row r="6" spans="1:22" ht="15" customHeight="1" thickBot="1" x14ac:dyDescent="0.3">
      <c r="A6" s="106">
        <f t="shared" ca="1" si="0"/>
        <v>5</v>
      </c>
      <c r="B6" s="86" t="s">
        <v>101</v>
      </c>
      <c r="C6" s="4" t="s">
        <v>35</v>
      </c>
      <c r="D6" s="4">
        <f t="shared" si="1"/>
        <v>2</v>
      </c>
      <c r="E6" s="83">
        <v>41717</v>
      </c>
      <c r="F6" s="4" t="s">
        <v>75</v>
      </c>
      <c r="G6" s="4"/>
      <c r="H6" s="4" t="s">
        <v>52</v>
      </c>
      <c r="I6" s="4" t="s">
        <v>7</v>
      </c>
      <c r="J6" s="86"/>
      <c r="K6" s="49"/>
      <c r="L6" s="49" t="s">
        <v>86</v>
      </c>
      <c r="M6" s="6"/>
      <c r="N6" s="63" t="s">
        <v>61</v>
      </c>
      <c r="O6" s="20">
        <f>IFERROR(O3/(O2+O3),"")</f>
        <v>0</v>
      </c>
      <c r="P6" s="20">
        <f>IFERROR(P3/(P2+P3),"")</f>
        <v>0</v>
      </c>
      <c r="Q6" s="20">
        <f>IFERROR(Q3/(Q2+Q3),"")</f>
        <v>0</v>
      </c>
      <c r="R6" s="20">
        <f>IF(R4=0,"",R3/(R2+R3))</f>
        <v>0</v>
      </c>
      <c r="S6" s="14"/>
      <c r="T6" s="7"/>
      <c r="U6" s="7"/>
      <c r="V6" s="7"/>
    </row>
    <row r="7" spans="1:22" ht="15.75" thickBot="1" x14ac:dyDescent="0.3">
      <c r="A7" s="106">
        <f t="shared" ca="1" si="0"/>
        <v>6</v>
      </c>
      <c r="B7" s="86" t="s">
        <v>102</v>
      </c>
      <c r="C7" s="4" t="s">
        <v>35</v>
      </c>
      <c r="D7" s="4">
        <f t="shared" si="1"/>
        <v>2</v>
      </c>
      <c r="E7" s="83">
        <v>41719</v>
      </c>
      <c r="F7" s="4" t="s">
        <v>75</v>
      </c>
      <c r="G7" s="4"/>
      <c r="H7" s="4" t="s">
        <v>52</v>
      </c>
      <c r="I7" s="4" t="s">
        <v>7</v>
      </c>
      <c r="J7" s="86"/>
      <c r="K7" s="49"/>
      <c r="L7" s="49" t="s">
        <v>86</v>
      </c>
      <c r="M7" s="6"/>
      <c r="N7" s="63" t="s">
        <v>79</v>
      </c>
      <c r="O7" s="20">
        <f>IFERROR((O2+O3)/O4,"")</f>
        <v>1</v>
      </c>
      <c r="P7" s="20">
        <f>IFERROR((P2+P3)/P4,"")</f>
        <v>0.44444444444444442</v>
      </c>
      <c r="Q7" s="20">
        <f>IFERROR((Q2+Q3)/Q4,"")</f>
        <v>0.46808510638297873</v>
      </c>
      <c r="R7" s="21">
        <f>IF(R4=0,"",(R2+R3)/R4)</f>
        <v>1</v>
      </c>
      <c r="S7" s="14"/>
      <c r="T7" s="7"/>
      <c r="U7" s="7"/>
      <c r="V7" s="7"/>
    </row>
    <row r="8" spans="1:22" ht="15.75" thickBot="1" x14ac:dyDescent="0.3">
      <c r="A8" s="106">
        <f t="shared" ca="1" si="0"/>
        <v>7</v>
      </c>
      <c r="B8" s="86" t="s">
        <v>103</v>
      </c>
      <c r="C8" s="4" t="s">
        <v>35</v>
      </c>
      <c r="D8" s="4">
        <f t="shared" si="1"/>
        <v>2</v>
      </c>
      <c r="E8" s="83">
        <v>41718</v>
      </c>
      <c r="F8" s="4" t="s">
        <v>75</v>
      </c>
      <c r="G8" s="4"/>
      <c r="H8" s="4" t="s">
        <v>52</v>
      </c>
      <c r="I8" s="4" t="s">
        <v>7</v>
      </c>
      <c r="J8" s="86"/>
      <c r="K8" s="49"/>
      <c r="L8" s="49" t="s">
        <v>86</v>
      </c>
      <c r="M8" s="6"/>
      <c r="N8" s="64" t="s">
        <v>28</v>
      </c>
      <c r="O8" s="65">
        <f>Stat!$C$14</f>
        <v>6</v>
      </c>
      <c r="P8" s="65">
        <f>Stat!$D$14</f>
        <v>2014</v>
      </c>
      <c r="Q8" s="66"/>
      <c r="R8" s="14"/>
      <c r="S8" s="14"/>
      <c r="T8" s="7"/>
      <c r="U8" s="7"/>
      <c r="V8" s="7"/>
    </row>
    <row r="9" spans="1:22" ht="15" customHeight="1" thickBot="1" x14ac:dyDescent="0.3">
      <c r="A9" s="106">
        <f t="shared" ca="1" si="0"/>
        <v>8</v>
      </c>
      <c r="B9" s="86" t="s">
        <v>104</v>
      </c>
      <c r="C9" s="4" t="s">
        <v>35</v>
      </c>
      <c r="D9" s="4">
        <f t="shared" si="1"/>
        <v>2</v>
      </c>
      <c r="E9" s="83">
        <v>41715</v>
      </c>
      <c r="F9" s="4" t="s">
        <v>4</v>
      </c>
      <c r="G9" s="4">
        <v>151</v>
      </c>
      <c r="H9" s="4" t="s">
        <v>52</v>
      </c>
      <c r="I9" s="4" t="s">
        <v>7</v>
      </c>
      <c r="J9" s="86"/>
      <c r="K9" s="49"/>
      <c r="L9" s="49" t="s">
        <v>86</v>
      </c>
      <c r="M9" s="6"/>
      <c r="N9" s="67"/>
      <c r="O9" s="16" t="s">
        <v>1</v>
      </c>
      <c r="P9" s="16" t="s">
        <v>2</v>
      </c>
      <c r="Q9" s="16" t="s">
        <v>21</v>
      </c>
      <c r="R9" s="14"/>
      <c r="S9" s="14"/>
      <c r="T9" s="7"/>
      <c r="U9" s="7"/>
      <c r="V9" s="7"/>
    </row>
    <row r="10" spans="1:22" ht="15.75" thickBot="1" x14ac:dyDescent="0.3">
      <c r="A10" s="106">
        <f t="shared" ca="1" si="0"/>
        <v>9</v>
      </c>
      <c r="B10" s="86" t="s">
        <v>105</v>
      </c>
      <c r="C10" s="4" t="s">
        <v>35</v>
      </c>
      <c r="D10" s="4">
        <f t="shared" si="1"/>
        <v>2</v>
      </c>
      <c r="E10" s="83">
        <v>41722</v>
      </c>
      <c r="F10" s="4" t="s">
        <v>4</v>
      </c>
      <c r="G10" s="4">
        <v>152</v>
      </c>
      <c r="H10" s="4" t="s">
        <v>52</v>
      </c>
      <c r="I10" s="4" t="s">
        <v>7</v>
      </c>
      <c r="J10" s="86"/>
      <c r="K10" s="49"/>
      <c r="L10" s="49" t="s">
        <v>86</v>
      </c>
      <c r="M10" s="6"/>
      <c r="N10" s="62" t="s">
        <v>58</v>
      </c>
      <c r="O10" s="15">
        <f>SUMPRODUCT(($D$2:$D$224=1)*($F$2:$F$224="A")*(MONTH($E$2:$E$224)=$O$8)*(YEAR($E$2:$E$224)=$P$8))</f>
        <v>0</v>
      </c>
      <c r="P10" s="15">
        <f>SUMPRODUCT(($D$2:$D$224=2)*($F$2:$F$224="A")*(MONTH($E$2:$E$224)=$O$8)*(YEAR($E$2:$E$224)=$P$8))</f>
        <v>7</v>
      </c>
      <c r="Q10" s="15">
        <f>O10+P10</f>
        <v>7</v>
      </c>
      <c r="R10" s="15">
        <f>SUMPRODUCT(($D$2:$D$224="pc")*($F$2:$F$224="A")*(MONTH($E$2:$E$224)=$O$8)*(YEAR($E$2:$E$224)=$P$8))</f>
        <v>0</v>
      </c>
      <c r="S10" s="14"/>
      <c r="T10" s="7"/>
      <c r="U10" s="7"/>
      <c r="V10" s="7"/>
    </row>
    <row r="11" spans="1:22" ht="15" customHeight="1" thickBot="1" x14ac:dyDescent="0.3">
      <c r="A11" s="106">
        <f t="shared" ca="1" si="0"/>
        <v>10</v>
      </c>
      <c r="B11" s="4" t="s">
        <v>97</v>
      </c>
      <c r="C11" s="4" t="s">
        <v>118</v>
      </c>
      <c r="D11" s="4"/>
      <c r="E11" s="5"/>
      <c r="F11" s="4"/>
      <c r="G11" s="4"/>
      <c r="H11" s="4"/>
      <c r="I11" s="4"/>
      <c r="J11" s="86" t="s">
        <v>129</v>
      </c>
      <c r="K11" s="49"/>
      <c r="L11" s="49"/>
      <c r="M11" s="6"/>
      <c r="N11" s="63" t="s">
        <v>59</v>
      </c>
      <c r="O11" s="15">
        <f>SUMPRODUCT(($D$2:$D$224=1)*($F$2:$F$224="R")*(MONTH($E$2:$E$224)=$O$8)*(YEAR($E$2:$E$224)=$P$8))</f>
        <v>0</v>
      </c>
      <c r="P11" s="15">
        <f>SUMPRODUCT(($D$2:$D$224=2)*($F$2:$F$224="R")*(MONTH($E$2:$E$224)=$O$8)*(YEAR($E$2:$E$224)=$P$8))</f>
        <v>0</v>
      </c>
      <c r="Q11" s="15">
        <f t="shared" ref="Q11:Q12" si="3">O11+P11</f>
        <v>0</v>
      </c>
      <c r="R11" s="15">
        <f>SUMPRODUCT(($D$2:$D$224="pc")*($F$2:$F$224="R")*(MONTH($E$2:$E$224)=$O$8)*(YEAR($E$2:$E$224)=$P$8))</f>
        <v>0</v>
      </c>
      <c r="S11" s="14"/>
      <c r="T11" s="7"/>
      <c r="U11" s="7"/>
      <c r="V11" s="7"/>
    </row>
    <row r="12" spans="1:22" ht="15" customHeight="1" thickBot="1" x14ac:dyDescent="0.3">
      <c r="A12" s="106">
        <f t="shared" ca="1" si="0"/>
        <v>11</v>
      </c>
      <c r="B12" s="4" t="s">
        <v>133</v>
      </c>
      <c r="C12" s="4" t="s">
        <v>114</v>
      </c>
      <c r="D12" s="4" t="str">
        <f t="shared" si="1"/>
        <v>PC</v>
      </c>
      <c r="E12" s="5">
        <v>41754</v>
      </c>
      <c r="F12" s="4" t="s">
        <v>4</v>
      </c>
      <c r="G12" s="4">
        <v>311</v>
      </c>
      <c r="H12" s="4" t="s">
        <v>52</v>
      </c>
      <c r="I12" s="4" t="s">
        <v>7</v>
      </c>
      <c r="J12" s="86"/>
      <c r="K12" s="49"/>
      <c r="L12" s="48" t="s">
        <v>87</v>
      </c>
      <c r="M12" s="6"/>
      <c r="N12" s="63" t="s">
        <v>78</v>
      </c>
      <c r="O12" s="19">
        <f>SUMPRODUCT(($D$2:$D$224=1)*(NOT(ISBLANK($F$2:$F$224)))*(MONTH($E$2:$E$224)=$O$8)*(YEAR($E$2:$E$224)=$P$8))</f>
        <v>0</v>
      </c>
      <c r="P12" s="19">
        <f>SUMPRODUCT(($D$2:$D$224=2)*(NOT(ISBLANK($F$2:$F$224)))*(MONTH($E$2:$E$224)=$O$8)*(YEAR($E$2:$E$224)=$P$8))</f>
        <v>28</v>
      </c>
      <c r="Q12" s="15">
        <f t="shared" si="3"/>
        <v>28</v>
      </c>
      <c r="R12" s="19">
        <f>SUMPRODUCT(($D$2:$D$224="PC")*(NOT(ISBLANK($F$2:$F$224)))*(MONTH($E$2:$E$224)=$O$8)*(YEAR($E$2:$E$224)=$P$8))</f>
        <v>0</v>
      </c>
      <c r="S12" s="14"/>
      <c r="T12" s="7"/>
      <c r="U12" s="7"/>
      <c r="V12" s="7"/>
    </row>
    <row r="13" spans="1:22" ht="15" customHeight="1" thickBot="1" x14ac:dyDescent="0.3">
      <c r="A13" s="106">
        <f t="shared" ca="1" si="0"/>
        <v>12</v>
      </c>
      <c r="B13" s="4" t="s">
        <v>133</v>
      </c>
      <c r="C13" s="4" t="s">
        <v>35</v>
      </c>
      <c r="D13" s="4">
        <f t="shared" si="1"/>
        <v>2</v>
      </c>
      <c r="E13" s="5">
        <v>41765</v>
      </c>
      <c r="F13" s="4" t="s">
        <v>4</v>
      </c>
      <c r="G13" s="134">
        <v>350</v>
      </c>
      <c r="H13" s="4" t="s">
        <v>52</v>
      </c>
      <c r="I13" s="4" t="s">
        <v>7</v>
      </c>
      <c r="J13" s="86"/>
      <c r="K13" s="49"/>
      <c r="L13" s="48" t="s">
        <v>87</v>
      </c>
      <c r="M13" s="6"/>
      <c r="N13" s="62" t="s">
        <v>60</v>
      </c>
      <c r="O13" s="20" t="str">
        <f>IFERROR(O10/($O$10+$O$11),"")</f>
        <v/>
      </c>
      <c r="P13" s="20">
        <f>IFERROR(P10/(P10+P11),"")</f>
        <v>1</v>
      </c>
      <c r="Q13" s="20">
        <f>IFERROR(Q10/(Q10+Q11),"")</f>
        <v>1</v>
      </c>
      <c r="R13" s="20" t="str">
        <f>IFERROR(R10/(R10+R11),"")</f>
        <v/>
      </c>
      <c r="S13" s="14"/>
      <c r="T13" s="7"/>
      <c r="U13" s="7"/>
      <c r="V13" s="7"/>
    </row>
    <row r="14" spans="1:22" ht="15.75" thickBot="1" x14ac:dyDescent="0.3">
      <c r="A14" s="106"/>
      <c r="B14" s="4" t="s">
        <v>177</v>
      </c>
      <c r="C14" s="4" t="s">
        <v>114</v>
      </c>
      <c r="D14" s="4" t="str">
        <f t="shared" si="1"/>
        <v>PC</v>
      </c>
      <c r="E14" s="5">
        <v>41779</v>
      </c>
      <c r="F14" s="4" t="s">
        <v>4</v>
      </c>
      <c r="G14" s="134">
        <v>448</v>
      </c>
      <c r="H14" s="4" t="s">
        <v>52</v>
      </c>
      <c r="I14" s="4" t="s">
        <v>7</v>
      </c>
      <c r="J14" s="86"/>
      <c r="K14" s="49"/>
      <c r="L14" s="48"/>
      <c r="M14" s="6"/>
      <c r="N14" s="63" t="s">
        <v>61</v>
      </c>
      <c r="O14" s="20" t="str">
        <f>IFERROR(O11/($O$10+$O$11),"")</f>
        <v/>
      </c>
      <c r="P14" s="20">
        <f>IFERROR(P11/(P10+P11),"")</f>
        <v>0</v>
      </c>
      <c r="Q14" s="20">
        <f>IFERROR(Q11/(Q10+Q11),"")</f>
        <v>0</v>
      </c>
      <c r="R14" s="20" t="str">
        <f>IFERROR(R11/(R10+R11),"")</f>
        <v/>
      </c>
      <c r="S14" s="14"/>
    </row>
    <row r="15" spans="1:22" ht="15.75" thickBot="1" x14ac:dyDescent="0.3">
      <c r="A15" s="106"/>
      <c r="B15" s="4" t="s">
        <v>177</v>
      </c>
      <c r="C15" s="4" t="s">
        <v>35</v>
      </c>
      <c r="D15" s="4">
        <f t="shared" si="1"/>
        <v>2</v>
      </c>
      <c r="E15" s="5">
        <v>41786</v>
      </c>
      <c r="F15" s="4" t="s">
        <v>4</v>
      </c>
      <c r="G15" s="134">
        <v>426</v>
      </c>
      <c r="H15" s="4" t="s">
        <v>52</v>
      </c>
      <c r="I15" s="4" t="s">
        <v>7</v>
      </c>
      <c r="J15" s="86"/>
      <c r="K15" s="49"/>
      <c r="L15" s="48"/>
      <c r="M15" s="6"/>
      <c r="N15" s="62" t="s">
        <v>79</v>
      </c>
      <c r="O15" s="21" t="str">
        <f>IFERROR((O10+O11)/O12,"")</f>
        <v/>
      </c>
      <c r="P15" s="21">
        <f>IFERROR((P10+P11)/P12,"")</f>
        <v>0.25</v>
      </c>
      <c r="Q15" s="21">
        <f>IFERROR((Q10+Q11)/Q12,"")</f>
        <v>0.25</v>
      </c>
      <c r="R15" s="21" t="str">
        <f>IFERROR((R10+R11)/R12,"")</f>
        <v/>
      </c>
      <c r="S15" s="14"/>
    </row>
    <row r="16" spans="1:22" x14ac:dyDescent="0.25">
      <c r="A16" s="106"/>
      <c r="B16" s="4" t="s">
        <v>178</v>
      </c>
      <c r="C16" s="4"/>
      <c r="D16" s="4" t="str">
        <f t="shared" si="1"/>
        <v/>
      </c>
      <c r="E16" s="5"/>
      <c r="F16" s="4"/>
      <c r="G16" s="134"/>
      <c r="H16" s="4" t="s">
        <v>52</v>
      </c>
      <c r="I16" s="4" t="s">
        <v>7</v>
      </c>
      <c r="J16" s="86"/>
      <c r="K16" s="49"/>
      <c r="L16" s="48"/>
      <c r="M16" s="6"/>
      <c r="N16" s="14"/>
      <c r="O16" s="22"/>
      <c r="P16" s="22"/>
      <c r="Q16" s="14"/>
      <c r="R16" s="14"/>
      <c r="S16" s="14"/>
    </row>
    <row r="17" spans="1:19" x14ac:dyDescent="0.25">
      <c r="A17" s="106">
        <f t="shared" ca="1" si="0"/>
        <v>16</v>
      </c>
      <c r="B17" s="4" t="s">
        <v>136</v>
      </c>
      <c r="C17" s="4" t="s">
        <v>33</v>
      </c>
      <c r="D17" s="4">
        <f t="shared" si="1"/>
        <v>1</v>
      </c>
      <c r="E17" s="5">
        <v>41779</v>
      </c>
      <c r="F17" s="88" t="s">
        <v>4</v>
      </c>
      <c r="G17" s="88"/>
      <c r="H17" s="4" t="s">
        <v>52</v>
      </c>
      <c r="I17" s="4" t="s">
        <v>7</v>
      </c>
      <c r="J17" s="86"/>
      <c r="K17" s="49"/>
      <c r="L17" s="49"/>
      <c r="M17" s="6"/>
      <c r="N17" s="68" t="s">
        <v>80</v>
      </c>
      <c r="O17" s="68" t="s">
        <v>52</v>
      </c>
      <c r="P17" s="68" t="s">
        <v>6</v>
      </c>
      <c r="Q17" s="139" t="s">
        <v>5</v>
      </c>
      <c r="R17" s="139" t="s">
        <v>152</v>
      </c>
      <c r="S17" s="14"/>
    </row>
    <row r="18" spans="1:19" x14ac:dyDescent="0.25">
      <c r="A18" s="106">
        <f t="shared" ca="1" si="0"/>
        <v>17</v>
      </c>
      <c r="B18" s="4" t="s">
        <v>153</v>
      </c>
      <c r="C18" s="4" t="s">
        <v>116</v>
      </c>
      <c r="D18" s="4">
        <f t="shared" si="1"/>
        <v>2</v>
      </c>
      <c r="E18" s="5">
        <v>41806</v>
      </c>
      <c r="F18" s="88" t="s">
        <v>75</v>
      </c>
      <c r="G18" s="88"/>
      <c r="H18" s="4" t="s">
        <v>52</v>
      </c>
      <c r="I18" s="4" t="s">
        <v>7</v>
      </c>
      <c r="J18" s="86"/>
      <c r="K18" s="49"/>
      <c r="L18" s="49"/>
      <c r="M18" s="6"/>
      <c r="N18" s="68"/>
      <c r="O18" s="68">
        <f>COUNTIF($H$2:$H$205,"LSP")</f>
        <v>55</v>
      </c>
      <c r="P18" s="68">
        <f>COUNTIF($H$2:$I$205,"NLA")</f>
        <v>0</v>
      </c>
      <c r="Q18" s="139">
        <f>COUNTIF($H$2:$J$205,"BGO")</f>
        <v>3</v>
      </c>
      <c r="R18" s="139">
        <f>COUNTIF($H$2:$J$202,R17)</f>
        <v>2</v>
      </c>
      <c r="S18" s="14"/>
    </row>
    <row r="19" spans="1:19" x14ac:dyDescent="0.25">
      <c r="A19" s="106">
        <f t="shared" ca="1" si="0"/>
        <v>18</v>
      </c>
      <c r="B19" s="4" t="s">
        <v>154</v>
      </c>
      <c r="C19" s="4" t="s">
        <v>116</v>
      </c>
      <c r="D19" s="4">
        <f t="shared" si="1"/>
        <v>2</v>
      </c>
      <c r="E19" s="5">
        <v>41807</v>
      </c>
      <c r="F19" s="88" t="s">
        <v>4</v>
      </c>
      <c r="G19" s="145"/>
      <c r="H19" s="4" t="s">
        <v>52</v>
      </c>
      <c r="I19" s="4" t="s">
        <v>7</v>
      </c>
      <c r="J19" s="86"/>
      <c r="K19" s="49"/>
      <c r="L19" s="49"/>
      <c r="M19" s="6"/>
      <c r="N19" s="14"/>
      <c r="O19" s="22"/>
      <c r="P19" s="22"/>
      <c r="Q19" s="140"/>
      <c r="R19" s="139"/>
      <c r="S19" s="14"/>
    </row>
    <row r="20" spans="1:19" x14ac:dyDescent="0.25">
      <c r="A20" s="106">
        <f t="shared" ca="1" si="0"/>
        <v>19</v>
      </c>
      <c r="B20" s="4" t="s">
        <v>155</v>
      </c>
      <c r="C20" s="4" t="s">
        <v>116</v>
      </c>
      <c r="D20" s="4">
        <f t="shared" si="1"/>
        <v>2</v>
      </c>
      <c r="E20" s="5">
        <v>41801</v>
      </c>
      <c r="F20" s="88" t="s">
        <v>4</v>
      </c>
      <c r="G20" s="131">
        <v>540</v>
      </c>
      <c r="H20" s="4" t="s">
        <v>52</v>
      </c>
      <c r="I20" s="4" t="s">
        <v>7</v>
      </c>
      <c r="J20" s="49"/>
      <c r="K20" s="87"/>
      <c r="L20" s="49"/>
      <c r="M20" s="6"/>
      <c r="N20" s="14"/>
      <c r="O20" s="22"/>
      <c r="P20" s="22"/>
      <c r="Q20" s="23"/>
      <c r="R20" s="14"/>
      <c r="S20" s="14"/>
    </row>
    <row r="21" spans="1:19" x14ac:dyDescent="0.25">
      <c r="A21" s="106">
        <f t="shared" ca="1" si="0"/>
        <v>20</v>
      </c>
      <c r="B21" s="4" t="s">
        <v>156</v>
      </c>
      <c r="C21" s="4" t="s">
        <v>116</v>
      </c>
      <c r="D21" s="4">
        <f t="shared" si="1"/>
        <v>2</v>
      </c>
      <c r="E21" s="5">
        <v>41803</v>
      </c>
      <c r="F21" s="88" t="s">
        <v>75</v>
      </c>
      <c r="G21" s="131"/>
      <c r="H21" s="4" t="s">
        <v>52</v>
      </c>
      <c r="I21" s="4" t="s">
        <v>7</v>
      </c>
      <c r="J21" s="86"/>
      <c r="K21" s="49"/>
      <c r="L21" s="49"/>
      <c r="M21" s="6"/>
      <c r="N21" s="14"/>
      <c r="O21" s="23"/>
      <c r="P21" s="23"/>
      <c r="Q21" s="23"/>
      <c r="R21" s="14"/>
      <c r="S21" s="14"/>
    </row>
    <row r="22" spans="1:19" x14ac:dyDescent="0.25">
      <c r="A22" s="106">
        <f t="shared" ca="1" si="0"/>
        <v>21</v>
      </c>
      <c r="B22" s="4" t="s">
        <v>157</v>
      </c>
      <c r="C22" s="4" t="s">
        <v>116</v>
      </c>
      <c r="D22" s="4">
        <f t="shared" si="1"/>
        <v>2</v>
      </c>
      <c r="E22" s="5">
        <v>41803</v>
      </c>
      <c r="F22" s="88" t="s">
        <v>75</v>
      </c>
      <c r="G22" s="131"/>
      <c r="H22" s="4" t="s">
        <v>52</v>
      </c>
      <c r="I22" s="4" t="s">
        <v>7</v>
      </c>
      <c r="J22" s="86"/>
      <c r="K22" s="49"/>
      <c r="L22" s="49"/>
      <c r="M22" s="6"/>
      <c r="N22" s="14"/>
      <c r="O22" s="14"/>
      <c r="P22" s="14"/>
      <c r="Q22" s="14"/>
      <c r="R22" s="14"/>
      <c r="S22" s="14"/>
    </row>
    <row r="23" spans="1:19" x14ac:dyDescent="0.25">
      <c r="A23" s="106">
        <f t="shared" ca="1" si="0"/>
        <v>22</v>
      </c>
      <c r="B23" s="4" t="s">
        <v>158</v>
      </c>
      <c r="C23" s="4" t="s">
        <v>116</v>
      </c>
      <c r="D23" s="4">
        <f t="shared" si="1"/>
        <v>2</v>
      </c>
      <c r="E23" s="5">
        <v>41802</v>
      </c>
      <c r="F23" s="88" t="s">
        <v>75</v>
      </c>
      <c r="G23" s="131"/>
      <c r="H23" s="4" t="s">
        <v>52</v>
      </c>
      <c r="I23" s="4" t="s">
        <v>7</v>
      </c>
      <c r="J23" s="86"/>
      <c r="K23" s="49"/>
      <c r="L23" s="49"/>
      <c r="M23" s="6"/>
      <c r="N23" s="14"/>
      <c r="O23" s="14"/>
      <c r="P23" s="14"/>
      <c r="Q23" s="14"/>
      <c r="R23" s="14"/>
      <c r="S23" s="14"/>
    </row>
    <row r="24" spans="1:19" x14ac:dyDescent="0.25">
      <c r="A24" s="106">
        <f t="shared" ca="1" si="0"/>
        <v>23</v>
      </c>
      <c r="B24" s="4" t="s">
        <v>159</v>
      </c>
      <c r="C24" s="4" t="s">
        <v>116</v>
      </c>
      <c r="D24" s="4">
        <f t="shared" si="1"/>
        <v>2</v>
      </c>
      <c r="E24" s="5">
        <v>41802</v>
      </c>
      <c r="F24" s="88" t="s">
        <v>75</v>
      </c>
      <c r="G24" s="131"/>
      <c r="H24" s="4" t="s">
        <v>52</v>
      </c>
      <c r="I24" s="4" t="s">
        <v>7</v>
      </c>
      <c r="J24" s="86"/>
      <c r="K24" s="49"/>
      <c r="L24" s="49"/>
      <c r="M24" s="6"/>
      <c r="N24" s="14"/>
      <c r="O24" s="14"/>
      <c r="P24" s="14"/>
      <c r="Q24" s="14"/>
      <c r="R24" s="14"/>
      <c r="S24" s="14"/>
    </row>
    <row r="25" spans="1:19" x14ac:dyDescent="0.25">
      <c r="A25" s="106">
        <f t="shared" ca="1" si="0"/>
        <v>24</v>
      </c>
      <c r="B25" s="4" t="s">
        <v>160</v>
      </c>
      <c r="C25" s="4" t="s">
        <v>116</v>
      </c>
      <c r="D25" s="4">
        <f t="shared" si="1"/>
        <v>2</v>
      </c>
      <c r="E25" s="5">
        <v>41801</v>
      </c>
      <c r="F25" s="88" t="s">
        <v>4</v>
      </c>
      <c r="G25" s="131">
        <v>540</v>
      </c>
      <c r="H25" s="4" t="s">
        <v>52</v>
      </c>
      <c r="I25" s="4" t="s">
        <v>7</v>
      </c>
      <c r="J25" s="86"/>
      <c r="K25" s="49"/>
      <c r="L25" s="49"/>
      <c r="M25" s="6"/>
      <c r="N25" s="14"/>
      <c r="O25" s="14"/>
      <c r="P25" s="14"/>
      <c r="Q25" s="14"/>
      <c r="R25" s="14"/>
      <c r="S25" s="14"/>
    </row>
    <row r="26" spans="1:19" x14ac:dyDescent="0.25">
      <c r="A26" s="106">
        <f t="shared" ca="1" si="0"/>
        <v>25</v>
      </c>
      <c r="B26" s="4" t="s">
        <v>161</v>
      </c>
      <c r="C26" s="4" t="s">
        <v>116</v>
      </c>
      <c r="D26" s="4">
        <f t="shared" si="1"/>
        <v>2</v>
      </c>
      <c r="E26" s="5">
        <v>41801</v>
      </c>
      <c r="F26" s="88" t="s">
        <v>4</v>
      </c>
      <c r="G26" s="131">
        <v>540</v>
      </c>
      <c r="H26" s="4" t="s">
        <v>52</v>
      </c>
      <c r="I26" s="4" t="s">
        <v>7</v>
      </c>
      <c r="J26" s="86"/>
      <c r="K26" s="49"/>
      <c r="L26" s="49"/>
      <c r="M26" s="6"/>
      <c r="N26" s="14"/>
      <c r="O26" s="14"/>
      <c r="P26" s="14"/>
      <c r="Q26" s="14"/>
      <c r="R26" s="14"/>
      <c r="S26" s="14"/>
    </row>
    <row r="27" spans="1:19" x14ac:dyDescent="0.25">
      <c r="A27" s="106">
        <f t="shared" ca="1" si="0"/>
        <v>26</v>
      </c>
      <c r="B27" s="4" t="s">
        <v>162</v>
      </c>
      <c r="C27" s="4" t="s">
        <v>116</v>
      </c>
      <c r="D27" s="4">
        <f t="shared" si="1"/>
        <v>2</v>
      </c>
      <c r="E27" s="5">
        <v>41801</v>
      </c>
      <c r="F27" s="88" t="s">
        <v>75</v>
      </c>
      <c r="G27" s="131"/>
      <c r="H27" s="4" t="s">
        <v>52</v>
      </c>
      <c r="I27" s="4" t="s">
        <v>7</v>
      </c>
      <c r="J27" s="86"/>
      <c r="K27" s="49"/>
      <c r="L27" s="49"/>
      <c r="M27" s="6"/>
      <c r="N27" s="14"/>
      <c r="O27" s="14"/>
      <c r="P27" s="14"/>
      <c r="Q27" s="14"/>
      <c r="R27" s="14"/>
      <c r="S27" s="14"/>
    </row>
    <row r="28" spans="1:19" x14ac:dyDescent="0.25">
      <c r="A28" s="106">
        <f t="shared" ca="1" si="0"/>
        <v>27</v>
      </c>
      <c r="B28" s="4" t="s">
        <v>163</v>
      </c>
      <c r="C28" s="4" t="s">
        <v>116</v>
      </c>
      <c r="D28" s="4">
        <f t="shared" si="1"/>
        <v>2</v>
      </c>
      <c r="E28" s="5">
        <v>41800</v>
      </c>
      <c r="F28" s="88" t="s">
        <v>75</v>
      </c>
      <c r="G28" s="88"/>
      <c r="H28" s="4" t="s">
        <v>52</v>
      </c>
      <c r="I28" s="4" t="s">
        <v>7</v>
      </c>
      <c r="J28" s="86"/>
      <c r="K28" s="49"/>
      <c r="L28" s="49"/>
      <c r="M28" s="6"/>
      <c r="N28" s="7"/>
      <c r="O28" s="7"/>
      <c r="P28" s="7"/>
      <c r="Q28" s="7"/>
    </row>
    <row r="29" spans="1:19" x14ac:dyDescent="0.25">
      <c r="A29" s="106">
        <f t="shared" ca="1" si="0"/>
        <v>28</v>
      </c>
      <c r="B29" s="4" t="s">
        <v>164</v>
      </c>
      <c r="C29" s="4" t="s">
        <v>116</v>
      </c>
      <c r="D29" s="4">
        <f t="shared" si="1"/>
        <v>2</v>
      </c>
      <c r="E29" s="5">
        <v>41798</v>
      </c>
      <c r="F29" s="88" t="s">
        <v>75</v>
      </c>
      <c r="G29" s="131"/>
      <c r="H29" s="4" t="s">
        <v>52</v>
      </c>
      <c r="I29" s="4" t="s">
        <v>7</v>
      </c>
      <c r="J29" s="86"/>
      <c r="K29" s="49"/>
      <c r="L29" s="49"/>
      <c r="M29" s="6"/>
      <c r="N29" s="7"/>
      <c r="O29" s="7"/>
      <c r="P29" s="7"/>
      <c r="Q29" s="7"/>
    </row>
    <row r="30" spans="1:19" x14ac:dyDescent="0.25">
      <c r="A30" s="106">
        <f t="shared" ca="1" si="0"/>
        <v>29</v>
      </c>
      <c r="B30" s="4" t="s">
        <v>165</v>
      </c>
      <c r="C30" s="4" t="s">
        <v>116</v>
      </c>
      <c r="D30" s="4">
        <f t="shared" si="1"/>
        <v>2</v>
      </c>
      <c r="E30" s="5">
        <v>41785</v>
      </c>
      <c r="F30" s="88" t="s">
        <v>4</v>
      </c>
      <c r="G30" s="131">
        <v>453</v>
      </c>
      <c r="H30" s="4" t="s">
        <v>52</v>
      </c>
      <c r="I30" s="4" t="s">
        <v>7</v>
      </c>
      <c r="J30" s="86" t="s">
        <v>176</v>
      </c>
      <c r="K30" s="49"/>
      <c r="L30" s="49"/>
      <c r="M30" s="6"/>
      <c r="N30" s="7"/>
      <c r="O30" s="7"/>
      <c r="P30" s="7"/>
      <c r="Q30" s="7"/>
    </row>
    <row r="31" spans="1:19" x14ac:dyDescent="0.25">
      <c r="A31" s="106">
        <f t="shared" ca="1" si="0"/>
        <v>30</v>
      </c>
      <c r="B31" s="4" t="s">
        <v>166</v>
      </c>
      <c r="C31" s="4" t="s">
        <v>116</v>
      </c>
      <c r="D31" s="4">
        <f t="shared" si="1"/>
        <v>2</v>
      </c>
      <c r="E31" s="5">
        <v>41792</v>
      </c>
      <c r="F31" s="88" t="s">
        <v>4</v>
      </c>
      <c r="G31" s="131">
        <v>485</v>
      </c>
      <c r="H31" s="4" t="s">
        <v>152</v>
      </c>
      <c r="I31" s="4" t="s">
        <v>7</v>
      </c>
      <c r="J31" s="4" t="s">
        <v>191</v>
      </c>
      <c r="K31" s="49"/>
      <c r="L31" s="49"/>
      <c r="M31" s="6"/>
      <c r="N31" s="7"/>
      <c r="O31" s="7"/>
      <c r="P31" s="7"/>
      <c r="Q31" s="7"/>
    </row>
    <row r="32" spans="1:19" x14ac:dyDescent="0.25">
      <c r="A32" s="106">
        <f t="shared" ca="1" si="0"/>
        <v>31</v>
      </c>
      <c r="B32" s="4" t="s">
        <v>167</v>
      </c>
      <c r="C32" s="4" t="s">
        <v>116</v>
      </c>
      <c r="D32" s="4">
        <f t="shared" si="1"/>
        <v>2</v>
      </c>
      <c r="E32" s="5">
        <v>41785</v>
      </c>
      <c r="F32" s="88" t="s">
        <v>4</v>
      </c>
      <c r="G32" s="131">
        <v>453</v>
      </c>
      <c r="H32" s="4" t="s">
        <v>52</v>
      </c>
      <c r="I32" s="4" t="s">
        <v>7</v>
      </c>
      <c r="J32" s="86" t="s">
        <v>176</v>
      </c>
      <c r="K32" s="49"/>
      <c r="L32" s="49"/>
      <c r="M32" s="6"/>
      <c r="N32" s="7"/>
      <c r="O32" s="7"/>
      <c r="P32" s="7"/>
      <c r="Q32" s="7"/>
    </row>
    <row r="33" spans="1:17" x14ac:dyDescent="0.25">
      <c r="A33" s="106">
        <f t="shared" ca="1" si="0"/>
        <v>32</v>
      </c>
      <c r="B33" s="4" t="s">
        <v>168</v>
      </c>
      <c r="C33" s="4" t="s">
        <v>116</v>
      </c>
      <c r="D33" s="4">
        <f t="shared" si="1"/>
        <v>2</v>
      </c>
      <c r="E33" s="5">
        <v>41792</v>
      </c>
      <c r="F33" s="88" t="s">
        <v>4</v>
      </c>
      <c r="G33" s="131">
        <v>485</v>
      </c>
      <c r="H33" s="4" t="s">
        <v>152</v>
      </c>
      <c r="I33" s="4" t="s">
        <v>7</v>
      </c>
      <c r="J33" s="4" t="s">
        <v>191</v>
      </c>
      <c r="K33" s="49"/>
      <c r="L33" s="49"/>
      <c r="M33" s="6"/>
      <c r="N33" s="7"/>
      <c r="O33" s="7"/>
      <c r="P33" s="7"/>
      <c r="Q33" s="7"/>
    </row>
    <row r="34" spans="1:17" x14ac:dyDescent="0.25">
      <c r="A34" s="106">
        <f t="shared" ca="1" si="0"/>
        <v>33</v>
      </c>
      <c r="B34" s="4" t="s">
        <v>169</v>
      </c>
      <c r="C34" s="4" t="s">
        <v>116</v>
      </c>
      <c r="D34" s="4">
        <f t="shared" si="1"/>
        <v>2</v>
      </c>
      <c r="E34" s="5">
        <v>41798</v>
      </c>
      <c r="F34" s="88" t="s">
        <v>75</v>
      </c>
      <c r="G34" s="131"/>
      <c r="H34" s="4" t="s">
        <v>52</v>
      </c>
      <c r="I34" s="4" t="s">
        <v>7</v>
      </c>
      <c r="J34" s="86"/>
      <c r="K34" s="49"/>
      <c r="L34" s="49"/>
      <c r="M34" s="6"/>
      <c r="N34" s="7"/>
      <c r="O34" s="7"/>
      <c r="P34" s="7"/>
      <c r="Q34" s="7"/>
    </row>
    <row r="35" spans="1:17" x14ac:dyDescent="0.25">
      <c r="A35" s="106">
        <f t="shared" ca="1" si="0"/>
        <v>34</v>
      </c>
      <c r="B35" s="4" t="s">
        <v>170</v>
      </c>
      <c r="C35" s="4" t="s">
        <v>116</v>
      </c>
      <c r="D35" s="4">
        <f t="shared" si="1"/>
        <v>2</v>
      </c>
      <c r="E35" s="5">
        <v>41778</v>
      </c>
      <c r="F35" s="88" t="s">
        <v>4</v>
      </c>
      <c r="G35" s="136">
        <v>425</v>
      </c>
      <c r="H35" s="4" t="s">
        <v>52</v>
      </c>
      <c r="I35" s="4" t="s">
        <v>7</v>
      </c>
      <c r="J35" s="86"/>
      <c r="K35" s="49"/>
      <c r="L35" s="49"/>
      <c r="M35" s="6"/>
      <c r="N35" s="7"/>
      <c r="O35" s="7"/>
      <c r="P35" s="7"/>
      <c r="Q35" s="7"/>
    </row>
    <row r="36" spans="1:17" x14ac:dyDescent="0.25">
      <c r="A36" s="106">
        <f t="shared" ca="1" si="0"/>
        <v>35</v>
      </c>
      <c r="B36" s="4" t="s">
        <v>171</v>
      </c>
      <c r="C36" s="4" t="s">
        <v>116</v>
      </c>
      <c r="D36" s="4">
        <f t="shared" si="1"/>
        <v>2</v>
      </c>
      <c r="E36" s="5">
        <v>41785</v>
      </c>
      <c r="F36" s="88" t="s">
        <v>4</v>
      </c>
      <c r="G36" s="131">
        <v>453</v>
      </c>
      <c r="H36" s="4" t="s">
        <v>52</v>
      </c>
      <c r="I36" s="4" t="s">
        <v>7</v>
      </c>
      <c r="J36" s="86"/>
      <c r="K36" s="49"/>
      <c r="L36" s="49"/>
      <c r="M36" s="6"/>
      <c r="N36" s="7"/>
      <c r="O36" s="7"/>
      <c r="P36" s="7"/>
      <c r="Q36" s="7"/>
    </row>
    <row r="37" spans="1:17" x14ac:dyDescent="0.25">
      <c r="A37" s="106">
        <f t="shared" ca="1" si="0"/>
        <v>36</v>
      </c>
      <c r="B37" s="4" t="s">
        <v>172</v>
      </c>
      <c r="C37" s="4" t="s">
        <v>116</v>
      </c>
      <c r="D37" s="4">
        <f t="shared" ref="D37:D70" si="4">IF(ISBLANK($C37), "", VLOOKUP($C37,PAcomplet,2,FALSE))</f>
        <v>2</v>
      </c>
      <c r="E37" s="5">
        <v>41782</v>
      </c>
      <c r="F37" s="88" t="s">
        <v>4</v>
      </c>
      <c r="G37" s="131">
        <v>425</v>
      </c>
      <c r="H37" s="4" t="s">
        <v>52</v>
      </c>
      <c r="I37" s="4" t="s">
        <v>7</v>
      </c>
      <c r="J37" s="86"/>
      <c r="K37" s="49"/>
      <c r="L37" s="49"/>
      <c r="M37" s="6"/>
      <c r="N37" s="7"/>
      <c r="O37" s="7"/>
      <c r="P37" s="7"/>
      <c r="Q37" s="7"/>
    </row>
    <row r="38" spans="1:17" x14ac:dyDescent="0.25">
      <c r="A38" s="106">
        <f t="shared" ca="1" si="0"/>
        <v>37</v>
      </c>
      <c r="B38" s="4" t="s">
        <v>173</v>
      </c>
      <c r="C38" s="4" t="s">
        <v>116</v>
      </c>
      <c r="D38" s="4">
        <f t="shared" si="4"/>
        <v>2</v>
      </c>
      <c r="E38" s="5">
        <v>41785</v>
      </c>
      <c r="F38" s="88" t="s">
        <v>4</v>
      </c>
      <c r="G38" s="131">
        <v>453</v>
      </c>
      <c r="H38" s="4" t="s">
        <v>52</v>
      </c>
      <c r="I38" s="4" t="s">
        <v>7</v>
      </c>
      <c r="J38" s="86" t="s">
        <v>176</v>
      </c>
      <c r="K38" s="49"/>
      <c r="L38" s="49"/>
      <c r="M38" s="6"/>
      <c r="N38" s="7"/>
      <c r="O38" s="7"/>
      <c r="P38" s="7"/>
      <c r="Q38" s="7"/>
    </row>
    <row r="39" spans="1:17" x14ac:dyDescent="0.25">
      <c r="A39" s="106">
        <f t="shared" ca="1" si="0"/>
        <v>38</v>
      </c>
      <c r="B39" s="4" t="s">
        <v>174</v>
      </c>
      <c r="C39" s="4" t="s">
        <v>116</v>
      </c>
      <c r="D39" s="4">
        <f t="shared" si="4"/>
        <v>2</v>
      </c>
      <c r="E39" s="5">
        <v>41783</v>
      </c>
      <c r="F39" s="88" t="s">
        <v>75</v>
      </c>
      <c r="G39" s="131"/>
      <c r="H39" s="4"/>
      <c r="I39" s="4"/>
      <c r="J39" s="86"/>
      <c r="K39" s="49"/>
      <c r="L39" s="49"/>
      <c r="M39" s="6"/>
      <c r="N39" s="7"/>
      <c r="O39" s="7"/>
      <c r="P39" s="7"/>
      <c r="Q39" s="7"/>
    </row>
    <row r="40" spans="1:17" x14ac:dyDescent="0.25">
      <c r="A40" s="106">
        <f t="shared" ca="1" si="0"/>
        <v>39</v>
      </c>
      <c r="B40" s="3" t="s">
        <v>131</v>
      </c>
      <c r="C40" s="4" t="s">
        <v>118</v>
      </c>
      <c r="D40" s="4">
        <f t="shared" si="4"/>
        <v>1</v>
      </c>
      <c r="E40" s="5"/>
      <c r="F40" s="88"/>
      <c r="G40" s="131"/>
      <c r="H40" s="4"/>
      <c r="I40" s="4"/>
      <c r="J40" s="86"/>
      <c r="K40" s="49"/>
      <c r="L40" s="49"/>
      <c r="M40" s="6"/>
      <c r="N40" s="7"/>
      <c r="O40" s="7"/>
      <c r="P40" s="7"/>
      <c r="Q40" s="7"/>
    </row>
    <row r="41" spans="1:17" x14ac:dyDescent="0.25">
      <c r="A41" s="106">
        <f t="shared" ca="1" si="0"/>
        <v>40</v>
      </c>
      <c r="B41" s="3" t="s">
        <v>175</v>
      </c>
      <c r="C41" s="4"/>
      <c r="D41" s="4" t="str">
        <f t="shared" si="4"/>
        <v/>
      </c>
      <c r="E41" s="5"/>
      <c r="F41" s="88"/>
      <c r="G41" s="131"/>
      <c r="H41" s="4"/>
      <c r="I41" s="4"/>
      <c r="J41" s="86"/>
      <c r="K41" s="49"/>
      <c r="L41" s="49"/>
      <c r="M41" s="6"/>
      <c r="N41" s="7"/>
      <c r="O41" s="7"/>
      <c r="P41" s="7"/>
      <c r="Q41" s="7"/>
    </row>
    <row r="42" spans="1:17" x14ac:dyDescent="0.25">
      <c r="A42" s="106">
        <f t="shared" ca="1" si="0"/>
        <v>41</v>
      </c>
      <c r="B42" s="3" t="s">
        <v>175</v>
      </c>
      <c r="C42" s="4"/>
      <c r="D42" s="4"/>
      <c r="E42" s="5"/>
      <c r="F42" s="88"/>
      <c r="G42" s="131"/>
      <c r="H42" s="4"/>
      <c r="I42" s="4"/>
      <c r="J42" s="86"/>
      <c r="K42" s="49"/>
      <c r="L42" s="49"/>
      <c r="M42" s="6"/>
      <c r="N42" s="7"/>
      <c r="O42" s="7"/>
      <c r="P42" s="7"/>
      <c r="Q42" s="7"/>
    </row>
    <row r="43" spans="1:17" x14ac:dyDescent="0.25">
      <c r="A43" s="106">
        <f t="shared" ca="1" si="0"/>
        <v>42</v>
      </c>
      <c r="B43" s="3" t="s">
        <v>175</v>
      </c>
      <c r="C43" s="4"/>
      <c r="D43" s="4"/>
      <c r="E43" s="5"/>
      <c r="F43" s="88"/>
      <c r="G43" s="131"/>
      <c r="H43" s="4"/>
      <c r="I43" s="4"/>
      <c r="J43" s="86"/>
      <c r="K43" s="49"/>
      <c r="L43" s="49"/>
      <c r="M43" s="6"/>
      <c r="N43" s="7"/>
      <c r="O43" s="7"/>
      <c r="P43" s="7"/>
      <c r="Q43" s="7"/>
    </row>
    <row r="44" spans="1:17" x14ac:dyDescent="0.25">
      <c r="A44" s="106">
        <f t="shared" ca="1" si="0"/>
        <v>43</v>
      </c>
      <c r="B44" s="3" t="s">
        <v>216</v>
      </c>
      <c r="C44" s="4" t="s">
        <v>33</v>
      </c>
      <c r="D44" s="4">
        <f t="shared" si="4"/>
        <v>1</v>
      </c>
      <c r="E44" s="5"/>
      <c r="F44" s="88"/>
      <c r="G44" s="131"/>
      <c r="H44" s="4"/>
      <c r="I44" s="4"/>
      <c r="J44" s="86"/>
      <c r="K44" s="49"/>
      <c r="L44" s="49"/>
      <c r="M44" s="6"/>
      <c r="N44" s="7"/>
      <c r="O44" s="7"/>
      <c r="P44" s="7"/>
      <c r="Q44" s="7"/>
    </row>
    <row r="45" spans="1:17" x14ac:dyDescent="0.25">
      <c r="A45" s="106">
        <f t="shared" ca="1" si="0"/>
        <v>44</v>
      </c>
      <c r="B45" s="3" t="s">
        <v>217</v>
      </c>
      <c r="C45" s="4" t="s">
        <v>116</v>
      </c>
      <c r="D45" s="4">
        <f t="shared" si="4"/>
        <v>2</v>
      </c>
      <c r="E45" s="5">
        <v>41810</v>
      </c>
      <c r="F45" s="88" t="s">
        <v>4</v>
      </c>
      <c r="G45" s="130"/>
      <c r="H45" s="4" t="s">
        <v>52</v>
      </c>
      <c r="I45" s="4" t="s">
        <v>7</v>
      </c>
      <c r="J45" s="86"/>
      <c r="K45" s="49"/>
      <c r="L45" s="49"/>
      <c r="M45" s="6"/>
      <c r="N45" s="7"/>
      <c r="O45" s="7"/>
      <c r="P45" s="7"/>
      <c r="Q45" s="7"/>
    </row>
    <row r="46" spans="1:17" x14ac:dyDescent="0.25">
      <c r="A46" s="106">
        <f t="shared" ca="1" si="0"/>
        <v>45</v>
      </c>
      <c r="B46" s="3" t="s">
        <v>218</v>
      </c>
      <c r="C46" s="4" t="s">
        <v>116</v>
      </c>
      <c r="D46" s="4">
        <f t="shared" si="4"/>
        <v>2</v>
      </c>
      <c r="E46" s="5">
        <v>41813</v>
      </c>
      <c r="F46" s="88" t="s">
        <v>75</v>
      </c>
      <c r="G46" s="88"/>
      <c r="H46" s="4" t="s">
        <v>52</v>
      </c>
      <c r="I46" s="4" t="s">
        <v>7</v>
      </c>
      <c r="J46" s="86"/>
      <c r="K46" s="49"/>
      <c r="L46" s="49"/>
      <c r="M46" s="6"/>
      <c r="N46" s="7"/>
      <c r="O46" s="7"/>
      <c r="P46" s="7"/>
      <c r="Q46" s="7"/>
    </row>
    <row r="47" spans="1:17" x14ac:dyDescent="0.25">
      <c r="A47" s="106">
        <f t="shared" ca="1" si="0"/>
        <v>46</v>
      </c>
      <c r="B47" s="3" t="s">
        <v>219</v>
      </c>
      <c r="C47" s="4" t="s">
        <v>116</v>
      </c>
      <c r="D47" s="4">
        <f t="shared" si="4"/>
        <v>2</v>
      </c>
      <c r="E47" s="5">
        <v>41813</v>
      </c>
      <c r="F47" s="88" t="s">
        <v>75</v>
      </c>
      <c r="G47" s="88"/>
      <c r="H47" s="4" t="s">
        <v>52</v>
      </c>
      <c r="I47" s="4" t="s">
        <v>7</v>
      </c>
      <c r="J47" s="86"/>
      <c r="K47" s="49"/>
      <c r="L47" s="49"/>
      <c r="M47" s="6"/>
      <c r="N47" s="7"/>
      <c r="O47" s="7"/>
      <c r="P47" s="7"/>
      <c r="Q47" s="7"/>
    </row>
    <row r="48" spans="1:17" x14ac:dyDescent="0.25">
      <c r="A48" s="106">
        <f t="shared" ca="1" si="0"/>
        <v>47</v>
      </c>
      <c r="B48" s="3" t="s">
        <v>220</v>
      </c>
      <c r="C48" s="4" t="s">
        <v>116</v>
      </c>
      <c r="D48" s="4">
        <f t="shared" si="4"/>
        <v>2</v>
      </c>
      <c r="E48" s="5">
        <v>41814</v>
      </c>
      <c r="F48" s="88" t="s">
        <v>75</v>
      </c>
      <c r="G48" s="88"/>
      <c r="H48" s="4" t="s">
        <v>52</v>
      </c>
      <c r="I48" s="4" t="s">
        <v>7</v>
      </c>
      <c r="J48" s="86"/>
      <c r="K48" s="49"/>
      <c r="L48" s="49"/>
      <c r="M48" s="6"/>
      <c r="N48" s="7"/>
      <c r="O48" s="7"/>
      <c r="P48" s="7"/>
      <c r="Q48" s="7"/>
    </row>
    <row r="49" spans="1:17" x14ac:dyDescent="0.25">
      <c r="A49" s="106">
        <f t="shared" ca="1" si="0"/>
        <v>48</v>
      </c>
      <c r="B49" s="3" t="s">
        <v>221</v>
      </c>
      <c r="C49" s="4" t="s">
        <v>116</v>
      </c>
      <c r="D49" s="4">
        <f t="shared" si="4"/>
        <v>2</v>
      </c>
      <c r="E49" s="5">
        <v>41814</v>
      </c>
      <c r="F49" s="88" t="s">
        <v>75</v>
      </c>
      <c r="G49" s="88"/>
      <c r="H49" s="4" t="s">
        <v>52</v>
      </c>
      <c r="I49" s="4" t="s">
        <v>7</v>
      </c>
      <c r="J49" s="86"/>
      <c r="K49" s="49"/>
      <c r="L49" s="49"/>
      <c r="M49" s="6"/>
      <c r="N49" s="7"/>
      <c r="O49" s="7"/>
      <c r="P49" s="7"/>
      <c r="Q49" s="7"/>
    </row>
    <row r="50" spans="1:17" x14ac:dyDescent="0.25">
      <c r="A50" s="106">
        <f t="shared" ca="1" si="0"/>
        <v>49</v>
      </c>
      <c r="B50" s="3" t="s">
        <v>222</v>
      </c>
      <c r="C50" s="4" t="s">
        <v>116</v>
      </c>
      <c r="D50" s="4">
        <f t="shared" si="4"/>
        <v>2</v>
      </c>
      <c r="E50" s="5">
        <v>41815</v>
      </c>
      <c r="F50" s="88" t="s">
        <v>75</v>
      </c>
      <c r="G50" s="88"/>
      <c r="H50" s="4" t="s">
        <v>52</v>
      </c>
      <c r="I50" s="4" t="s">
        <v>7</v>
      </c>
      <c r="J50" s="86"/>
      <c r="K50" s="49"/>
      <c r="L50" s="49"/>
      <c r="M50" s="6"/>
      <c r="N50" s="7"/>
      <c r="O50" s="7"/>
      <c r="P50" s="7"/>
      <c r="Q50" s="7"/>
    </row>
    <row r="51" spans="1:17" x14ac:dyDescent="0.25">
      <c r="A51" s="106">
        <f t="shared" ca="1" si="0"/>
        <v>50</v>
      </c>
      <c r="B51" s="3" t="s">
        <v>223</v>
      </c>
      <c r="C51" s="4" t="s">
        <v>116</v>
      </c>
      <c r="D51" s="4">
        <f t="shared" si="4"/>
        <v>2</v>
      </c>
      <c r="E51" s="5">
        <v>41815</v>
      </c>
      <c r="F51" s="88" t="s">
        <v>75</v>
      </c>
      <c r="G51" s="88"/>
      <c r="H51" s="4" t="s">
        <v>52</v>
      </c>
      <c r="I51" s="4" t="s">
        <v>7</v>
      </c>
      <c r="J51" s="86"/>
      <c r="K51" s="49"/>
      <c r="L51" s="49"/>
      <c r="M51" s="6"/>
      <c r="N51" s="7"/>
      <c r="O51" s="7"/>
      <c r="P51" s="7"/>
      <c r="Q51" s="7"/>
    </row>
    <row r="52" spans="1:17" x14ac:dyDescent="0.25">
      <c r="A52" s="106">
        <f t="shared" ca="1" si="0"/>
        <v>51</v>
      </c>
      <c r="B52" s="3" t="s">
        <v>224</v>
      </c>
      <c r="C52" s="4" t="s">
        <v>116</v>
      </c>
      <c r="D52" s="4">
        <f t="shared" si="4"/>
        <v>2</v>
      </c>
      <c r="E52" s="5">
        <v>41816</v>
      </c>
      <c r="F52" s="88" t="s">
        <v>75</v>
      </c>
      <c r="G52" s="88"/>
      <c r="H52" s="4" t="s">
        <v>52</v>
      </c>
      <c r="I52" s="4" t="s">
        <v>7</v>
      </c>
      <c r="J52" s="86"/>
      <c r="K52" s="49"/>
      <c r="L52" s="49"/>
      <c r="M52" s="6"/>
      <c r="N52" s="7"/>
      <c r="O52" s="7"/>
      <c r="P52" s="7"/>
      <c r="Q52" s="7"/>
    </row>
    <row r="53" spans="1:17" x14ac:dyDescent="0.25">
      <c r="A53" s="106">
        <f t="shared" ca="1" si="0"/>
        <v>52</v>
      </c>
      <c r="B53" s="3" t="s">
        <v>225</v>
      </c>
      <c r="C53" s="4" t="s">
        <v>116</v>
      </c>
      <c r="D53" s="4">
        <f t="shared" si="4"/>
        <v>2</v>
      </c>
      <c r="E53" s="5">
        <v>41816</v>
      </c>
      <c r="F53" s="88" t="s">
        <v>75</v>
      </c>
      <c r="G53" s="88"/>
      <c r="H53" s="4" t="s">
        <v>52</v>
      </c>
      <c r="I53" s="4" t="s">
        <v>7</v>
      </c>
      <c r="J53" s="86"/>
      <c r="K53" s="49"/>
      <c r="L53" s="49"/>
      <c r="M53" s="6"/>
      <c r="N53" s="7"/>
      <c r="O53" s="7"/>
      <c r="P53" s="7"/>
      <c r="Q53" s="7"/>
    </row>
    <row r="54" spans="1:17" x14ac:dyDescent="0.25">
      <c r="A54" s="106">
        <f t="shared" ca="1" si="0"/>
        <v>53</v>
      </c>
      <c r="B54" s="3" t="s">
        <v>226</v>
      </c>
      <c r="C54" s="4" t="s">
        <v>116</v>
      </c>
      <c r="D54" s="4">
        <f t="shared" si="4"/>
        <v>2</v>
      </c>
      <c r="E54" s="5">
        <v>41817</v>
      </c>
      <c r="F54" s="88" t="s">
        <v>75</v>
      </c>
      <c r="G54" s="88"/>
      <c r="H54" s="4" t="s">
        <v>52</v>
      </c>
      <c r="I54" s="4" t="s">
        <v>7</v>
      </c>
      <c r="J54" s="86"/>
      <c r="K54" s="49"/>
      <c r="L54" s="49"/>
      <c r="M54" s="6"/>
      <c r="N54" s="7"/>
      <c r="O54" s="7"/>
      <c r="P54" s="7"/>
      <c r="Q54" s="7"/>
    </row>
    <row r="55" spans="1:17" x14ac:dyDescent="0.25">
      <c r="A55" s="106">
        <f t="shared" ca="1" si="0"/>
        <v>54</v>
      </c>
      <c r="B55" s="3" t="s">
        <v>227</v>
      </c>
      <c r="C55" s="4" t="s">
        <v>116</v>
      </c>
      <c r="D55" s="4">
        <f t="shared" si="4"/>
        <v>2</v>
      </c>
      <c r="E55" s="5">
        <v>41817</v>
      </c>
      <c r="F55" s="88" t="s">
        <v>75</v>
      </c>
      <c r="G55" s="88"/>
      <c r="H55" s="4" t="s">
        <v>52</v>
      </c>
      <c r="I55" s="4" t="s">
        <v>7</v>
      </c>
      <c r="J55" s="86"/>
      <c r="K55" s="49"/>
      <c r="L55" s="49"/>
      <c r="M55" s="6"/>
      <c r="N55" s="7"/>
      <c r="O55" s="7"/>
      <c r="P55" s="7"/>
      <c r="Q55" s="7"/>
    </row>
    <row r="56" spans="1:17" x14ac:dyDescent="0.25">
      <c r="A56" s="106">
        <f t="shared" ca="1" si="0"/>
        <v>55</v>
      </c>
      <c r="B56" s="3" t="s">
        <v>228</v>
      </c>
      <c r="C56" s="4" t="s">
        <v>116</v>
      </c>
      <c r="D56" s="4">
        <f t="shared" si="4"/>
        <v>2</v>
      </c>
      <c r="E56" s="5">
        <v>41820</v>
      </c>
      <c r="F56" s="88" t="s">
        <v>75</v>
      </c>
      <c r="G56" s="88"/>
      <c r="H56" s="4" t="s">
        <v>52</v>
      </c>
      <c r="I56" s="4" t="s">
        <v>7</v>
      </c>
      <c r="J56" s="86"/>
      <c r="K56" s="49"/>
      <c r="L56" s="49"/>
      <c r="M56" s="6"/>
      <c r="N56" s="7"/>
      <c r="O56" s="7"/>
      <c r="P56" s="7"/>
      <c r="Q56" s="7"/>
    </row>
    <row r="57" spans="1:17" x14ac:dyDescent="0.25">
      <c r="A57" s="106">
        <f t="shared" ca="1" si="0"/>
        <v>56</v>
      </c>
      <c r="B57" s="3" t="s">
        <v>229</v>
      </c>
      <c r="C57" s="4" t="s">
        <v>116</v>
      </c>
      <c r="D57" s="4">
        <f t="shared" si="4"/>
        <v>2</v>
      </c>
      <c r="E57" s="5">
        <v>41820</v>
      </c>
      <c r="F57" s="88" t="s">
        <v>75</v>
      </c>
      <c r="G57" s="88"/>
      <c r="H57" s="4" t="s">
        <v>52</v>
      </c>
      <c r="I57" s="4" t="s">
        <v>7</v>
      </c>
      <c r="J57" s="86"/>
      <c r="K57" s="49"/>
      <c r="L57" s="49"/>
      <c r="M57" s="6"/>
      <c r="N57" s="7"/>
      <c r="O57" s="7"/>
      <c r="P57" s="7"/>
      <c r="Q57" s="7"/>
    </row>
    <row r="58" spans="1:17" x14ac:dyDescent="0.25">
      <c r="A58" s="106">
        <f t="shared" ca="1" si="0"/>
        <v>57</v>
      </c>
      <c r="B58" s="3" t="s">
        <v>230</v>
      </c>
      <c r="C58" s="4" t="s">
        <v>116</v>
      </c>
      <c r="D58" s="4">
        <f t="shared" si="4"/>
        <v>2</v>
      </c>
      <c r="E58" s="5"/>
      <c r="F58" s="88"/>
      <c r="G58" s="88"/>
      <c r="H58" s="4" t="s">
        <v>52</v>
      </c>
      <c r="I58" s="4" t="s">
        <v>7</v>
      </c>
      <c r="J58" s="86"/>
      <c r="K58" s="49"/>
      <c r="L58" s="49"/>
      <c r="M58" s="6"/>
      <c r="N58" s="7"/>
      <c r="O58" s="7"/>
      <c r="P58" s="7"/>
      <c r="Q58" s="7"/>
    </row>
    <row r="59" spans="1:17" x14ac:dyDescent="0.25">
      <c r="A59" s="106">
        <f t="shared" ca="1" si="0"/>
        <v>58</v>
      </c>
      <c r="B59" s="3" t="s">
        <v>231</v>
      </c>
      <c r="C59" s="4" t="s">
        <v>116</v>
      </c>
      <c r="D59" s="4">
        <f t="shared" si="4"/>
        <v>2</v>
      </c>
      <c r="E59" s="5"/>
      <c r="F59" s="88"/>
      <c r="G59" s="88"/>
      <c r="H59" s="4" t="s">
        <v>52</v>
      </c>
      <c r="I59" s="4" t="s">
        <v>7</v>
      </c>
      <c r="J59" s="86"/>
      <c r="K59" s="49"/>
      <c r="L59" s="49"/>
      <c r="M59" s="6"/>
      <c r="N59" s="7"/>
      <c r="O59" s="7"/>
      <c r="P59" s="7"/>
      <c r="Q59" s="7"/>
    </row>
    <row r="60" spans="1:17" x14ac:dyDescent="0.25">
      <c r="A60" s="106">
        <f t="shared" ca="1" si="0"/>
        <v>59</v>
      </c>
      <c r="B60" s="3" t="s">
        <v>232</v>
      </c>
      <c r="C60" s="4" t="s">
        <v>116</v>
      </c>
      <c r="D60" s="4">
        <f t="shared" si="4"/>
        <v>2</v>
      </c>
      <c r="E60" s="5"/>
      <c r="F60" s="88"/>
      <c r="G60" s="88"/>
      <c r="H60" s="4" t="s">
        <v>52</v>
      </c>
      <c r="I60" s="4" t="s">
        <v>7</v>
      </c>
      <c r="J60" s="86"/>
      <c r="K60" s="49"/>
      <c r="L60" s="49"/>
      <c r="M60" s="6"/>
      <c r="N60" s="7"/>
      <c r="O60" s="7"/>
      <c r="P60" s="7"/>
      <c r="Q60" s="7"/>
    </row>
    <row r="61" spans="1:17" x14ac:dyDescent="0.25">
      <c r="A61" s="106">
        <f t="shared" ca="1" si="0"/>
        <v>60</v>
      </c>
      <c r="B61" s="3" t="s">
        <v>233</v>
      </c>
      <c r="C61" s="4" t="s">
        <v>116</v>
      </c>
      <c r="D61" s="4">
        <f t="shared" si="4"/>
        <v>2</v>
      </c>
      <c r="E61" s="5"/>
      <c r="F61" s="88"/>
      <c r="G61" s="88"/>
      <c r="H61" s="4" t="s">
        <v>52</v>
      </c>
      <c r="I61" s="4" t="s">
        <v>7</v>
      </c>
      <c r="J61" s="86"/>
      <c r="K61" s="49"/>
      <c r="L61" s="49"/>
      <c r="M61" s="6"/>
      <c r="N61" s="7"/>
      <c r="O61" s="7"/>
      <c r="P61" s="7"/>
      <c r="Q61" s="7"/>
    </row>
    <row r="62" spans="1:17" x14ac:dyDescent="0.25">
      <c r="A62" s="106">
        <f t="shared" ca="1" si="0"/>
        <v>61</v>
      </c>
      <c r="B62" s="3" t="s">
        <v>234</v>
      </c>
      <c r="C62" s="4" t="s">
        <v>116</v>
      </c>
      <c r="D62" s="4">
        <f t="shared" si="4"/>
        <v>2</v>
      </c>
      <c r="E62" s="5"/>
      <c r="F62" s="88"/>
      <c r="G62" s="88"/>
      <c r="H62" s="4" t="s">
        <v>52</v>
      </c>
      <c r="I62" s="4" t="s">
        <v>7</v>
      </c>
      <c r="J62" s="86"/>
      <c r="K62" s="49"/>
      <c r="L62" s="49"/>
      <c r="M62" s="6"/>
      <c r="N62" s="7"/>
      <c r="O62" s="7"/>
      <c r="P62" s="7"/>
      <c r="Q62" s="7"/>
    </row>
    <row r="63" spans="1:17" x14ac:dyDescent="0.25">
      <c r="A63" s="106">
        <f t="shared" ca="1" si="0"/>
        <v>62</v>
      </c>
      <c r="B63" s="3" t="s">
        <v>235</v>
      </c>
      <c r="C63" s="4" t="s">
        <v>116</v>
      </c>
      <c r="D63" s="4">
        <f t="shared" si="4"/>
        <v>2</v>
      </c>
      <c r="E63" s="5"/>
      <c r="F63" s="88"/>
      <c r="G63" s="88"/>
      <c r="H63" s="4" t="s">
        <v>52</v>
      </c>
      <c r="I63" s="4" t="s">
        <v>7</v>
      </c>
      <c r="J63" s="86"/>
      <c r="K63" s="49"/>
      <c r="L63" s="49"/>
      <c r="M63" s="6"/>
      <c r="N63" s="7"/>
      <c r="O63" s="7"/>
      <c r="P63" s="7"/>
      <c r="Q63" s="7"/>
    </row>
    <row r="64" spans="1:17" x14ac:dyDescent="0.25">
      <c r="A64" s="106">
        <f t="shared" ca="1" si="0"/>
        <v>63</v>
      </c>
      <c r="B64" s="3" t="s">
        <v>236</v>
      </c>
      <c r="C64" s="4" t="s">
        <v>116</v>
      </c>
      <c r="D64" s="4">
        <f t="shared" si="4"/>
        <v>2</v>
      </c>
      <c r="E64" s="5"/>
      <c r="F64" s="88"/>
      <c r="G64" s="88"/>
      <c r="H64" s="4" t="s">
        <v>52</v>
      </c>
      <c r="I64" s="4" t="s">
        <v>7</v>
      </c>
      <c r="J64" s="86"/>
      <c r="K64" s="49"/>
      <c r="L64" s="49"/>
      <c r="M64" s="6"/>
      <c r="N64" s="7"/>
      <c r="O64" s="7"/>
      <c r="P64" s="7"/>
      <c r="Q64" s="7"/>
    </row>
    <row r="65" spans="1:17" x14ac:dyDescent="0.25">
      <c r="A65" s="106">
        <f t="shared" ca="1" si="0"/>
        <v>64</v>
      </c>
      <c r="B65" s="3" t="s">
        <v>237</v>
      </c>
      <c r="C65" s="4" t="s">
        <v>116</v>
      </c>
      <c r="D65" s="4">
        <f t="shared" si="4"/>
        <v>2</v>
      </c>
      <c r="E65" s="5"/>
      <c r="F65" s="88"/>
      <c r="G65" s="88"/>
      <c r="H65" s="4" t="s">
        <v>52</v>
      </c>
      <c r="I65" s="4" t="s">
        <v>7</v>
      </c>
      <c r="J65" s="86"/>
      <c r="K65" s="49"/>
      <c r="L65" s="49"/>
      <c r="M65" s="6"/>
      <c r="N65" s="7"/>
      <c r="O65" s="7"/>
      <c r="P65" s="7"/>
      <c r="Q65" s="7"/>
    </row>
    <row r="66" spans="1:17" x14ac:dyDescent="0.25">
      <c r="A66" s="106">
        <f t="shared" ca="1" si="0"/>
        <v>65</v>
      </c>
      <c r="B66" s="3" t="s">
        <v>238</v>
      </c>
      <c r="C66" s="4" t="s">
        <v>116</v>
      </c>
      <c r="D66" s="4">
        <f t="shared" si="4"/>
        <v>2</v>
      </c>
      <c r="E66" s="5"/>
      <c r="F66" s="88"/>
      <c r="G66" s="88"/>
      <c r="H66" s="4" t="s">
        <v>52</v>
      </c>
      <c r="I66" s="4" t="s">
        <v>7</v>
      </c>
      <c r="J66" s="86"/>
      <c r="K66" s="49"/>
      <c r="L66" s="49"/>
      <c r="M66" s="6"/>
      <c r="N66" s="7"/>
      <c r="O66" s="7"/>
      <c r="P66" s="7"/>
      <c r="Q66" s="7"/>
    </row>
    <row r="67" spans="1:17" x14ac:dyDescent="0.25">
      <c r="A67" s="106">
        <f t="shared" ca="1" si="0"/>
        <v>66</v>
      </c>
      <c r="B67" s="3" t="s">
        <v>239</v>
      </c>
      <c r="C67" s="4" t="s">
        <v>116</v>
      </c>
      <c r="D67" s="4">
        <f t="shared" si="4"/>
        <v>2</v>
      </c>
      <c r="E67" s="5"/>
      <c r="F67" s="88"/>
      <c r="G67" s="88"/>
      <c r="H67" s="4" t="s">
        <v>52</v>
      </c>
      <c r="I67" s="4" t="s">
        <v>7</v>
      </c>
      <c r="J67" s="86"/>
      <c r="K67" s="49"/>
      <c r="L67" s="49"/>
      <c r="M67" s="6"/>
      <c r="N67" s="7"/>
      <c r="O67" s="7"/>
      <c r="P67" s="7"/>
      <c r="Q67" s="7"/>
    </row>
    <row r="68" spans="1:17" x14ac:dyDescent="0.25">
      <c r="A68" s="106">
        <f t="shared" ca="1" si="0"/>
        <v>67</v>
      </c>
      <c r="B68" s="3" t="s">
        <v>240</v>
      </c>
      <c r="C68" s="4" t="s">
        <v>116</v>
      </c>
      <c r="D68" s="4">
        <f t="shared" si="4"/>
        <v>2</v>
      </c>
      <c r="E68" s="5"/>
      <c r="F68" s="88"/>
      <c r="G68" s="88"/>
      <c r="H68" s="4" t="s">
        <v>52</v>
      </c>
      <c r="I68" s="4" t="s">
        <v>7</v>
      </c>
      <c r="J68" s="86"/>
      <c r="K68" s="49"/>
      <c r="L68" s="49"/>
      <c r="M68" s="6"/>
      <c r="N68" s="7"/>
      <c r="O68" s="7"/>
      <c r="P68" s="7"/>
      <c r="Q68" s="7"/>
    </row>
    <row r="69" spans="1:17" x14ac:dyDescent="0.25">
      <c r="A69" s="106">
        <f t="shared" ca="1" si="0"/>
        <v>68</v>
      </c>
      <c r="B69" s="3" t="s">
        <v>241</v>
      </c>
      <c r="C69" s="4"/>
      <c r="D69" s="4" t="str">
        <f t="shared" si="4"/>
        <v/>
      </c>
      <c r="E69" s="5"/>
      <c r="F69" s="88"/>
      <c r="G69" s="88"/>
      <c r="H69" s="4"/>
      <c r="I69" s="4"/>
      <c r="J69" s="86"/>
      <c r="K69" s="49"/>
      <c r="L69" s="49"/>
      <c r="M69" s="6"/>
      <c r="N69" s="7"/>
      <c r="O69" s="7"/>
      <c r="P69" s="7"/>
      <c r="Q69" s="7"/>
    </row>
    <row r="70" spans="1:17" x14ac:dyDescent="0.25">
      <c r="A70" s="106">
        <f t="shared" ca="1" si="0"/>
        <v>69</v>
      </c>
      <c r="B70" s="3"/>
      <c r="C70" s="4"/>
      <c r="D70" s="4" t="str">
        <f t="shared" si="4"/>
        <v/>
      </c>
      <c r="E70" s="5"/>
      <c r="F70" s="88"/>
      <c r="G70" s="88"/>
      <c r="H70" s="4"/>
      <c r="I70" s="4"/>
      <c r="J70" s="87"/>
      <c r="K70" s="49"/>
      <c r="L70" s="49"/>
      <c r="M70" s="6"/>
      <c r="N70" s="7"/>
      <c r="O70" s="7"/>
      <c r="P70" s="7"/>
      <c r="Q70" s="7"/>
    </row>
    <row r="71" spans="1:17" x14ac:dyDescent="0.25">
      <c r="A71" s="106">
        <f t="shared" ref="A71:A134" ca="1" si="5">HYPERLINK(CONCATENATE(repetoire,"\",(MID(CELL("nomfichier",$A$1),FIND("]",CELL("nomfichier",$A$1),1)+1,30)),"\","PA",ROW(A71)-1,".pdf"),ROW(A71)-1)</f>
        <v>70</v>
      </c>
      <c r="B71" s="3"/>
      <c r="C71" s="4"/>
      <c r="D71" s="4" t="str">
        <f t="shared" ref="D71:D102" si="6">IF(ISBLANK($C71), "", VLOOKUP($C71,PAcomplet,2,FALSE))</f>
        <v/>
      </c>
      <c r="E71" s="5"/>
      <c r="F71" s="88"/>
      <c r="G71" s="88"/>
      <c r="H71" s="4"/>
      <c r="I71" s="4"/>
      <c r="J71" s="87"/>
      <c r="K71" s="49"/>
      <c r="L71" s="49"/>
      <c r="M71" s="6"/>
      <c r="N71" s="7"/>
      <c r="O71" s="7"/>
      <c r="P71" s="7"/>
      <c r="Q71" s="7"/>
    </row>
    <row r="72" spans="1:17" x14ac:dyDescent="0.25">
      <c r="A72" s="106">
        <f t="shared" ca="1" si="5"/>
        <v>71</v>
      </c>
      <c r="B72" s="3"/>
      <c r="C72" s="4"/>
      <c r="D72" s="4" t="str">
        <f t="shared" si="6"/>
        <v/>
      </c>
      <c r="E72" s="5"/>
      <c r="F72" s="88"/>
      <c r="G72" s="88"/>
      <c r="H72" s="4"/>
      <c r="I72" s="4"/>
      <c r="J72" s="87"/>
      <c r="K72" s="49"/>
      <c r="L72" s="49"/>
      <c r="M72" s="6"/>
      <c r="N72" s="7"/>
      <c r="O72" s="7"/>
      <c r="P72" s="7"/>
      <c r="Q72" s="7"/>
    </row>
    <row r="73" spans="1:17" x14ac:dyDescent="0.25">
      <c r="A73" s="106">
        <f t="shared" ca="1" si="5"/>
        <v>72</v>
      </c>
      <c r="B73" s="3"/>
      <c r="C73" s="4"/>
      <c r="D73" s="4" t="str">
        <f t="shared" si="6"/>
        <v/>
      </c>
      <c r="E73" s="5"/>
      <c r="F73" s="88"/>
      <c r="G73" s="88"/>
      <c r="H73" s="4"/>
      <c r="I73" s="4"/>
      <c r="J73" s="87"/>
      <c r="K73" s="49"/>
      <c r="L73" s="49"/>
      <c r="M73" s="6"/>
      <c r="N73" s="7"/>
      <c r="O73" s="7"/>
      <c r="P73" s="7"/>
      <c r="Q73" s="7"/>
    </row>
    <row r="74" spans="1:17" x14ac:dyDescent="0.25">
      <c r="A74" s="106">
        <f t="shared" ca="1" si="5"/>
        <v>73</v>
      </c>
      <c r="B74" s="3"/>
      <c r="C74" s="4"/>
      <c r="D74" s="4" t="str">
        <f t="shared" si="6"/>
        <v/>
      </c>
      <c r="E74" s="5"/>
      <c r="F74" s="88"/>
      <c r="G74" s="88"/>
      <c r="H74" s="4"/>
      <c r="I74" s="4"/>
      <c r="J74" s="87"/>
      <c r="K74" s="49"/>
      <c r="L74" s="49"/>
      <c r="M74" s="6"/>
      <c r="N74" s="7"/>
      <c r="O74" s="7"/>
      <c r="P74" s="7"/>
      <c r="Q74" s="7"/>
    </row>
    <row r="75" spans="1:17" x14ac:dyDescent="0.25">
      <c r="A75" s="106">
        <f t="shared" ca="1" si="5"/>
        <v>74</v>
      </c>
      <c r="B75" s="3"/>
      <c r="C75" s="4"/>
      <c r="D75" s="4" t="str">
        <f t="shared" si="6"/>
        <v/>
      </c>
      <c r="E75" s="5"/>
      <c r="F75" s="88"/>
      <c r="G75" s="88"/>
      <c r="H75" s="4"/>
      <c r="I75" s="4"/>
      <c r="J75" s="87"/>
      <c r="K75" s="49"/>
      <c r="L75" s="49"/>
      <c r="M75" s="6"/>
      <c r="N75" s="7"/>
      <c r="O75" s="7"/>
      <c r="P75" s="7"/>
      <c r="Q75" s="7"/>
    </row>
    <row r="76" spans="1:17" x14ac:dyDescent="0.25">
      <c r="A76" s="106">
        <f t="shared" ca="1" si="5"/>
        <v>75</v>
      </c>
      <c r="B76" s="3"/>
      <c r="C76" s="4"/>
      <c r="D76" s="4" t="str">
        <f t="shared" si="6"/>
        <v/>
      </c>
      <c r="E76" s="5"/>
      <c r="F76" s="88"/>
      <c r="G76" s="88"/>
      <c r="H76" s="4"/>
      <c r="I76" s="4"/>
      <c r="J76" s="87"/>
      <c r="K76" s="49"/>
      <c r="L76" s="49"/>
      <c r="M76" s="6"/>
      <c r="N76" s="7"/>
      <c r="O76" s="7"/>
      <c r="P76" s="7"/>
      <c r="Q76" s="7"/>
    </row>
    <row r="77" spans="1:17" x14ac:dyDescent="0.25">
      <c r="A77" s="106">
        <f t="shared" ca="1" si="5"/>
        <v>76</v>
      </c>
      <c r="B77" s="3"/>
      <c r="C77" s="4"/>
      <c r="D77" s="4" t="str">
        <f t="shared" si="6"/>
        <v/>
      </c>
      <c r="E77" s="5"/>
      <c r="F77" s="88"/>
      <c r="G77" s="88"/>
      <c r="H77" s="4"/>
      <c r="I77" s="4"/>
      <c r="J77" s="87"/>
      <c r="K77" s="49"/>
      <c r="L77" s="49"/>
      <c r="M77" s="6"/>
      <c r="N77" s="7"/>
      <c r="O77" s="7"/>
      <c r="P77" s="7"/>
      <c r="Q77" s="7"/>
    </row>
    <row r="78" spans="1:17" x14ac:dyDescent="0.25">
      <c r="A78" s="106">
        <f t="shared" ca="1" si="5"/>
        <v>77</v>
      </c>
      <c r="B78" s="3"/>
      <c r="C78" s="4"/>
      <c r="D78" s="4" t="str">
        <f t="shared" si="6"/>
        <v/>
      </c>
      <c r="E78" s="5"/>
      <c r="F78" s="88"/>
      <c r="G78" s="88"/>
      <c r="H78" s="4"/>
      <c r="I78" s="4"/>
      <c r="J78" s="87"/>
      <c r="K78" s="49"/>
      <c r="L78" s="49"/>
      <c r="M78" s="6"/>
      <c r="N78" s="7"/>
      <c r="O78" s="7"/>
      <c r="P78" s="7"/>
      <c r="Q78" s="7"/>
    </row>
    <row r="79" spans="1:17" x14ac:dyDescent="0.25">
      <c r="A79" s="106">
        <f t="shared" ca="1" si="5"/>
        <v>78</v>
      </c>
      <c r="B79" s="3"/>
      <c r="C79" s="4"/>
      <c r="D79" s="4" t="str">
        <f t="shared" si="6"/>
        <v/>
      </c>
      <c r="E79" s="5"/>
      <c r="F79" s="88"/>
      <c r="G79" s="88"/>
      <c r="H79" s="4"/>
      <c r="I79" s="4"/>
      <c r="J79" s="87"/>
      <c r="K79" s="49"/>
      <c r="L79" s="49"/>
      <c r="M79" s="6"/>
      <c r="N79" s="7"/>
      <c r="O79" s="7"/>
      <c r="P79" s="7"/>
      <c r="Q79" s="7"/>
    </row>
    <row r="80" spans="1:17" x14ac:dyDescent="0.25">
      <c r="A80" s="106">
        <f t="shared" ca="1" si="5"/>
        <v>79</v>
      </c>
      <c r="B80" s="3"/>
      <c r="C80" s="4"/>
      <c r="D80" s="4" t="str">
        <f t="shared" si="6"/>
        <v/>
      </c>
      <c r="E80" s="5"/>
      <c r="F80" s="88"/>
      <c r="G80" s="88"/>
      <c r="H80" s="4"/>
      <c r="I80" s="4"/>
      <c r="J80" s="87"/>
      <c r="K80" s="49"/>
      <c r="L80" s="49"/>
      <c r="M80" s="6"/>
      <c r="N80" s="7"/>
      <c r="O80" s="7"/>
      <c r="P80" s="7"/>
      <c r="Q80" s="7"/>
    </row>
    <row r="81" spans="1:17" x14ac:dyDescent="0.25">
      <c r="A81" s="106">
        <f t="shared" ca="1" si="5"/>
        <v>80</v>
      </c>
      <c r="B81" s="3"/>
      <c r="C81" s="4"/>
      <c r="D81" s="4" t="str">
        <f t="shared" si="6"/>
        <v/>
      </c>
      <c r="E81" s="5"/>
      <c r="F81" s="88"/>
      <c r="G81" s="88"/>
      <c r="H81" s="4"/>
      <c r="I81" s="4"/>
      <c r="J81" s="87"/>
      <c r="K81" s="49"/>
      <c r="L81" s="49"/>
      <c r="M81" s="6"/>
      <c r="N81" s="7"/>
      <c r="O81" s="7"/>
      <c r="P81" s="7"/>
      <c r="Q81" s="7"/>
    </row>
    <row r="82" spans="1:17" x14ac:dyDescent="0.25">
      <c r="A82" s="106">
        <f t="shared" ca="1" si="5"/>
        <v>81</v>
      </c>
      <c r="B82" s="3"/>
      <c r="C82" s="4"/>
      <c r="D82" s="4" t="str">
        <f t="shared" si="6"/>
        <v/>
      </c>
      <c r="E82" s="5"/>
      <c r="F82" s="88"/>
      <c r="G82" s="88"/>
      <c r="H82" s="4"/>
      <c r="I82" s="4"/>
      <c r="J82" s="87"/>
      <c r="K82" s="49"/>
      <c r="L82" s="49"/>
      <c r="M82" s="6"/>
      <c r="N82" s="7"/>
      <c r="O82" s="7"/>
      <c r="P82" s="7"/>
      <c r="Q82" s="7"/>
    </row>
    <row r="83" spans="1:17" x14ac:dyDescent="0.25">
      <c r="A83" s="106">
        <f t="shared" ca="1" si="5"/>
        <v>82</v>
      </c>
      <c r="B83" s="3"/>
      <c r="C83" s="4"/>
      <c r="D83" s="4" t="str">
        <f t="shared" si="6"/>
        <v/>
      </c>
      <c r="E83" s="5"/>
      <c r="F83" s="88"/>
      <c r="G83" s="88"/>
      <c r="H83" s="4"/>
      <c r="I83" s="4"/>
      <c r="J83" s="87"/>
      <c r="K83" s="49"/>
      <c r="L83" s="49"/>
      <c r="M83" s="6"/>
      <c r="N83" s="7"/>
      <c r="O83" s="7"/>
      <c r="P83" s="7"/>
      <c r="Q83" s="7"/>
    </row>
    <row r="84" spans="1:17" x14ac:dyDescent="0.25">
      <c r="A84" s="106">
        <f t="shared" ca="1" si="5"/>
        <v>83</v>
      </c>
      <c r="B84" s="3"/>
      <c r="C84" s="4"/>
      <c r="D84" s="4" t="str">
        <f t="shared" si="6"/>
        <v/>
      </c>
      <c r="E84" s="5"/>
      <c r="F84" s="88"/>
      <c r="G84" s="88"/>
      <c r="H84" s="4"/>
      <c r="I84" s="4"/>
      <c r="J84" s="87"/>
      <c r="K84" s="49"/>
      <c r="L84" s="49"/>
      <c r="M84" s="6"/>
      <c r="N84" s="7"/>
      <c r="O84" s="7"/>
      <c r="P84" s="7"/>
      <c r="Q84" s="7"/>
    </row>
    <row r="85" spans="1:17" x14ac:dyDescent="0.25">
      <c r="A85" s="106">
        <f t="shared" ca="1" si="5"/>
        <v>84</v>
      </c>
      <c r="B85" s="3"/>
      <c r="C85" s="4"/>
      <c r="D85" s="4" t="str">
        <f t="shared" si="6"/>
        <v/>
      </c>
      <c r="E85" s="5"/>
      <c r="F85" s="88"/>
      <c r="G85" s="88"/>
      <c r="H85" s="4"/>
      <c r="I85" s="4"/>
      <c r="J85" s="87"/>
      <c r="K85" s="49"/>
      <c r="L85" s="49"/>
      <c r="M85" s="6"/>
      <c r="N85" s="7"/>
      <c r="O85" s="7"/>
      <c r="P85" s="7"/>
      <c r="Q85" s="7"/>
    </row>
    <row r="86" spans="1:17" x14ac:dyDescent="0.25">
      <c r="A86" s="106">
        <f t="shared" ca="1" si="5"/>
        <v>85</v>
      </c>
      <c r="B86" s="3"/>
      <c r="C86" s="4"/>
      <c r="D86" s="4" t="str">
        <f t="shared" si="6"/>
        <v/>
      </c>
      <c r="E86" s="5"/>
      <c r="F86" s="88"/>
      <c r="G86" s="88"/>
      <c r="H86" s="4"/>
      <c r="I86" s="4"/>
      <c r="J86" s="87"/>
      <c r="K86" s="49"/>
      <c r="L86" s="49"/>
      <c r="M86" s="6"/>
      <c r="N86" s="7"/>
      <c r="O86" s="7"/>
      <c r="P86" s="7"/>
      <c r="Q86" s="7"/>
    </row>
    <row r="87" spans="1:17" x14ac:dyDescent="0.25">
      <c r="A87" s="106">
        <f t="shared" ca="1" si="5"/>
        <v>86</v>
      </c>
      <c r="B87" s="3"/>
      <c r="C87" s="4"/>
      <c r="D87" s="4" t="str">
        <f t="shared" si="6"/>
        <v/>
      </c>
      <c r="E87" s="5"/>
      <c r="F87" s="88"/>
      <c r="G87" s="88"/>
      <c r="H87" s="4"/>
      <c r="I87" s="4"/>
      <c r="J87" s="87"/>
      <c r="K87" s="49"/>
      <c r="L87" s="49"/>
      <c r="M87" s="6"/>
      <c r="N87" s="7"/>
      <c r="O87" s="7"/>
      <c r="P87" s="7"/>
      <c r="Q87" s="7"/>
    </row>
    <row r="88" spans="1:17" x14ac:dyDescent="0.25">
      <c r="A88" s="106">
        <f t="shared" ca="1" si="5"/>
        <v>87</v>
      </c>
      <c r="B88" s="3"/>
      <c r="C88" s="4"/>
      <c r="D88" s="4" t="str">
        <f t="shared" si="6"/>
        <v/>
      </c>
      <c r="E88" s="5"/>
      <c r="F88" s="88"/>
      <c r="G88" s="88"/>
      <c r="H88" s="4"/>
      <c r="I88" s="4"/>
      <c r="J88" s="87"/>
      <c r="K88" s="49"/>
      <c r="L88" s="49"/>
      <c r="M88" s="6"/>
      <c r="N88" s="7"/>
      <c r="O88" s="7"/>
      <c r="P88" s="7"/>
      <c r="Q88" s="7"/>
    </row>
    <row r="89" spans="1:17" x14ac:dyDescent="0.25">
      <c r="A89" s="106">
        <f t="shared" ca="1" si="5"/>
        <v>88</v>
      </c>
      <c r="B89" s="3"/>
      <c r="C89" s="4"/>
      <c r="D89" s="4" t="str">
        <f t="shared" si="6"/>
        <v/>
      </c>
      <c r="E89" s="5"/>
      <c r="F89" s="88"/>
      <c r="G89" s="88"/>
      <c r="H89" s="4"/>
      <c r="I89" s="4"/>
      <c r="J89" s="87"/>
      <c r="K89" s="49"/>
      <c r="L89" s="49"/>
      <c r="M89" s="6"/>
      <c r="N89" s="7"/>
      <c r="O89" s="7"/>
      <c r="P89" s="7"/>
      <c r="Q89" s="7"/>
    </row>
    <row r="90" spans="1:17" x14ac:dyDescent="0.25">
      <c r="A90" s="106">
        <f t="shared" ca="1" si="5"/>
        <v>89</v>
      </c>
      <c r="B90" s="3"/>
      <c r="C90" s="4"/>
      <c r="D90" s="4" t="str">
        <f t="shared" si="6"/>
        <v/>
      </c>
      <c r="E90" s="5"/>
      <c r="F90" s="88"/>
      <c r="G90" s="88"/>
      <c r="H90" s="4"/>
      <c r="I90" s="4"/>
      <c r="J90" s="87"/>
      <c r="K90" s="49"/>
      <c r="L90" s="49"/>
      <c r="M90" s="6"/>
      <c r="N90" s="7"/>
      <c r="O90" s="7"/>
      <c r="P90" s="7"/>
      <c r="Q90" s="7"/>
    </row>
    <row r="91" spans="1:17" x14ac:dyDescent="0.25">
      <c r="A91" s="106">
        <f t="shared" ca="1" si="5"/>
        <v>90</v>
      </c>
      <c r="B91" s="3"/>
      <c r="C91" s="4"/>
      <c r="D91" s="4" t="str">
        <f t="shared" si="6"/>
        <v/>
      </c>
      <c r="E91" s="5"/>
      <c r="F91" s="88"/>
      <c r="G91" s="88"/>
      <c r="H91" s="4"/>
      <c r="I91" s="4"/>
      <c r="J91" s="87"/>
      <c r="K91" s="49"/>
      <c r="L91" s="49"/>
      <c r="M91" s="6"/>
      <c r="N91" s="7"/>
      <c r="O91" s="7"/>
      <c r="P91" s="7"/>
      <c r="Q91" s="7"/>
    </row>
    <row r="92" spans="1:17" x14ac:dyDescent="0.25">
      <c r="A92" s="106">
        <f t="shared" ca="1" si="5"/>
        <v>91</v>
      </c>
      <c r="B92" s="3"/>
      <c r="C92" s="4"/>
      <c r="D92" s="4" t="str">
        <f t="shared" si="6"/>
        <v/>
      </c>
      <c r="E92" s="5"/>
      <c r="F92" s="88"/>
      <c r="G92" s="88"/>
      <c r="H92" s="4"/>
      <c r="I92" s="4"/>
      <c r="J92" s="87"/>
      <c r="K92" s="49"/>
      <c r="L92" s="49"/>
      <c r="M92" s="6"/>
      <c r="N92" s="7"/>
      <c r="O92" s="7"/>
      <c r="P92" s="7"/>
      <c r="Q92" s="7"/>
    </row>
    <row r="93" spans="1:17" x14ac:dyDescent="0.25">
      <c r="A93" s="106">
        <f t="shared" ca="1" si="5"/>
        <v>92</v>
      </c>
      <c r="B93" s="3"/>
      <c r="C93" s="4"/>
      <c r="D93" s="4" t="str">
        <f t="shared" si="6"/>
        <v/>
      </c>
      <c r="E93" s="5"/>
      <c r="F93" s="88"/>
      <c r="G93" s="88"/>
      <c r="H93" s="4"/>
      <c r="I93" s="4"/>
      <c r="J93" s="87"/>
      <c r="K93" s="49"/>
      <c r="L93" s="49"/>
      <c r="M93" s="6"/>
      <c r="N93" s="7"/>
      <c r="O93" s="7"/>
      <c r="P93" s="7"/>
      <c r="Q93" s="7"/>
    </row>
    <row r="94" spans="1:17" x14ac:dyDescent="0.25">
      <c r="A94" s="106">
        <f t="shared" ca="1" si="5"/>
        <v>93</v>
      </c>
      <c r="B94" s="3"/>
      <c r="C94" s="4"/>
      <c r="D94" s="4" t="str">
        <f t="shared" si="6"/>
        <v/>
      </c>
      <c r="E94" s="5"/>
      <c r="F94" s="88"/>
      <c r="G94" s="88"/>
      <c r="H94" s="4"/>
      <c r="I94" s="4"/>
      <c r="J94" s="87"/>
      <c r="K94" s="49"/>
      <c r="L94" s="49"/>
      <c r="M94" s="6"/>
      <c r="N94" s="7"/>
      <c r="O94" s="7"/>
      <c r="P94" s="7"/>
      <c r="Q94" s="7"/>
    </row>
    <row r="95" spans="1:17" x14ac:dyDescent="0.25">
      <c r="A95" s="106">
        <f t="shared" ca="1" si="5"/>
        <v>94</v>
      </c>
      <c r="B95" s="3"/>
      <c r="C95" s="4"/>
      <c r="D95" s="4" t="str">
        <f t="shared" si="6"/>
        <v/>
      </c>
      <c r="E95" s="5"/>
      <c r="F95" s="88"/>
      <c r="G95" s="88"/>
      <c r="H95" s="4"/>
      <c r="I95" s="4"/>
      <c r="J95" s="87"/>
      <c r="K95" s="49"/>
      <c r="L95" s="49"/>
      <c r="M95" s="6"/>
      <c r="N95" s="7"/>
      <c r="O95" s="7"/>
      <c r="P95" s="7"/>
      <c r="Q95" s="7"/>
    </row>
    <row r="96" spans="1:17" x14ac:dyDescent="0.25">
      <c r="A96" s="106">
        <f t="shared" ca="1" si="5"/>
        <v>95</v>
      </c>
      <c r="B96" s="3"/>
      <c r="C96" s="4"/>
      <c r="D96" s="4" t="str">
        <f t="shared" si="6"/>
        <v/>
      </c>
      <c r="E96" s="5"/>
      <c r="F96" s="88"/>
      <c r="G96" s="88"/>
      <c r="H96" s="4"/>
      <c r="I96" s="4"/>
      <c r="J96" s="87"/>
      <c r="K96" s="49"/>
      <c r="L96" s="49"/>
      <c r="M96" s="6"/>
      <c r="N96" s="7"/>
      <c r="O96" s="7"/>
      <c r="P96" s="7"/>
      <c r="Q96" s="7"/>
    </row>
    <row r="97" spans="1:17" x14ac:dyDescent="0.25">
      <c r="A97" s="106">
        <f t="shared" ca="1" si="5"/>
        <v>96</v>
      </c>
      <c r="B97" s="3"/>
      <c r="C97" s="4"/>
      <c r="D97" s="4" t="str">
        <f t="shared" si="6"/>
        <v/>
      </c>
      <c r="E97" s="5"/>
      <c r="F97" s="88"/>
      <c r="G97" s="88"/>
      <c r="H97" s="4"/>
      <c r="I97" s="4"/>
      <c r="J97" s="87"/>
      <c r="K97" s="49"/>
      <c r="L97" s="49"/>
      <c r="M97" s="6"/>
      <c r="N97" s="7"/>
      <c r="O97" s="7"/>
      <c r="P97" s="7"/>
      <c r="Q97" s="7"/>
    </row>
    <row r="98" spans="1:17" x14ac:dyDescent="0.25">
      <c r="A98" s="106">
        <f t="shared" ca="1" si="5"/>
        <v>97</v>
      </c>
      <c r="B98" s="3"/>
      <c r="C98" s="4"/>
      <c r="D98" s="4" t="str">
        <f t="shared" si="6"/>
        <v/>
      </c>
      <c r="E98" s="5"/>
      <c r="F98" s="88"/>
      <c r="G98" s="88"/>
      <c r="H98" s="4"/>
      <c r="I98" s="4"/>
      <c r="J98" s="87"/>
      <c r="K98" s="49"/>
      <c r="L98" s="49"/>
      <c r="M98" s="6"/>
      <c r="N98" s="7"/>
      <c r="O98" s="7"/>
      <c r="P98" s="7"/>
      <c r="Q98" s="7"/>
    </row>
    <row r="99" spans="1:17" x14ac:dyDescent="0.25">
      <c r="A99" s="106">
        <f t="shared" ca="1" si="5"/>
        <v>98</v>
      </c>
      <c r="B99" s="3"/>
      <c r="C99" s="4"/>
      <c r="D99" s="4" t="str">
        <f t="shared" si="6"/>
        <v/>
      </c>
      <c r="E99" s="5"/>
      <c r="F99" s="88"/>
      <c r="G99" s="88"/>
      <c r="H99" s="4"/>
      <c r="I99" s="4"/>
      <c r="J99" s="87"/>
      <c r="K99" s="49"/>
      <c r="L99" s="49"/>
      <c r="M99" s="6"/>
      <c r="N99" s="7"/>
      <c r="O99" s="7"/>
      <c r="P99" s="7"/>
      <c r="Q99" s="7"/>
    </row>
    <row r="100" spans="1:17" x14ac:dyDescent="0.25">
      <c r="A100" s="106">
        <f t="shared" ca="1" si="5"/>
        <v>99</v>
      </c>
      <c r="B100" s="3"/>
      <c r="C100" s="4"/>
      <c r="D100" s="4" t="str">
        <f t="shared" si="6"/>
        <v/>
      </c>
      <c r="E100" s="5"/>
      <c r="F100" s="88"/>
      <c r="G100" s="88"/>
      <c r="H100" s="4"/>
      <c r="I100" s="4"/>
      <c r="J100" s="87"/>
      <c r="K100" s="49"/>
      <c r="L100" s="49"/>
      <c r="M100" s="6"/>
      <c r="N100" s="7"/>
      <c r="O100" s="7"/>
      <c r="P100" s="7"/>
      <c r="Q100" s="7"/>
    </row>
    <row r="101" spans="1:17" x14ac:dyDescent="0.25">
      <c r="A101" s="106">
        <f t="shared" ca="1" si="5"/>
        <v>100</v>
      </c>
      <c r="B101" s="3"/>
      <c r="C101" s="4"/>
      <c r="D101" s="4" t="str">
        <f t="shared" si="6"/>
        <v/>
      </c>
      <c r="E101" s="5"/>
      <c r="F101" s="88"/>
      <c r="G101" s="88"/>
      <c r="H101" s="4"/>
      <c r="I101" s="4"/>
      <c r="J101" s="87"/>
      <c r="K101" s="49"/>
      <c r="L101" s="49"/>
      <c r="M101" s="6"/>
      <c r="N101" s="7"/>
      <c r="O101" s="7"/>
      <c r="P101" s="7"/>
      <c r="Q101" s="7"/>
    </row>
    <row r="102" spans="1:17" x14ac:dyDescent="0.25">
      <c r="A102" s="106">
        <f t="shared" ca="1" si="5"/>
        <v>101</v>
      </c>
      <c r="B102" s="3"/>
      <c r="C102" s="4"/>
      <c r="D102" s="4" t="str">
        <f t="shared" si="6"/>
        <v/>
      </c>
      <c r="E102" s="5"/>
      <c r="F102" s="88"/>
      <c r="G102" s="88"/>
      <c r="H102" s="4"/>
      <c r="I102" s="4"/>
      <c r="J102" s="87"/>
      <c r="K102" s="49"/>
      <c r="L102" s="49"/>
      <c r="M102" s="6"/>
      <c r="N102" s="7"/>
      <c r="O102" s="7"/>
      <c r="P102" s="7"/>
      <c r="Q102" s="7"/>
    </row>
    <row r="103" spans="1:17" x14ac:dyDescent="0.25">
      <c r="A103" s="106">
        <f t="shared" ca="1" si="5"/>
        <v>102</v>
      </c>
      <c r="B103" s="3"/>
      <c r="C103" s="4"/>
      <c r="D103" s="4" t="str">
        <f t="shared" ref="D103:D134" si="7">IF(ISBLANK($C103), "", VLOOKUP($C103,PAcomplet,2,FALSE))</f>
        <v/>
      </c>
      <c r="E103" s="5"/>
      <c r="F103" s="88"/>
      <c r="G103" s="88"/>
      <c r="H103" s="4"/>
      <c r="I103" s="4"/>
      <c r="J103" s="87"/>
      <c r="K103" s="49"/>
      <c r="L103" s="49"/>
      <c r="M103" s="6"/>
      <c r="N103" s="7"/>
      <c r="O103" s="7"/>
      <c r="P103" s="7"/>
      <c r="Q103" s="7"/>
    </row>
    <row r="104" spans="1:17" x14ac:dyDescent="0.25">
      <c r="A104" s="106">
        <f t="shared" ca="1" si="5"/>
        <v>103</v>
      </c>
      <c r="B104" s="3"/>
      <c r="C104" s="4"/>
      <c r="D104" s="4" t="str">
        <f t="shared" si="7"/>
        <v/>
      </c>
      <c r="E104" s="5"/>
      <c r="F104" s="88"/>
      <c r="G104" s="88"/>
      <c r="H104" s="4"/>
      <c r="I104" s="4"/>
      <c r="J104" s="87"/>
      <c r="K104" s="49"/>
      <c r="L104" s="49"/>
      <c r="M104" s="6"/>
      <c r="N104" s="7"/>
      <c r="O104" s="7"/>
      <c r="P104" s="7"/>
      <c r="Q104" s="7"/>
    </row>
    <row r="105" spans="1:17" x14ac:dyDescent="0.25">
      <c r="A105" s="106">
        <f t="shared" ca="1" si="5"/>
        <v>104</v>
      </c>
      <c r="B105" s="3"/>
      <c r="C105" s="4"/>
      <c r="D105" s="4" t="str">
        <f t="shared" si="7"/>
        <v/>
      </c>
      <c r="E105" s="5"/>
      <c r="F105" s="88"/>
      <c r="G105" s="88"/>
      <c r="H105" s="4"/>
      <c r="I105" s="4"/>
      <c r="J105" s="87"/>
      <c r="K105" s="49"/>
      <c r="L105" s="49"/>
      <c r="M105" s="6"/>
      <c r="N105" s="7"/>
      <c r="O105" s="7"/>
      <c r="P105" s="7"/>
      <c r="Q105" s="7"/>
    </row>
    <row r="106" spans="1:17" x14ac:dyDescent="0.25">
      <c r="A106" s="106">
        <f t="shared" ca="1" si="5"/>
        <v>105</v>
      </c>
      <c r="B106" s="3"/>
      <c r="C106" s="4"/>
      <c r="D106" s="4" t="str">
        <f t="shared" si="7"/>
        <v/>
      </c>
      <c r="E106" s="5"/>
      <c r="F106" s="88"/>
      <c r="G106" s="88"/>
      <c r="H106" s="4"/>
      <c r="I106" s="4"/>
      <c r="J106" s="87"/>
      <c r="K106" s="49"/>
      <c r="L106" s="49"/>
      <c r="M106" s="6"/>
      <c r="N106" s="7"/>
      <c r="O106" s="7"/>
      <c r="P106" s="7"/>
      <c r="Q106" s="7"/>
    </row>
    <row r="107" spans="1:17" x14ac:dyDescent="0.25">
      <c r="A107" s="106">
        <f t="shared" ca="1" si="5"/>
        <v>106</v>
      </c>
      <c r="B107" s="3"/>
      <c r="C107" s="4"/>
      <c r="D107" s="4" t="str">
        <f t="shared" si="7"/>
        <v/>
      </c>
      <c r="E107" s="5"/>
      <c r="F107" s="88"/>
      <c r="G107" s="88"/>
      <c r="H107" s="4"/>
      <c r="I107" s="4"/>
      <c r="J107" s="87"/>
      <c r="K107" s="49"/>
      <c r="L107" s="49"/>
      <c r="M107" s="6"/>
      <c r="N107" s="7"/>
      <c r="O107" s="7"/>
      <c r="P107" s="7"/>
      <c r="Q107" s="7"/>
    </row>
    <row r="108" spans="1:17" x14ac:dyDescent="0.25">
      <c r="A108" s="106">
        <f t="shared" ca="1" si="5"/>
        <v>107</v>
      </c>
      <c r="B108" s="3"/>
      <c r="C108" s="4"/>
      <c r="D108" s="4" t="str">
        <f t="shared" si="7"/>
        <v/>
      </c>
      <c r="E108" s="5"/>
      <c r="F108" s="88"/>
      <c r="G108" s="88"/>
      <c r="H108" s="4"/>
      <c r="I108" s="4"/>
      <c r="J108" s="87"/>
      <c r="K108" s="49"/>
      <c r="L108" s="49"/>
      <c r="M108" s="6"/>
      <c r="N108" s="7"/>
      <c r="O108" s="7"/>
      <c r="P108" s="7"/>
      <c r="Q108" s="7"/>
    </row>
    <row r="109" spans="1:17" x14ac:dyDescent="0.25">
      <c r="A109" s="106">
        <f t="shared" ca="1" si="5"/>
        <v>108</v>
      </c>
      <c r="B109" s="3"/>
      <c r="C109" s="4"/>
      <c r="D109" s="4" t="str">
        <f t="shared" si="7"/>
        <v/>
      </c>
      <c r="E109" s="5"/>
      <c r="F109" s="88"/>
      <c r="G109" s="88"/>
      <c r="H109" s="4"/>
      <c r="I109" s="4"/>
      <c r="J109" s="87"/>
      <c r="K109" s="49"/>
      <c r="L109" s="49"/>
      <c r="M109" s="6"/>
      <c r="N109" s="7"/>
      <c r="O109" s="7"/>
      <c r="P109" s="7"/>
      <c r="Q109" s="7"/>
    </row>
    <row r="110" spans="1:17" x14ac:dyDescent="0.25">
      <c r="A110" s="106">
        <f t="shared" ca="1" si="5"/>
        <v>109</v>
      </c>
      <c r="B110" s="3"/>
      <c r="C110" s="4"/>
      <c r="D110" s="4" t="str">
        <f t="shared" si="7"/>
        <v/>
      </c>
      <c r="E110" s="5"/>
      <c r="F110" s="88"/>
      <c r="G110" s="88"/>
      <c r="H110" s="4"/>
      <c r="I110" s="4"/>
      <c r="J110" s="87"/>
      <c r="K110" s="49"/>
      <c r="L110" s="49"/>
      <c r="M110" s="6"/>
      <c r="N110" s="7"/>
      <c r="O110" s="7"/>
      <c r="P110" s="7"/>
      <c r="Q110" s="7"/>
    </row>
    <row r="111" spans="1:17" x14ac:dyDescent="0.25">
      <c r="A111" s="106">
        <f t="shared" ca="1" si="5"/>
        <v>110</v>
      </c>
      <c r="B111" s="3"/>
      <c r="C111" s="4"/>
      <c r="D111" s="4" t="str">
        <f t="shared" si="7"/>
        <v/>
      </c>
      <c r="E111" s="5"/>
      <c r="F111" s="88"/>
      <c r="G111" s="88"/>
      <c r="H111" s="4"/>
      <c r="I111" s="4"/>
      <c r="J111" s="87"/>
      <c r="K111" s="49"/>
      <c r="L111" s="49"/>
      <c r="M111" s="6"/>
      <c r="N111" s="7"/>
      <c r="O111" s="7"/>
      <c r="P111" s="7"/>
      <c r="Q111" s="7"/>
    </row>
    <row r="112" spans="1:17" x14ac:dyDescent="0.25">
      <c r="A112" s="106">
        <f t="shared" ca="1" si="5"/>
        <v>111</v>
      </c>
      <c r="B112" s="3"/>
      <c r="C112" s="4"/>
      <c r="D112" s="4" t="str">
        <f t="shared" si="7"/>
        <v/>
      </c>
      <c r="E112" s="5"/>
      <c r="F112" s="88"/>
      <c r="G112" s="88"/>
      <c r="H112" s="4"/>
      <c r="I112" s="4"/>
      <c r="J112" s="87"/>
      <c r="K112" s="49"/>
      <c r="L112" s="49"/>
      <c r="M112" s="6"/>
      <c r="N112" s="7"/>
      <c r="O112" s="7"/>
      <c r="P112" s="7"/>
      <c r="Q112" s="7"/>
    </row>
    <row r="113" spans="1:17" x14ac:dyDescent="0.25">
      <c r="A113" s="106">
        <f t="shared" ca="1" si="5"/>
        <v>112</v>
      </c>
      <c r="B113" s="3"/>
      <c r="C113" s="4"/>
      <c r="D113" s="4" t="str">
        <f t="shared" si="7"/>
        <v/>
      </c>
      <c r="E113" s="5"/>
      <c r="F113" s="88"/>
      <c r="G113" s="88"/>
      <c r="H113" s="4"/>
      <c r="I113" s="4"/>
      <c r="J113" s="87"/>
      <c r="K113" s="49"/>
      <c r="L113" s="49"/>
      <c r="M113" s="6"/>
      <c r="N113" s="7"/>
      <c r="O113" s="7"/>
      <c r="P113" s="7"/>
      <c r="Q113" s="7"/>
    </row>
    <row r="114" spans="1:17" x14ac:dyDescent="0.25">
      <c r="A114" s="106">
        <f t="shared" ca="1" si="5"/>
        <v>113</v>
      </c>
      <c r="B114" s="3"/>
      <c r="C114" s="4"/>
      <c r="D114" s="4" t="str">
        <f t="shared" si="7"/>
        <v/>
      </c>
      <c r="E114" s="5"/>
      <c r="F114" s="88"/>
      <c r="G114" s="88"/>
      <c r="H114" s="4"/>
      <c r="I114" s="4"/>
      <c r="J114" s="87"/>
      <c r="K114" s="49"/>
      <c r="L114" s="49"/>
      <c r="M114" s="6"/>
      <c r="N114" s="7"/>
      <c r="O114" s="7"/>
      <c r="P114" s="7"/>
      <c r="Q114" s="7"/>
    </row>
    <row r="115" spans="1:17" x14ac:dyDescent="0.25">
      <c r="A115" s="106">
        <f t="shared" ca="1" si="5"/>
        <v>114</v>
      </c>
      <c r="B115" s="3"/>
      <c r="C115" s="4"/>
      <c r="D115" s="4" t="str">
        <f t="shared" si="7"/>
        <v/>
      </c>
      <c r="E115" s="5"/>
      <c r="F115" s="88"/>
      <c r="G115" s="88"/>
      <c r="H115" s="4"/>
      <c r="I115" s="4"/>
      <c r="J115" s="87"/>
      <c r="K115" s="49"/>
      <c r="L115" s="49"/>
      <c r="M115" s="6"/>
      <c r="N115" s="7"/>
      <c r="O115" s="7"/>
      <c r="P115" s="7"/>
      <c r="Q115" s="7"/>
    </row>
    <row r="116" spans="1:17" x14ac:dyDescent="0.25">
      <c r="A116" s="106">
        <f t="shared" ca="1" si="5"/>
        <v>115</v>
      </c>
      <c r="B116" s="3"/>
      <c r="C116" s="4"/>
      <c r="D116" s="4" t="str">
        <f t="shared" si="7"/>
        <v/>
      </c>
      <c r="E116" s="5"/>
      <c r="F116" s="88"/>
      <c r="G116" s="88"/>
      <c r="H116" s="4"/>
      <c r="I116" s="4"/>
      <c r="J116" s="87"/>
      <c r="K116" s="49"/>
      <c r="L116" s="49"/>
      <c r="M116" s="6"/>
      <c r="N116" s="7"/>
      <c r="O116" s="7"/>
      <c r="P116" s="7"/>
      <c r="Q116" s="7"/>
    </row>
    <row r="117" spans="1:17" x14ac:dyDescent="0.25">
      <c r="A117" s="106">
        <f t="shared" ca="1" si="5"/>
        <v>116</v>
      </c>
      <c r="B117" s="3"/>
      <c r="C117" s="4"/>
      <c r="D117" s="4" t="str">
        <f t="shared" si="7"/>
        <v/>
      </c>
      <c r="E117" s="5"/>
      <c r="F117" s="88"/>
      <c r="G117" s="88"/>
      <c r="H117" s="4"/>
      <c r="I117" s="4"/>
      <c r="J117" s="87"/>
      <c r="K117" s="49"/>
      <c r="L117" s="49"/>
      <c r="M117" s="6"/>
      <c r="N117" s="7"/>
      <c r="O117" s="7"/>
      <c r="P117" s="7"/>
      <c r="Q117" s="7"/>
    </row>
    <row r="118" spans="1:17" x14ac:dyDescent="0.25">
      <c r="A118" s="106">
        <f t="shared" ca="1" si="5"/>
        <v>117</v>
      </c>
      <c r="B118" s="3"/>
      <c r="C118" s="4"/>
      <c r="D118" s="4" t="str">
        <f t="shared" si="7"/>
        <v/>
      </c>
      <c r="E118" s="5"/>
      <c r="F118" s="88"/>
      <c r="G118" s="88"/>
      <c r="H118" s="4"/>
      <c r="I118" s="4"/>
      <c r="J118" s="87"/>
      <c r="K118" s="49"/>
      <c r="L118" s="49"/>
      <c r="M118" s="6"/>
      <c r="N118" s="7"/>
      <c r="O118" s="7"/>
      <c r="P118" s="7"/>
      <c r="Q118" s="7"/>
    </row>
    <row r="119" spans="1:17" x14ac:dyDescent="0.25">
      <c r="A119" s="106">
        <f t="shared" ca="1" si="5"/>
        <v>118</v>
      </c>
      <c r="B119" s="3"/>
      <c r="C119" s="4"/>
      <c r="D119" s="4" t="str">
        <f t="shared" si="7"/>
        <v/>
      </c>
      <c r="E119" s="5"/>
      <c r="F119" s="88"/>
      <c r="G119" s="88"/>
      <c r="H119" s="4"/>
      <c r="I119" s="4"/>
      <c r="J119" s="87"/>
      <c r="K119" s="49"/>
      <c r="L119" s="49"/>
      <c r="M119" s="6"/>
      <c r="N119" s="7"/>
      <c r="O119" s="7"/>
      <c r="P119" s="7"/>
      <c r="Q119" s="7"/>
    </row>
    <row r="120" spans="1:17" x14ac:dyDescent="0.25">
      <c r="A120" s="106">
        <f t="shared" ca="1" si="5"/>
        <v>119</v>
      </c>
      <c r="B120" s="3"/>
      <c r="C120" s="4"/>
      <c r="D120" s="4" t="str">
        <f t="shared" si="7"/>
        <v/>
      </c>
      <c r="E120" s="5"/>
      <c r="F120" s="88"/>
      <c r="G120" s="88"/>
      <c r="H120" s="4"/>
      <c r="I120" s="4"/>
      <c r="J120" s="87"/>
      <c r="K120" s="49"/>
      <c r="L120" s="49"/>
      <c r="M120" s="6"/>
      <c r="N120" s="7"/>
      <c r="O120" s="7"/>
      <c r="P120" s="7"/>
      <c r="Q120" s="7"/>
    </row>
    <row r="121" spans="1:17" x14ac:dyDescent="0.25">
      <c r="A121" s="106">
        <f t="shared" ca="1" si="5"/>
        <v>120</v>
      </c>
      <c r="B121" s="3"/>
      <c r="C121" s="4"/>
      <c r="D121" s="4" t="str">
        <f t="shared" si="7"/>
        <v/>
      </c>
      <c r="E121" s="5"/>
      <c r="F121" s="88"/>
      <c r="G121" s="88"/>
      <c r="H121" s="4"/>
      <c r="I121" s="4"/>
      <c r="J121" s="87"/>
      <c r="K121" s="49"/>
      <c r="L121" s="49"/>
      <c r="M121" s="6"/>
      <c r="N121" s="7"/>
      <c r="O121" s="7"/>
      <c r="P121" s="7"/>
      <c r="Q121" s="7"/>
    </row>
    <row r="122" spans="1:17" x14ac:dyDescent="0.25">
      <c r="A122" s="106">
        <f t="shared" ca="1" si="5"/>
        <v>121</v>
      </c>
      <c r="B122" s="3"/>
      <c r="C122" s="4"/>
      <c r="D122" s="4" t="str">
        <f t="shared" si="7"/>
        <v/>
      </c>
      <c r="E122" s="5"/>
      <c r="F122" s="88"/>
      <c r="G122" s="88"/>
      <c r="H122" s="4"/>
      <c r="I122" s="4"/>
      <c r="J122" s="87"/>
      <c r="K122" s="49"/>
      <c r="L122" s="49"/>
      <c r="M122" s="6"/>
      <c r="N122" s="7"/>
      <c r="O122" s="7"/>
      <c r="P122" s="7"/>
      <c r="Q122" s="7"/>
    </row>
    <row r="123" spans="1:17" x14ac:dyDescent="0.25">
      <c r="A123" s="106">
        <f t="shared" ca="1" si="5"/>
        <v>122</v>
      </c>
      <c r="B123" s="3"/>
      <c r="C123" s="4"/>
      <c r="D123" s="4" t="str">
        <f t="shared" si="7"/>
        <v/>
      </c>
      <c r="E123" s="5"/>
      <c r="F123" s="88"/>
      <c r="G123" s="88"/>
      <c r="H123" s="4"/>
      <c r="I123" s="4"/>
      <c r="J123" s="87"/>
      <c r="K123" s="49"/>
      <c r="L123" s="49"/>
      <c r="M123" s="6"/>
      <c r="N123" s="7"/>
      <c r="O123" s="7"/>
      <c r="P123" s="7"/>
      <c r="Q123" s="7"/>
    </row>
    <row r="124" spans="1:17" x14ac:dyDescent="0.25">
      <c r="A124" s="106">
        <f t="shared" ca="1" si="5"/>
        <v>123</v>
      </c>
      <c r="B124" s="3"/>
      <c r="C124" s="4"/>
      <c r="D124" s="4" t="str">
        <f t="shared" si="7"/>
        <v/>
      </c>
      <c r="E124" s="5"/>
      <c r="F124" s="88"/>
      <c r="G124" s="88"/>
      <c r="H124" s="4"/>
      <c r="I124" s="4"/>
      <c r="J124" s="87"/>
      <c r="K124" s="49"/>
      <c r="L124" s="49"/>
      <c r="M124" s="6"/>
      <c r="N124" s="7"/>
      <c r="O124" s="7"/>
      <c r="P124" s="7"/>
      <c r="Q124" s="7"/>
    </row>
    <row r="125" spans="1:17" x14ac:dyDescent="0.25">
      <c r="A125" s="106">
        <f t="shared" ca="1" si="5"/>
        <v>124</v>
      </c>
      <c r="B125" s="3"/>
      <c r="C125" s="4"/>
      <c r="D125" s="4" t="str">
        <f t="shared" si="7"/>
        <v/>
      </c>
      <c r="E125" s="5"/>
      <c r="F125" s="88"/>
      <c r="G125" s="88"/>
      <c r="H125" s="4"/>
      <c r="I125" s="4"/>
      <c r="J125" s="87"/>
      <c r="K125" s="49"/>
      <c r="L125" s="49"/>
      <c r="M125" s="6"/>
      <c r="N125" s="7"/>
      <c r="O125" s="7"/>
      <c r="P125" s="7"/>
      <c r="Q125" s="7"/>
    </row>
    <row r="126" spans="1:17" x14ac:dyDescent="0.25">
      <c r="A126" s="106">
        <f t="shared" ca="1" si="5"/>
        <v>125</v>
      </c>
      <c r="B126" s="3"/>
      <c r="C126" s="4"/>
      <c r="D126" s="4" t="str">
        <f t="shared" si="7"/>
        <v/>
      </c>
      <c r="E126" s="5"/>
      <c r="F126" s="88"/>
      <c r="G126" s="88"/>
      <c r="H126" s="4"/>
      <c r="I126" s="4"/>
      <c r="J126" s="87"/>
      <c r="K126" s="49"/>
      <c r="L126" s="49"/>
      <c r="M126" s="6"/>
      <c r="N126" s="7"/>
      <c r="O126" s="7"/>
      <c r="P126" s="7"/>
      <c r="Q126" s="7"/>
    </row>
    <row r="127" spans="1:17" x14ac:dyDescent="0.25">
      <c r="A127" s="106">
        <f t="shared" ca="1" si="5"/>
        <v>126</v>
      </c>
      <c r="B127" s="3"/>
      <c r="C127" s="4"/>
      <c r="D127" s="4" t="str">
        <f t="shared" si="7"/>
        <v/>
      </c>
      <c r="E127" s="5"/>
      <c r="F127" s="88"/>
      <c r="G127" s="88"/>
      <c r="H127" s="4"/>
      <c r="I127" s="4"/>
      <c r="J127" s="87"/>
      <c r="K127" s="49"/>
      <c r="L127" s="49"/>
      <c r="M127" s="6"/>
      <c r="N127" s="7"/>
      <c r="O127" s="7"/>
      <c r="P127" s="7"/>
      <c r="Q127" s="7"/>
    </row>
    <row r="128" spans="1:17" x14ac:dyDescent="0.25">
      <c r="A128" s="106">
        <f t="shared" ca="1" si="5"/>
        <v>127</v>
      </c>
      <c r="B128" s="3"/>
      <c r="C128" s="4"/>
      <c r="D128" s="4" t="str">
        <f t="shared" si="7"/>
        <v/>
      </c>
      <c r="E128" s="5"/>
      <c r="F128" s="88"/>
      <c r="G128" s="88"/>
      <c r="H128" s="4"/>
      <c r="I128" s="4"/>
      <c r="J128" s="87"/>
      <c r="K128" s="49"/>
      <c r="L128" s="49"/>
      <c r="M128" s="6"/>
      <c r="N128" s="7"/>
      <c r="O128" s="7"/>
      <c r="P128" s="7"/>
      <c r="Q128" s="7"/>
    </row>
    <row r="129" spans="1:17" x14ac:dyDescent="0.25">
      <c r="A129" s="106">
        <f t="shared" ca="1" si="5"/>
        <v>128</v>
      </c>
      <c r="B129" s="3"/>
      <c r="C129" s="4"/>
      <c r="D129" s="4" t="str">
        <f t="shared" si="7"/>
        <v/>
      </c>
      <c r="E129" s="5"/>
      <c r="F129" s="88"/>
      <c r="G129" s="88"/>
      <c r="H129" s="4"/>
      <c r="I129" s="4"/>
      <c r="J129" s="87"/>
      <c r="K129" s="49"/>
      <c r="L129" s="49"/>
      <c r="M129" s="6"/>
      <c r="N129" s="7"/>
      <c r="O129" s="7"/>
      <c r="P129" s="7"/>
      <c r="Q129" s="7"/>
    </row>
    <row r="130" spans="1:17" x14ac:dyDescent="0.25">
      <c r="A130" s="106">
        <f t="shared" ca="1" si="5"/>
        <v>129</v>
      </c>
      <c r="B130" s="3"/>
      <c r="C130" s="4"/>
      <c r="D130" s="4" t="str">
        <f t="shared" si="7"/>
        <v/>
      </c>
      <c r="E130" s="5"/>
      <c r="F130" s="88"/>
      <c r="G130" s="88"/>
      <c r="H130" s="4"/>
      <c r="I130" s="4"/>
      <c r="J130" s="87"/>
      <c r="K130" s="49"/>
      <c r="L130" s="49"/>
      <c r="M130" s="6"/>
      <c r="N130" s="7"/>
      <c r="O130" s="7"/>
      <c r="P130" s="7"/>
      <c r="Q130" s="7"/>
    </row>
    <row r="131" spans="1:17" x14ac:dyDescent="0.25">
      <c r="A131" s="106">
        <f t="shared" ca="1" si="5"/>
        <v>130</v>
      </c>
      <c r="B131" s="3"/>
      <c r="C131" s="4"/>
      <c r="D131" s="4" t="str">
        <f t="shared" si="7"/>
        <v/>
      </c>
      <c r="E131" s="5"/>
      <c r="F131" s="88"/>
      <c r="G131" s="88"/>
      <c r="H131" s="4"/>
      <c r="I131" s="4"/>
      <c r="J131" s="87"/>
      <c r="K131" s="49"/>
      <c r="L131" s="49"/>
      <c r="M131" s="6"/>
      <c r="N131" s="7"/>
      <c r="O131" s="7"/>
      <c r="P131" s="7"/>
      <c r="Q131" s="7"/>
    </row>
    <row r="132" spans="1:17" x14ac:dyDescent="0.25">
      <c r="A132" s="106">
        <f t="shared" ca="1" si="5"/>
        <v>131</v>
      </c>
      <c r="B132" s="3"/>
      <c r="C132" s="4"/>
      <c r="D132" s="4" t="str">
        <f t="shared" si="7"/>
        <v/>
      </c>
      <c r="E132" s="5"/>
      <c r="F132" s="88"/>
      <c r="G132" s="88"/>
      <c r="H132" s="4"/>
      <c r="I132" s="4"/>
      <c r="J132" s="87"/>
      <c r="K132" s="49"/>
      <c r="L132" s="49"/>
      <c r="M132" s="6"/>
      <c r="N132" s="7"/>
      <c r="O132" s="7"/>
      <c r="P132" s="7"/>
      <c r="Q132" s="7"/>
    </row>
    <row r="133" spans="1:17" x14ac:dyDescent="0.25">
      <c r="A133" s="106">
        <f t="shared" ca="1" si="5"/>
        <v>132</v>
      </c>
      <c r="B133" s="3"/>
      <c r="C133" s="4"/>
      <c r="D133" s="4" t="str">
        <f t="shared" si="7"/>
        <v/>
      </c>
      <c r="E133" s="5"/>
      <c r="F133" s="88"/>
      <c r="G133" s="88"/>
      <c r="H133" s="4"/>
      <c r="I133" s="4"/>
      <c r="J133" s="87"/>
      <c r="K133" s="49"/>
      <c r="L133" s="49"/>
      <c r="M133" s="6"/>
      <c r="N133" s="7"/>
      <c r="O133" s="7"/>
      <c r="P133" s="7"/>
      <c r="Q133" s="7"/>
    </row>
    <row r="134" spans="1:17" x14ac:dyDescent="0.25">
      <c r="A134" s="106">
        <f t="shared" ca="1" si="5"/>
        <v>133</v>
      </c>
      <c r="B134" s="3"/>
      <c r="C134" s="4"/>
      <c r="D134" s="4" t="str">
        <f t="shared" si="7"/>
        <v/>
      </c>
      <c r="E134" s="5"/>
      <c r="F134" s="88"/>
      <c r="G134" s="88"/>
      <c r="H134" s="4"/>
      <c r="I134" s="4"/>
      <c r="J134" s="87"/>
      <c r="K134" s="49"/>
      <c r="L134" s="49"/>
      <c r="M134" s="6"/>
      <c r="N134" s="7"/>
      <c r="O134" s="7"/>
      <c r="P134" s="7"/>
      <c r="Q134" s="7"/>
    </row>
    <row r="135" spans="1:17" x14ac:dyDescent="0.25">
      <c r="A135" s="106">
        <f t="shared" ref="A135:A198" ca="1" si="8">HYPERLINK(CONCATENATE(repetoire,"\",(MID(CELL("nomfichier",$A$1),FIND("]",CELL("nomfichier",$A$1),1)+1,30)),"\","PA",ROW(A135)-1,".pdf"),ROW(A135)-1)</f>
        <v>134</v>
      </c>
      <c r="B135" s="3"/>
      <c r="C135" s="4"/>
      <c r="D135" s="4" t="str">
        <f t="shared" ref="D135:D166" si="9">IF(ISBLANK($C135), "", VLOOKUP($C135,PAcomplet,2,FALSE))</f>
        <v/>
      </c>
      <c r="E135" s="5"/>
      <c r="F135" s="88"/>
      <c r="G135" s="88"/>
      <c r="H135" s="4"/>
      <c r="I135" s="4"/>
      <c r="J135" s="87"/>
      <c r="K135" s="49"/>
      <c r="L135" s="49"/>
      <c r="M135" s="6"/>
      <c r="N135" s="7"/>
      <c r="O135" s="7"/>
      <c r="P135" s="7"/>
      <c r="Q135" s="7"/>
    </row>
    <row r="136" spans="1:17" x14ac:dyDescent="0.25">
      <c r="A136" s="106">
        <f t="shared" ca="1" si="8"/>
        <v>135</v>
      </c>
      <c r="B136" s="3"/>
      <c r="C136" s="4"/>
      <c r="D136" s="4" t="str">
        <f t="shared" si="9"/>
        <v/>
      </c>
      <c r="E136" s="5"/>
      <c r="F136" s="88"/>
      <c r="G136" s="88"/>
      <c r="H136" s="4"/>
      <c r="I136" s="4"/>
      <c r="J136" s="87"/>
      <c r="K136" s="49"/>
      <c r="L136" s="49"/>
      <c r="M136" s="6"/>
      <c r="N136" s="7"/>
      <c r="O136" s="7"/>
      <c r="P136" s="7"/>
      <c r="Q136" s="7"/>
    </row>
    <row r="137" spans="1:17" x14ac:dyDescent="0.25">
      <c r="A137" s="106">
        <f t="shared" ca="1" si="8"/>
        <v>136</v>
      </c>
      <c r="B137" s="3"/>
      <c r="C137" s="4"/>
      <c r="D137" s="4" t="str">
        <f t="shared" si="9"/>
        <v/>
      </c>
      <c r="E137" s="5"/>
      <c r="F137" s="88"/>
      <c r="G137" s="88"/>
      <c r="H137" s="4"/>
      <c r="I137" s="4"/>
      <c r="J137" s="87"/>
      <c r="K137" s="49"/>
      <c r="L137" s="49"/>
      <c r="M137" s="6"/>
      <c r="N137" s="7"/>
      <c r="O137" s="7"/>
      <c r="P137" s="7"/>
      <c r="Q137" s="7"/>
    </row>
    <row r="138" spans="1:17" x14ac:dyDescent="0.25">
      <c r="A138" s="106">
        <f t="shared" ca="1" si="8"/>
        <v>137</v>
      </c>
      <c r="B138" s="3"/>
      <c r="C138" s="4"/>
      <c r="D138" s="4" t="str">
        <f t="shared" si="9"/>
        <v/>
      </c>
      <c r="E138" s="5"/>
      <c r="F138" s="88"/>
      <c r="G138" s="88"/>
      <c r="H138" s="4"/>
      <c r="I138" s="4"/>
      <c r="J138" s="87"/>
      <c r="K138" s="49"/>
      <c r="L138" s="49"/>
      <c r="M138" s="6"/>
      <c r="N138" s="7"/>
      <c r="O138" s="7"/>
      <c r="P138" s="7"/>
      <c r="Q138" s="7"/>
    </row>
    <row r="139" spans="1:17" x14ac:dyDescent="0.25">
      <c r="A139" s="106">
        <f t="shared" ca="1" si="8"/>
        <v>138</v>
      </c>
      <c r="B139" s="3"/>
      <c r="C139" s="4"/>
      <c r="D139" s="4" t="str">
        <f t="shared" si="9"/>
        <v/>
      </c>
      <c r="E139" s="5"/>
      <c r="F139" s="88"/>
      <c r="G139" s="88"/>
      <c r="H139" s="4"/>
      <c r="I139" s="4"/>
      <c r="J139" s="87"/>
      <c r="K139" s="49"/>
      <c r="L139" s="49"/>
      <c r="M139" s="6"/>
      <c r="N139" s="7"/>
      <c r="O139" s="7"/>
      <c r="P139" s="7"/>
      <c r="Q139" s="7"/>
    </row>
    <row r="140" spans="1:17" x14ac:dyDescent="0.25">
      <c r="A140" s="106">
        <f t="shared" ca="1" si="8"/>
        <v>139</v>
      </c>
      <c r="B140" s="3"/>
      <c r="C140" s="4"/>
      <c r="D140" s="4" t="str">
        <f t="shared" si="9"/>
        <v/>
      </c>
      <c r="E140" s="5"/>
      <c r="F140" s="88"/>
      <c r="G140" s="88"/>
      <c r="H140" s="4"/>
      <c r="I140" s="4"/>
      <c r="J140" s="87"/>
      <c r="K140" s="49"/>
      <c r="L140" s="49"/>
      <c r="M140" s="6"/>
      <c r="N140" s="7"/>
      <c r="O140" s="7"/>
      <c r="P140" s="7"/>
      <c r="Q140" s="7"/>
    </row>
    <row r="141" spans="1:17" x14ac:dyDescent="0.25">
      <c r="A141" s="106">
        <f t="shared" ca="1" si="8"/>
        <v>140</v>
      </c>
      <c r="B141" s="3"/>
      <c r="C141" s="4"/>
      <c r="D141" s="4" t="str">
        <f t="shared" si="9"/>
        <v/>
      </c>
      <c r="E141" s="5"/>
      <c r="F141" s="88"/>
      <c r="G141" s="88"/>
      <c r="H141" s="4"/>
      <c r="I141" s="4"/>
      <c r="J141" s="87"/>
      <c r="K141" s="49"/>
      <c r="L141" s="49"/>
      <c r="M141" s="6"/>
      <c r="N141" s="7"/>
      <c r="O141" s="7"/>
      <c r="P141" s="7"/>
      <c r="Q141" s="7"/>
    </row>
    <row r="142" spans="1:17" x14ac:dyDescent="0.25">
      <c r="A142" s="106">
        <f t="shared" ca="1" si="8"/>
        <v>141</v>
      </c>
      <c r="B142" s="3"/>
      <c r="C142" s="4"/>
      <c r="D142" s="4" t="str">
        <f t="shared" si="9"/>
        <v/>
      </c>
      <c r="E142" s="5"/>
      <c r="F142" s="88"/>
      <c r="G142" s="88"/>
      <c r="H142" s="4"/>
      <c r="I142" s="4"/>
      <c r="J142" s="87"/>
      <c r="K142" s="49"/>
      <c r="L142" s="49"/>
      <c r="M142" s="6"/>
      <c r="N142" s="7"/>
      <c r="O142" s="7"/>
      <c r="P142" s="7"/>
      <c r="Q142" s="7"/>
    </row>
    <row r="143" spans="1:17" x14ac:dyDescent="0.25">
      <c r="A143" s="106">
        <f t="shared" ca="1" si="8"/>
        <v>142</v>
      </c>
      <c r="B143" s="3"/>
      <c r="C143" s="4"/>
      <c r="D143" s="4" t="str">
        <f t="shared" si="9"/>
        <v/>
      </c>
      <c r="E143" s="5"/>
      <c r="F143" s="88"/>
      <c r="G143" s="88"/>
      <c r="H143" s="4"/>
      <c r="I143" s="4"/>
      <c r="J143" s="87"/>
      <c r="K143" s="49"/>
      <c r="L143" s="49"/>
      <c r="M143" s="6"/>
      <c r="N143" s="7"/>
      <c r="O143" s="7"/>
      <c r="P143" s="7"/>
      <c r="Q143" s="7"/>
    </row>
    <row r="144" spans="1:17" x14ac:dyDescent="0.25">
      <c r="A144" s="106">
        <f t="shared" ca="1" si="8"/>
        <v>143</v>
      </c>
      <c r="B144" s="3"/>
      <c r="C144" s="4"/>
      <c r="D144" s="4" t="str">
        <f t="shared" si="9"/>
        <v/>
      </c>
      <c r="E144" s="5"/>
      <c r="F144" s="88"/>
      <c r="G144" s="88"/>
      <c r="H144" s="4"/>
      <c r="I144" s="4"/>
      <c r="J144" s="87"/>
      <c r="K144" s="49"/>
      <c r="L144" s="49"/>
      <c r="M144" s="6"/>
      <c r="N144" s="7"/>
      <c r="O144" s="7"/>
      <c r="P144" s="7"/>
      <c r="Q144" s="7"/>
    </row>
    <row r="145" spans="1:17" x14ac:dyDescent="0.25">
      <c r="A145" s="106">
        <f t="shared" ca="1" si="8"/>
        <v>144</v>
      </c>
      <c r="B145" s="3"/>
      <c r="C145" s="4"/>
      <c r="D145" s="4" t="str">
        <f t="shared" si="9"/>
        <v/>
      </c>
      <c r="E145" s="5"/>
      <c r="F145" s="88"/>
      <c r="G145" s="88"/>
      <c r="H145" s="4"/>
      <c r="I145" s="4"/>
      <c r="J145" s="87"/>
      <c r="K145" s="49"/>
      <c r="L145" s="49"/>
      <c r="M145" s="6"/>
      <c r="N145" s="7"/>
      <c r="O145" s="7"/>
      <c r="P145" s="7"/>
      <c r="Q145" s="7"/>
    </row>
    <row r="146" spans="1:17" x14ac:dyDescent="0.25">
      <c r="A146" s="106">
        <f t="shared" ca="1" si="8"/>
        <v>145</v>
      </c>
      <c r="B146" s="3"/>
      <c r="C146" s="4"/>
      <c r="D146" s="4" t="str">
        <f t="shared" si="9"/>
        <v/>
      </c>
      <c r="E146" s="5"/>
      <c r="F146" s="88"/>
      <c r="G146" s="88"/>
      <c r="H146" s="4"/>
      <c r="I146" s="4"/>
      <c r="J146" s="87"/>
      <c r="K146" s="49"/>
      <c r="L146" s="49"/>
      <c r="M146" s="6"/>
      <c r="N146" s="7"/>
      <c r="O146" s="7"/>
      <c r="P146" s="7"/>
      <c r="Q146" s="7"/>
    </row>
    <row r="147" spans="1:17" x14ac:dyDescent="0.25">
      <c r="A147" s="106">
        <f t="shared" ca="1" si="8"/>
        <v>146</v>
      </c>
      <c r="B147" s="3"/>
      <c r="C147" s="4"/>
      <c r="D147" s="4" t="str">
        <f t="shared" si="9"/>
        <v/>
      </c>
      <c r="E147" s="5"/>
      <c r="F147" s="88"/>
      <c r="G147" s="88"/>
      <c r="H147" s="4"/>
      <c r="I147" s="4"/>
      <c r="J147" s="87"/>
      <c r="K147" s="49"/>
      <c r="L147" s="49"/>
      <c r="M147" s="6"/>
      <c r="N147" s="7"/>
      <c r="O147" s="7"/>
      <c r="P147" s="7"/>
      <c r="Q147" s="7"/>
    </row>
    <row r="148" spans="1:17" x14ac:dyDescent="0.25">
      <c r="A148" s="106">
        <f t="shared" ca="1" si="8"/>
        <v>147</v>
      </c>
      <c r="B148" s="3"/>
      <c r="C148" s="4"/>
      <c r="D148" s="4" t="str">
        <f t="shared" si="9"/>
        <v/>
      </c>
      <c r="E148" s="5"/>
      <c r="F148" s="88"/>
      <c r="G148" s="88"/>
      <c r="H148" s="4"/>
      <c r="I148" s="4"/>
      <c r="J148" s="87"/>
      <c r="K148" s="49"/>
      <c r="L148" s="49"/>
      <c r="M148" s="6"/>
      <c r="N148" s="7"/>
      <c r="O148" s="7"/>
      <c r="P148" s="7"/>
      <c r="Q148" s="7"/>
    </row>
    <row r="149" spans="1:17" x14ac:dyDescent="0.25">
      <c r="A149" s="106">
        <f t="shared" ca="1" si="8"/>
        <v>148</v>
      </c>
      <c r="B149" s="3"/>
      <c r="C149" s="4"/>
      <c r="D149" s="4" t="str">
        <f t="shared" si="9"/>
        <v/>
      </c>
      <c r="E149" s="5"/>
      <c r="F149" s="88"/>
      <c r="G149" s="88"/>
      <c r="H149" s="4"/>
      <c r="I149" s="4"/>
      <c r="J149" s="87"/>
      <c r="K149" s="49"/>
      <c r="L149" s="49"/>
      <c r="M149" s="6"/>
      <c r="N149" s="7"/>
      <c r="O149" s="7"/>
      <c r="P149" s="7"/>
      <c r="Q149" s="7"/>
    </row>
    <row r="150" spans="1:17" x14ac:dyDescent="0.25">
      <c r="A150" s="106">
        <f t="shared" ca="1" si="8"/>
        <v>149</v>
      </c>
      <c r="B150" s="3"/>
      <c r="C150" s="4"/>
      <c r="D150" s="4" t="str">
        <f t="shared" si="9"/>
        <v/>
      </c>
      <c r="E150" s="5"/>
      <c r="F150" s="88"/>
      <c r="G150" s="88"/>
      <c r="H150" s="4"/>
      <c r="I150" s="4"/>
      <c r="J150" s="87"/>
      <c r="K150" s="49"/>
      <c r="L150" s="49"/>
      <c r="M150" s="6"/>
      <c r="N150" s="7"/>
      <c r="O150" s="7"/>
      <c r="P150" s="7"/>
      <c r="Q150" s="7"/>
    </row>
    <row r="151" spans="1:17" x14ac:dyDescent="0.25">
      <c r="A151" s="106">
        <f t="shared" ca="1" si="8"/>
        <v>150</v>
      </c>
      <c r="B151" s="3"/>
      <c r="C151" s="4"/>
      <c r="D151" s="4" t="str">
        <f t="shared" si="9"/>
        <v/>
      </c>
      <c r="E151" s="5"/>
      <c r="F151" s="88"/>
      <c r="G151" s="88"/>
      <c r="H151" s="4"/>
      <c r="I151" s="4"/>
      <c r="J151" s="87"/>
      <c r="K151" s="49"/>
      <c r="L151" s="49"/>
      <c r="M151" s="6"/>
      <c r="N151" s="7"/>
      <c r="O151" s="7"/>
      <c r="P151" s="7"/>
      <c r="Q151" s="7"/>
    </row>
    <row r="152" spans="1:17" x14ac:dyDescent="0.25">
      <c r="A152" s="106">
        <f t="shared" ca="1" si="8"/>
        <v>151</v>
      </c>
      <c r="B152" s="3"/>
      <c r="C152" s="4"/>
      <c r="D152" s="4" t="str">
        <f t="shared" si="9"/>
        <v/>
      </c>
      <c r="E152" s="5"/>
      <c r="F152" s="88"/>
      <c r="G152" s="88"/>
      <c r="H152" s="4"/>
      <c r="I152" s="4"/>
      <c r="J152" s="87"/>
      <c r="K152" s="49"/>
      <c r="L152" s="49"/>
      <c r="M152" s="6"/>
      <c r="N152" s="7"/>
      <c r="O152" s="7"/>
      <c r="P152" s="7"/>
      <c r="Q152" s="7"/>
    </row>
    <row r="153" spans="1:17" x14ac:dyDescent="0.25">
      <c r="A153" s="106">
        <f t="shared" ca="1" si="8"/>
        <v>152</v>
      </c>
      <c r="B153" s="3"/>
      <c r="C153" s="4"/>
      <c r="D153" s="4" t="str">
        <f t="shared" si="9"/>
        <v/>
      </c>
      <c r="E153" s="5"/>
      <c r="F153" s="88"/>
      <c r="G153" s="88"/>
      <c r="H153" s="4"/>
      <c r="I153" s="4"/>
      <c r="J153" s="87"/>
      <c r="K153" s="49"/>
      <c r="L153" s="49"/>
      <c r="M153" s="6"/>
      <c r="N153" s="7"/>
      <c r="O153" s="7"/>
      <c r="P153" s="7"/>
      <c r="Q153" s="7"/>
    </row>
    <row r="154" spans="1:17" x14ac:dyDescent="0.25">
      <c r="A154" s="106">
        <f t="shared" ca="1" si="8"/>
        <v>153</v>
      </c>
      <c r="B154" s="3"/>
      <c r="C154" s="4"/>
      <c r="D154" s="4" t="str">
        <f t="shared" si="9"/>
        <v/>
      </c>
      <c r="E154" s="5"/>
      <c r="F154" s="88"/>
      <c r="G154" s="88"/>
      <c r="H154" s="4"/>
      <c r="I154" s="4"/>
      <c r="J154" s="87"/>
      <c r="K154" s="49"/>
      <c r="L154" s="49"/>
      <c r="M154" s="6"/>
      <c r="N154" s="7"/>
      <c r="O154" s="7"/>
      <c r="P154" s="7"/>
      <c r="Q154" s="7"/>
    </row>
    <row r="155" spans="1:17" x14ac:dyDescent="0.25">
      <c r="A155" s="106">
        <f t="shared" ca="1" si="8"/>
        <v>154</v>
      </c>
      <c r="B155" s="3"/>
      <c r="C155" s="4"/>
      <c r="D155" s="4" t="str">
        <f t="shared" si="9"/>
        <v/>
      </c>
      <c r="E155" s="5"/>
      <c r="F155" s="88"/>
      <c r="G155" s="88"/>
      <c r="H155" s="4"/>
      <c r="I155" s="4"/>
      <c r="J155" s="87"/>
      <c r="K155" s="49"/>
      <c r="L155" s="49"/>
      <c r="M155" s="6"/>
      <c r="N155" s="7"/>
      <c r="O155" s="7"/>
      <c r="P155" s="7"/>
      <c r="Q155" s="7"/>
    </row>
    <row r="156" spans="1:17" x14ac:dyDescent="0.25">
      <c r="A156" s="106">
        <f t="shared" ca="1" si="8"/>
        <v>155</v>
      </c>
      <c r="B156" s="3"/>
      <c r="C156" s="4"/>
      <c r="D156" s="4" t="str">
        <f t="shared" si="9"/>
        <v/>
      </c>
      <c r="E156" s="5"/>
      <c r="F156" s="88"/>
      <c r="G156" s="88"/>
      <c r="H156" s="4"/>
      <c r="I156" s="4"/>
      <c r="J156" s="87"/>
      <c r="K156" s="49"/>
      <c r="L156" s="49"/>
      <c r="M156" s="6"/>
      <c r="N156" s="7"/>
      <c r="O156" s="7"/>
      <c r="P156" s="7"/>
      <c r="Q156" s="7"/>
    </row>
    <row r="157" spans="1:17" x14ac:dyDescent="0.25">
      <c r="A157" s="106">
        <f t="shared" ca="1" si="8"/>
        <v>156</v>
      </c>
      <c r="B157" s="3"/>
      <c r="C157" s="4"/>
      <c r="D157" s="4" t="str">
        <f t="shared" si="9"/>
        <v/>
      </c>
      <c r="E157" s="5"/>
      <c r="F157" s="88"/>
      <c r="G157" s="88"/>
      <c r="H157" s="4"/>
      <c r="I157" s="4"/>
      <c r="J157" s="87"/>
      <c r="K157" s="49"/>
      <c r="L157" s="49"/>
      <c r="M157" s="6"/>
      <c r="N157" s="7"/>
      <c r="O157" s="7"/>
      <c r="P157" s="7"/>
      <c r="Q157" s="7"/>
    </row>
    <row r="158" spans="1:17" x14ac:dyDescent="0.25">
      <c r="A158" s="106">
        <f t="shared" ca="1" si="8"/>
        <v>157</v>
      </c>
      <c r="B158" s="3"/>
      <c r="C158" s="4"/>
      <c r="D158" s="4" t="str">
        <f t="shared" si="9"/>
        <v/>
      </c>
      <c r="E158" s="5"/>
      <c r="F158" s="88"/>
      <c r="G158" s="88"/>
      <c r="H158" s="4"/>
      <c r="I158" s="4"/>
      <c r="J158" s="87"/>
      <c r="K158" s="49"/>
      <c r="L158" s="49"/>
      <c r="M158" s="6"/>
      <c r="N158" s="7"/>
      <c r="O158" s="7"/>
      <c r="P158" s="7"/>
      <c r="Q158" s="7"/>
    </row>
    <row r="159" spans="1:17" x14ac:dyDescent="0.25">
      <c r="A159" s="106">
        <f t="shared" ca="1" si="8"/>
        <v>158</v>
      </c>
      <c r="B159" s="3"/>
      <c r="C159" s="4"/>
      <c r="D159" s="4" t="str">
        <f t="shared" si="9"/>
        <v/>
      </c>
      <c r="E159" s="5"/>
      <c r="F159" s="88"/>
      <c r="G159" s="88"/>
      <c r="H159" s="4"/>
      <c r="I159" s="4"/>
      <c r="J159" s="87"/>
      <c r="K159" s="49"/>
      <c r="L159" s="49"/>
      <c r="M159" s="6"/>
      <c r="N159" s="7"/>
      <c r="O159" s="7"/>
      <c r="P159" s="7"/>
      <c r="Q159" s="7"/>
    </row>
    <row r="160" spans="1:17" x14ac:dyDescent="0.25">
      <c r="A160" s="106">
        <f t="shared" ca="1" si="8"/>
        <v>159</v>
      </c>
      <c r="B160" s="3"/>
      <c r="C160" s="4"/>
      <c r="D160" s="4" t="str">
        <f t="shared" si="9"/>
        <v/>
      </c>
      <c r="E160" s="5"/>
      <c r="F160" s="88"/>
      <c r="G160" s="88"/>
      <c r="H160" s="4"/>
      <c r="I160" s="4"/>
      <c r="J160" s="87"/>
      <c r="K160" s="49"/>
      <c r="L160" s="49"/>
      <c r="M160" s="6"/>
      <c r="N160" s="7"/>
      <c r="O160" s="7"/>
      <c r="P160" s="7"/>
      <c r="Q160" s="7"/>
    </row>
    <row r="161" spans="1:17" x14ac:dyDescent="0.25">
      <c r="A161" s="106">
        <f t="shared" ca="1" si="8"/>
        <v>160</v>
      </c>
      <c r="B161" s="3"/>
      <c r="C161" s="4"/>
      <c r="D161" s="4" t="str">
        <f t="shared" si="9"/>
        <v/>
      </c>
      <c r="E161" s="5"/>
      <c r="F161" s="88"/>
      <c r="G161" s="88"/>
      <c r="H161" s="4"/>
      <c r="I161" s="4"/>
      <c r="J161" s="87"/>
      <c r="K161" s="49"/>
      <c r="L161" s="49"/>
      <c r="M161" s="6"/>
      <c r="N161" s="7"/>
      <c r="O161" s="7"/>
      <c r="P161" s="7"/>
      <c r="Q161" s="7"/>
    </row>
    <row r="162" spans="1:17" x14ac:dyDescent="0.25">
      <c r="A162" s="106">
        <f t="shared" ca="1" si="8"/>
        <v>161</v>
      </c>
      <c r="B162" s="3"/>
      <c r="C162" s="4"/>
      <c r="D162" s="4" t="str">
        <f t="shared" si="9"/>
        <v/>
      </c>
      <c r="E162" s="5"/>
      <c r="F162" s="88"/>
      <c r="G162" s="88"/>
      <c r="H162" s="4"/>
      <c r="I162" s="4"/>
      <c r="J162" s="87"/>
      <c r="K162" s="49"/>
      <c r="L162" s="49"/>
      <c r="M162" s="6"/>
      <c r="N162" s="7"/>
      <c r="O162" s="7"/>
      <c r="P162" s="7"/>
      <c r="Q162" s="7"/>
    </row>
    <row r="163" spans="1:17" x14ac:dyDescent="0.25">
      <c r="A163" s="106">
        <f t="shared" ca="1" si="8"/>
        <v>162</v>
      </c>
      <c r="B163" s="3"/>
      <c r="C163" s="4"/>
      <c r="D163" s="4" t="str">
        <f t="shared" si="9"/>
        <v/>
      </c>
      <c r="E163" s="5"/>
      <c r="F163" s="88"/>
      <c r="G163" s="88"/>
      <c r="H163" s="4"/>
      <c r="I163" s="4"/>
      <c r="J163" s="87"/>
      <c r="K163" s="49"/>
      <c r="L163" s="49"/>
      <c r="M163" s="6"/>
      <c r="N163" s="7"/>
      <c r="O163" s="7"/>
      <c r="P163" s="7"/>
      <c r="Q163" s="7"/>
    </row>
    <row r="164" spans="1:17" x14ac:dyDescent="0.25">
      <c r="A164" s="106">
        <f t="shared" ca="1" si="8"/>
        <v>163</v>
      </c>
      <c r="B164" s="3"/>
      <c r="C164" s="4"/>
      <c r="D164" s="4" t="str">
        <f t="shared" si="9"/>
        <v/>
      </c>
      <c r="E164" s="5"/>
      <c r="F164" s="88"/>
      <c r="G164" s="88"/>
      <c r="H164" s="4"/>
      <c r="I164" s="4"/>
      <c r="J164" s="87"/>
      <c r="K164" s="49"/>
      <c r="L164" s="49"/>
      <c r="M164" s="6"/>
      <c r="N164" s="7"/>
      <c r="O164" s="7"/>
      <c r="P164" s="7"/>
      <c r="Q164" s="7"/>
    </row>
    <row r="165" spans="1:17" x14ac:dyDescent="0.25">
      <c r="A165" s="106">
        <f t="shared" ca="1" si="8"/>
        <v>164</v>
      </c>
      <c r="B165" s="3"/>
      <c r="C165" s="4"/>
      <c r="D165" s="4" t="str">
        <f t="shared" si="9"/>
        <v/>
      </c>
      <c r="E165" s="5"/>
      <c r="F165" s="88"/>
      <c r="G165" s="88"/>
      <c r="H165" s="4"/>
      <c r="I165" s="4"/>
      <c r="J165" s="87"/>
      <c r="K165" s="49"/>
      <c r="L165" s="49"/>
      <c r="M165" s="6"/>
      <c r="N165" s="7"/>
      <c r="O165" s="7"/>
      <c r="P165" s="7"/>
      <c r="Q165" s="7"/>
    </row>
    <row r="166" spans="1:17" x14ac:dyDescent="0.25">
      <c r="A166" s="106">
        <f t="shared" ca="1" si="8"/>
        <v>165</v>
      </c>
      <c r="B166" s="3"/>
      <c r="C166" s="4"/>
      <c r="D166" s="4" t="str">
        <f t="shared" si="9"/>
        <v/>
      </c>
      <c r="E166" s="5"/>
      <c r="F166" s="88"/>
      <c r="G166" s="88"/>
      <c r="H166" s="4"/>
      <c r="I166" s="4"/>
      <c r="J166" s="87"/>
      <c r="K166" s="49"/>
      <c r="L166" s="49"/>
      <c r="M166" s="6"/>
      <c r="N166" s="7"/>
      <c r="O166" s="7"/>
      <c r="P166" s="7"/>
      <c r="Q166" s="7"/>
    </row>
    <row r="167" spans="1:17" x14ac:dyDescent="0.25">
      <c r="A167" s="106">
        <f t="shared" ca="1" si="8"/>
        <v>166</v>
      </c>
      <c r="B167" s="3"/>
      <c r="C167" s="4"/>
      <c r="D167" s="4" t="str">
        <f t="shared" ref="D167:D200" si="10">IF(ISBLANK($C167), "", VLOOKUP($C167,PAcomplet,2,FALSE))</f>
        <v/>
      </c>
      <c r="E167" s="5"/>
      <c r="F167" s="88"/>
      <c r="G167" s="88"/>
      <c r="H167" s="4"/>
      <c r="I167" s="4"/>
      <c r="J167" s="87"/>
      <c r="K167" s="49"/>
      <c r="L167" s="49"/>
      <c r="M167" s="6"/>
      <c r="N167" s="7"/>
      <c r="O167" s="7"/>
      <c r="P167" s="7"/>
      <c r="Q167" s="7"/>
    </row>
    <row r="168" spans="1:17" x14ac:dyDescent="0.25">
      <c r="A168" s="106">
        <f t="shared" ca="1" si="8"/>
        <v>167</v>
      </c>
      <c r="B168" s="3"/>
      <c r="C168" s="4"/>
      <c r="D168" s="4" t="str">
        <f t="shared" si="10"/>
        <v/>
      </c>
      <c r="E168" s="5"/>
      <c r="F168" s="88"/>
      <c r="G168" s="88"/>
      <c r="H168" s="4"/>
      <c r="I168" s="4"/>
      <c r="J168" s="87"/>
      <c r="K168" s="49"/>
      <c r="L168" s="49"/>
      <c r="M168" s="6"/>
      <c r="N168" s="7"/>
      <c r="O168" s="7"/>
      <c r="P168" s="7"/>
      <c r="Q168" s="7"/>
    </row>
    <row r="169" spans="1:17" x14ac:dyDescent="0.25">
      <c r="A169" s="106">
        <f t="shared" ca="1" si="8"/>
        <v>168</v>
      </c>
      <c r="B169" s="3"/>
      <c r="C169" s="4"/>
      <c r="D169" s="4" t="str">
        <f t="shared" si="10"/>
        <v/>
      </c>
      <c r="E169" s="5"/>
      <c r="F169" s="88"/>
      <c r="G169" s="88"/>
      <c r="H169" s="4"/>
      <c r="I169" s="4"/>
      <c r="J169" s="87"/>
      <c r="K169" s="49"/>
      <c r="L169" s="49"/>
      <c r="M169" s="6"/>
      <c r="N169" s="7"/>
      <c r="O169" s="7"/>
      <c r="P169" s="7"/>
      <c r="Q169" s="7"/>
    </row>
    <row r="170" spans="1:17" x14ac:dyDescent="0.25">
      <c r="A170" s="106">
        <f t="shared" ca="1" si="8"/>
        <v>169</v>
      </c>
      <c r="B170" s="3"/>
      <c r="C170" s="4"/>
      <c r="D170" s="4" t="str">
        <f t="shared" si="10"/>
        <v/>
      </c>
      <c r="E170" s="5"/>
      <c r="F170" s="88"/>
      <c r="G170" s="88"/>
      <c r="H170" s="4"/>
      <c r="I170" s="4"/>
      <c r="J170" s="87"/>
      <c r="K170" s="49"/>
      <c r="L170" s="49"/>
      <c r="M170" s="6"/>
      <c r="N170" s="7"/>
      <c r="O170" s="7"/>
      <c r="P170" s="7"/>
      <c r="Q170" s="7"/>
    </row>
    <row r="171" spans="1:17" x14ac:dyDescent="0.25">
      <c r="A171" s="106">
        <f t="shared" ca="1" si="8"/>
        <v>170</v>
      </c>
      <c r="B171" s="3"/>
      <c r="C171" s="4"/>
      <c r="D171" s="4" t="str">
        <f t="shared" si="10"/>
        <v/>
      </c>
      <c r="E171" s="5"/>
      <c r="F171" s="88"/>
      <c r="G171" s="88"/>
      <c r="H171" s="4"/>
      <c r="I171" s="4"/>
      <c r="J171" s="87"/>
      <c r="K171" s="49"/>
      <c r="L171" s="49"/>
      <c r="M171" s="6"/>
      <c r="N171" s="7"/>
      <c r="O171" s="7"/>
      <c r="P171" s="7"/>
      <c r="Q171" s="7"/>
    </row>
    <row r="172" spans="1:17" x14ac:dyDescent="0.25">
      <c r="A172" s="106">
        <f t="shared" ca="1" si="8"/>
        <v>171</v>
      </c>
      <c r="B172" s="3"/>
      <c r="C172" s="4"/>
      <c r="D172" s="4" t="str">
        <f t="shared" si="10"/>
        <v/>
      </c>
      <c r="E172" s="5"/>
      <c r="F172" s="88"/>
      <c r="G172" s="88"/>
      <c r="H172" s="4"/>
      <c r="I172" s="4"/>
      <c r="J172" s="87"/>
      <c r="K172" s="86"/>
      <c r="L172" s="49"/>
      <c r="M172" s="6"/>
      <c r="N172" s="7"/>
      <c r="O172" s="7"/>
      <c r="P172" s="7"/>
      <c r="Q172" s="7"/>
    </row>
    <row r="173" spans="1:17" x14ac:dyDescent="0.25">
      <c r="A173" s="106">
        <f t="shared" ca="1" si="8"/>
        <v>172</v>
      </c>
      <c r="B173" s="3"/>
      <c r="C173" s="4"/>
      <c r="D173" s="4" t="str">
        <f t="shared" si="10"/>
        <v/>
      </c>
      <c r="E173" s="5"/>
      <c r="F173" s="88"/>
      <c r="G173" s="88"/>
      <c r="H173" s="4"/>
      <c r="I173" s="4"/>
      <c r="J173" s="87"/>
      <c r="K173" s="86"/>
      <c r="L173" s="49"/>
      <c r="M173" s="6"/>
      <c r="N173" s="7"/>
      <c r="O173" s="7"/>
      <c r="P173" s="7"/>
      <c r="Q173" s="7"/>
    </row>
    <row r="174" spans="1:17" x14ac:dyDescent="0.25">
      <c r="A174" s="106">
        <f t="shared" ca="1" si="8"/>
        <v>173</v>
      </c>
      <c r="B174" s="3"/>
      <c r="C174" s="4"/>
      <c r="D174" s="4" t="str">
        <f t="shared" si="10"/>
        <v/>
      </c>
      <c r="E174" s="5"/>
      <c r="F174" s="88"/>
      <c r="G174" s="88"/>
      <c r="H174" s="4"/>
      <c r="I174" s="4"/>
      <c r="J174" s="87"/>
      <c r="K174" s="86"/>
      <c r="L174" s="49"/>
      <c r="M174" s="6"/>
    </row>
    <row r="175" spans="1:17" x14ac:dyDescent="0.25">
      <c r="A175" s="106">
        <f t="shared" ca="1" si="8"/>
        <v>174</v>
      </c>
      <c r="B175" s="3"/>
      <c r="C175" s="4"/>
      <c r="D175" s="4" t="str">
        <f t="shared" si="10"/>
        <v/>
      </c>
      <c r="E175" s="5"/>
      <c r="F175" s="88"/>
      <c r="G175" s="88"/>
      <c r="H175" s="4"/>
      <c r="I175" s="4"/>
      <c r="J175" s="87"/>
      <c r="K175" s="86"/>
      <c r="L175" s="49"/>
      <c r="M175" s="6"/>
    </row>
    <row r="176" spans="1:17" x14ac:dyDescent="0.25">
      <c r="A176" s="106">
        <f t="shared" ca="1" si="8"/>
        <v>175</v>
      </c>
      <c r="B176" s="3"/>
      <c r="C176" s="4"/>
      <c r="D176" s="4" t="str">
        <f t="shared" si="10"/>
        <v/>
      </c>
      <c r="E176" s="5"/>
      <c r="F176" s="88"/>
      <c r="G176" s="88"/>
      <c r="H176" s="4"/>
      <c r="I176" s="4"/>
      <c r="J176" s="87"/>
      <c r="K176" s="86"/>
      <c r="L176" s="49"/>
      <c r="M176" s="6"/>
    </row>
    <row r="177" spans="1:13" x14ac:dyDescent="0.25">
      <c r="A177" s="106">
        <f t="shared" ca="1" si="8"/>
        <v>176</v>
      </c>
      <c r="B177" s="3"/>
      <c r="C177" s="4"/>
      <c r="D177" s="4" t="str">
        <f t="shared" si="10"/>
        <v/>
      </c>
      <c r="E177" s="5"/>
      <c r="F177" s="88"/>
      <c r="G177" s="88"/>
      <c r="H177" s="4"/>
      <c r="I177" s="4"/>
      <c r="J177" s="87"/>
      <c r="K177" s="86"/>
      <c r="L177" s="49"/>
      <c r="M177" s="6"/>
    </row>
    <row r="178" spans="1:13" x14ac:dyDescent="0.25">
      <c r="A178" s="106">
        <f t="shared" ca="1" si="8"/>
        <v>177</v>
      </c>
      <c r="B178" s="3"/>
      <c r="C178" s="4"/>
      <c r="D178" s="4" t="str">
        <f t="shared" si="10"/>
        <v/>
      </c>
      <c r="E178" s="5"/>
      <c r="F178" s="88"/>
      <c r="G178" s="88"/>
      <c r="H178" s="4"/>
      <c r="I178" s="4"/>
      <c r="J178" s="87"/>
      <c r="K178" s="86"/>
      <c r="L178" s="49"/>
      <c r="M178" s="6"/>
    </row>
    <row r="179" spans="1:13" x14ac:dyDescent="0.25">
      <c r="A179" s="106">
        <f t="shared" ca="1" si="8"/>
        <v>178</v>
      </c>
      <c r="B179" s="3"/>
      <c r="C179" s="4"/>
      <c r="D179" s="4" t="str">
        <f t="shared" si="10"/>
        <v/>
      </c>
      <c r="E179" s="5"/>
      <c r="F179" s="88"/>
      <c r="G179" s="88"/>
      <c r="H179" s="4"/>
      <c r="I179" s="4"/>
      <c r="J179" s="87"/>
      <c r="K179" s="86"/>
      <c r="L179" s="49"/>
      <c r="M179" s="6"/>
    </row>
    <row r="180" spans="1:13" x14ac:dyDescent="0.25">
      <c r="A180" s="106">
        <f t="shared" ca="1" si="8"/>
        <v>179</v>
      </c>
      <c r="B180" s="3"/>
      <c r="C180" s="4"/>
      <c r="D180" s="4" t="str">
        <f t="shared" si="10"/>
        <v/>
      </c>
      <c r="E180" s="5"/>
      <c r="F180" s="88"/>
      <c r="G180" s="88"/>
      <c r="H180" s="4"/>
      <c r="I180" s="4"/>
      <c r="J180" s="87"/>
      <c r="K180" s="86"/>
      <c r="L180" s="49"/>
      <c r="M180" s="6"/>
    </row>
    <row r="181" spans="1:13" x14ac:dyDescent="0.25">
      <c r="A181" s="106">
        <f t="shared" ca="1" si="8"/>
        <v>180</v>
      </c>
      <c r="B181" s="3"/>
      <c r="C181" s="4"/>
      <c r="D181" s="4" t="str">
        <f t="shared" si="10"/>
        <v/>
      </c>
      <c r="E181" s="5"/>
      <c r="F181" s="88"/>
      <c r="G181" s="88"/>
      <c r="H181" s="4"/>
      <c r="I181" s="4"/>
      <c r="J181" s="87"/>
      <c r="K181" s="86"/>
      <c r="L181" s="49"/>
      <c r="M181" s="6"/>
    </row>
    <row r="182" spans="1:13" x14ac:dyDescent="0.25">
      <c r="A182" s="106">
        <f t="shared" ca="1" si="8"/>
        <v>181</v>
      </c>
      <c r="B182" s="3"/>
      <c r="C182" s="4"/>
      <c r="D182" s="4" t="str">
        <f t="shared" si="10"/>
        <v/>
      </c>
      <c r="E182" s="5"/>
      <c r="F182" s="88"/>
      <c r="G182" s="88"/>
      <c r="H182" s="4"/>
      <c r="I182" s="4"/>
      <c r="J182" s="87"/>
      <c r="K182" s="86"/>
      <c r="L182" s="49"/>
      <c r="M182" s="6"/>
    </row>
    <row r="183" spans="1:13" x14ac:dyDescent="0.25">
      <c r="A183" s="106">
        <f t="shared" ca="1" si="8"/>
        <v>182</v>
      </c>
      <c r="B183" s="3"/>
      <c r="C183" s="4"/>
      <c r="D183" s="4" t="str">
        <f t="shared" si="10"/>
        <v/>
      </c>
      <c r="E183" s="5"/>
      <c r="F183" s="88"/>
      <c r="G183" s="88"/>
      <c r="H183" s="4"/>
      <c r="I183" s="4"/>
      <c r="J183" s="87"/>
      <c r="K183" s="86"/>
      <c r="L183" s="49"/>
      <c r="M183" s="6"/>
    </row>
    <row r="184" spans="1:13" x14ac:dyDescent="0.25">
      <c r="A184" s="106">
        <f t="shared" ca="1" si="8"/>
        <v>183</v>
      </c>
      <c r="B184" s="3"/>
      <c r="C184" s="4"/>
      <c r="D184" s="4" t="str">
        <f t="shared" si="10"/>
        <v/>
      </c>
      <c r="E184" s="5"/>
      <c r="F184" s="88"/>
      <c r="G184" s="88"/>
      <c r="H184" s="4"/>
      <c r="I184" s="4"/>
      <c r="J184" s="87"/>
      <c r="K184" s="86"/>
      <c r="L184" s="49"/>
      <c r="M184" s="6"/>
    </row>
    <row r="185" spans="1:13" x14ac:dyDescent="0.25">
      <c r="A185" s="106">
        <f t="shared" ca="1" si="8"/>
        <v>184</v>
      </c>
      <c r="B185" s="3"/>
      <c r="C185" s="4"/>
      <c r="D185" s="4" t="str">
        <f t="shared" si="10"/>
        <v/>
      </c>
      <c r="E185" s="5"/>
      <c r="F185" s="88"/>
      <c r="G185" s="88"/>
      <c r="H185" s="4"/>
      <c r="I185" s="4"/>
      <c r="J185" s="87"/>
      <c r="K185" s="86"/>
      <c r="L185" s="49"/>
      <c r="M185" s="6"/>
    </row>
    <row r="186" spans="1:13" x14ac:dyDescent="0.25">
      <c r="A186" s="106">
        <f t="shared" ca="1" si="8"/>
        <v>185</v>
      </c>
      <c r="B186" s="3"/>
      <c r="C186" s="4"/>
      <c r="D186" s="4" t="str">
        <f t="shared" si="10"/>
        <v/>
      </c>
      <c r="E186" s="5"/>
      <c r="F186" s="88"/>
      <c r="G186" s="88"/>
      <c r="H186" s="4"/>
      <c r="I186" s="4"/>
      <c r="J186" s="87"/>
      <c r="K186" s="86"/>
      <c r="L186" s="49"/>
      <c r="M186" s="6"/>
    </row>
    <row r="187" spans="1:13" x14ac:dyDescent="0.25">
      <c r="A187" s="106">
        <f t="shared" ca="1" si="8"/>
        <v>186</v>
      </c>
      <c r="B187" s="3"/>
      <c r="C187" s="4"/>
      <c r="D187" s="4" t="str">
        <f t="shared" si="10"/>
        <v/>
      </c>
      <c r="E187" s="5"/>
      <c r="F187" s="88"/>
      <c r="G187" s="88"/>
      <c r="H187" s="4"/>
      <c r="I187" s="4"/>
      <c r="J187" s="87"/>
      <c r="K187" s="86"/>
      <c r="L187" s="49"/>
      <c r="M187" s="6"/>
    </row>
    <row r="188" spans="1:13" x14ac:dyDescent="0.25">
      <c r="A188" s="106">
        <f t="shared" ca="1" si="8"/>
        <v>187</v>
      </c>
      <c r="B188" s="3"/>
      <c r="C188" s="4"/>
      <c r="D188" s="4" t="str">
        <f t="shared" si="10"/>
        <v/>
      </c>
      <c r="E188" s="5"/>
      <c r="F188" s="88"/>
      <c r="G188" s="88"/>
      <c r="H188" s="4"/>
      <c r="I188" s="4"/>
      <c r="J188" s="87"/>
      <c r="K188" s="86"/>
      <c r="L188" s="49"/>
      <c r="M188" s="6"/>
    </row>
    <row r="189" spans="1:13" x14ac:dyDescent="0.25">
      <c r="A189" s="106">
        <f t="shared" ca="1" si="8"/>
        <v>188</v>
      </c>
      <c r="B189" s="3"/>
      <c r="C189" s="4"/>
      <c r="D189" s="4" t="str">
        <f t="shared" si="10"/>
        <v/>
      </c>
      <c r="E189" s="5"/>
      <c r="F189" s="88"/>
      <c r="G189" s="88"/>
      <c r="H189" s="4"/>
      <c r="I189" s="4"/>
      <c r="J189" s="87"/>
      <c r="K189" s="86"/>
      <c r="L189" s="49"/>
      <c r="M189" s="6"/>
    </row>
    <row r="190" spans="1:13" x14ac:dyDescent="0.25">
      <c r="A190" s="106">
        <f t="shared" ca="1" si="8"/>
        <v>189</v>
      </c>
      <c r="B190" s="3"/>
      <c r="C190" s="4"/>
      <c r="D190" s="4" t="str">
        <f t="shared" si="10"/>
        <v/>
      </c>
      <c r="E190" s="5"/>
      <c r="F190" s="88"/>
      <c r="G190" s="88"/>
      <c r="H190" s="4"/>
      <c r="I190" s="4"/>
      <c r="J190" s="87"/>
      <c r="K190" s="86"/>
      <c r="L190" s="49"/>
      <c r="M190" s="6"/>
    </row>
    <row r="191" spans="1:13" x14ac:dyDescent="0.25">
      <c r="A191" s="106">
        <f t="shared" ca="1" si="8"/>
        <v>190</v>
      </c>
      <c r="B191" s="3"/>
      <c r="C191" s="4"/>
      <c r="D191" s="4" t="str">
        <f t="shared" si="10"/>
        <v/>
      </c>
      <c r="E191" s="5"/>
      <c r="F191" s="88"/>
      <c r="G191" s="88"/>
      <c r="H191" s="4"/>
      <c r="I191" s="4"/>
      <c r="J191" s="87"/>
      <c r="K191" s="86"/>
      <c r="L191" s="49"/>
      <c r="M191" s="6"/>
    </row>
    <row r="192" spans="1:13" x14ac:dyDescent="0.25">
      <c r="A192" s="106">
        <f t="shared" ca="1" si="8"/>
        <v>191</v>
      </c>
      <c r="B192" s="3"/>
      <c r="C192" s="4"/>
      <c r="D192" s="4" t="str">
        <f t="shared" si="10"/>
        <v/>
      </c>
      <c r="E192" s="5"/>
      <c r="F192" s="88"/>
      <c r="G192" s="88"/>
      <c r="H192" s="4"/>
      <c r="I192" s="4"/>
      <c r="J192" s="87"/>
      <c r="K192" s="86"/>
      <c r="L192" s="49"/>
      <c r="M192" s="6"/>
    </row>
    <row r="193" spans="1:13" x14ac:dyDescent="0.25">
      <c r="A193" s="106">
        <f t="shared" ca="1" si="8"/>
        <v>192</v>
      </c>
      <c r="B193" s="3"/>
      <c r="C193" s="4"/>
      <c r="D193" s="4" t="str">
        <f t="shared" si="10"/>
        <v/>
      </c>
      <c r="E193" s="5"/>
      <c r="F193" s="88"/>
      <c r="G193" s="88"/>
      <c r="H193" s="4"/>
      <c r="I193" s="4"/>
      <c r="J193" s="87"/>
      <c r="K193" s="86"/>
      <c r="L193" s="49"/>
      <c r="M193" s="6"/>
    </row>
    <row r="194" spans="1:13" x14ac:dyDescent="0.25">
      <c r="A194" s="106">
        <f t="shared" ca="1" si="8"/>
        <v>193</v>
      </c>
      <c r="B194" s="3"/>
      <c r="C194" s="4"/>
      <c r="D194" s="4" t="str">
        <f t="shared" si="10"/>
        <v/>
      </c>
      <c r="E194" s="5"/>
      <c r="F194" s="88"/>
      <c r="G194" s="88"/>
      <c r="H194" s="4"/>
      <c r="I194" s="4"/>
      <c r="J194" s="87"/>
      <c r="K194" s="86"/>
      <c r="L194" s="49"/>
      <c r="M194" s="6"/>
    </row>
    <row r="195" spans="1:13" x14ac:dyDescent="0.25">
      <c r="A195" s="106">
        <f t="shared" ca="1" si="8"/>
        <v>194</v>
      </c>
      <c r="B195" s="3"/>
      <c r="C195" s="4"/>
      <c r="D195" s="4" t="str">
        <f t="shared" si="10"/>
        <v/>
      </c>
      <c r="E195" s="5"/>
      <c r="F195" s="88"/>
      <c r="G195" s="88"/>
      <c r="H195" s="4"/>
      <c r="I195" s="4"/>
      <c r="J195" s="87"/>
      <c r="K195" s="86"/>
      <c r="L195" s="49"/>
      <c r="M195" s="6"/>
    </row>
    <row r="196" spans="1:13" x14ac:dyDescent="0.25">
      <c r="A196" s="106">
        <f t="shared" ca="1" si="8"/>
        <v>195</v>
      </c>
      <c r="B196" s="3"/>
      <c r="C196" s="4"/>
      <c r="D196" s="4" t="str">
        <f t="shared" si="10"/>
        <v/>
      </c>
      <c r="E196" s="5"/>
      <c r="F196" s="88"/>
      <c r="G196" s="88"/>
      <c r="H196" s="4"/>
      <c r="I196" s="4"/>
      <c r="J196" s="87"/>
      <c r="K196" s="86"/>
      <c r="L196" s="49"/>
      <c r="M196" s="6"/>
    </row>
    <row r="197" spans="1:13" x14ac:dyDescent="0.25">
      <c r="A197" s="106">
        <f t="shared" ca="1" si="8"/>
        <v>196</v>
      </c>
      <c r="B197" s="3"/>
      <c r="C197" s="4"/>
      <c r="D197" s="4" t="str">
        <f t="shared" si="10"/>
        <v/>
      </c>
      <c r="E197" s="5"/>
      <c r="F197" s="88"/>
      <c r="G197" s="88"/>
      <c r="H197" s="4"/>
      <c r="I197" s="4"/>
      <c r="J197" s="87"/>
      <c r="K197" s="86"/>
      <c r="L197" s="49"/>
      <c r="M197" s="6"/>
    </row>
    <row r="198" spans="1:13" x14ac:dyDescent="0.25">
      <c r="A198" s="106">
        <f t="shared" ca="1" si="8"/>
        <v>197</v>
      </c>
      <c r="B198" s="3"/>
      <c r="C198" s="4"/>
      <c r="D198" s="4" t="str">
        <f t="shared" si="10"/>
        <v/>
      </c>
      <c r="E198" s="5"/>
      <c r="F198" s="88"/>
      <c r="G198" s="88"/>
      <c r="H198" s="4"/>
      <c r="I198" s="4"/>
      <c r="J198" s="87"/>
      <c r="K198" s="86"/>
      <c r="L198" s="49"/>
      <c r="M198" s="2"/>
    </row>
    <row r="199" spans="1:13" x14ac:dyDescent="0.25">
      <c r="A199" s="106">
        <f t="shared" ref="A199:A205" ca="1" si="11">HYPERLINK(CONCATENATE(repetoire,"\",(MID(CELL("nomfichier",$A$1),FIND("]",CELL("nomfichier",$A$1),1)+1,30)),"\","PA",ROW(A199)-1,".pdf"),ROW(A199)-1)</f>
        <v>198</v>
      </c>
      <c r="B199" s="3"/>
      <c r="C199" s="4"/>
      <c r="D199" s="4" t="str">
        <f t="shared" si="10"/>
        <v/>
      </c>
      <c r="E199" s="5"/>
      <c r="F199" s="88"/>
      <c r="G199" s="88"/>
      <c r="H199" s="4"/>
      <c r="I199" s="4"/>
      <c r="J199" s="87"/>
      <c r="K199" s="86"/>
      <c r="L199" s="49"/>
      <c r="M199" s="2"/>
    </row>
    <row r="200" spans="1:13" x14ac:dyDescent="0.25">
      <c r="A200" s="106">
        <f t="shared" ca="1" si="11"/>
        <v>199</v>
      </c>
      <c r="B200" s="3"/>
      <c r="C200" s="4"/>
      <c r="D200" s="4" t="str">
        <f t="shared" si="10"/>
        <v/>
      </c>
      <c r="E200" s="5"/>
      <c r="F200" s="88"/>
      <c r="G200" s="88"/>
      <c r="H200" s="4"/>
      <c r="I200" s="4"/>
      <c r="J200" s="87"/>
      <c r="K200" s="86"/>
      <c r="L200" s="49"/>
      <c r="M200" s="2"/>
    </row>
    <row r="201" spans="1:13" x14ac:dyDescent="0.25">
      <c r="A201" s="114">
        <f t="shared" ca="1" si="11"/>
        <v>200</v>
      </c>
      <c r="K201" s="110"/>
      <c r="L201" s="112"/>
      <c r="M201" s="2"/>
    </row>
    <row r="202" spans="1:13" x14ac:dyDescent="0.25">
      <c r="A202" s="114">
        <f t="shared" ca="1" si="11"/>
        <v>201</v>
      </c>
      <c r="K202" s="110"/>
      <c r="L202" s="112"/>
      <c r="M202" s="2"/>
    </row>
    <row r="203" spans="1:13" x14ac:dyDescent="0.25">
      <c r="A203" s="114">
        <f t="shared" ca="1" si="11"/>
        <v>202</v>
      </c>
      <c r="K203" s="110"/>
      <c r="L203" s="112"/>
      <c r="M203" s="2"/>
    </row>
    <row r="204" spans="1:13" x14ac:dyDescent="0.25">
      <c r="A204" s="114">
        <f t="shared" ca="1" si="11"/>
        <v>203</v>
      </c>
      <c r="K204" s="110"/>
      <c r="L204" s="112"/>
      <c r="M204" s="2"/>
    </row>
    <row r="205" spans="1:13" x14ac:dyDescent="0.25">
      <c r="A205" s="114">
        <f t="shared" ca="1" si="11"/>
        <v>204</v>
      </c>
      <c r="K205" s="110"/>
      <c r="L205" s="112"/>
      <c r="M205" s="2"/>
    </row>
    <row r="206" spans="1:13" x14ac:dyDescent="0.25">
      <c r="K206" s="110"/>
      <c r="L206" s="112"/>
      <c r="M206" s="2"/>
    </row>
    <row r="207" spans="1:13" x14ac:dyDescent="0.25">
      <c r="K207" s="110"/>
      <c r="L207" s="112"/>
      <c r="M207" s="2"/>
    </row>
    <row r="208" spans="1:13" x14ac:dyDescent="0.25">
      <c r="K208" s="110"/>
      <c r="L208" s="112"/>
      <c r="M208" s="2"/>
    </row>
    <row r="209" spans="11:13" x14ac:dyDescent="0.25">
      <c r="K209" s="110"/>
      <c r="L209" s="112"/>
      <c r="M209" s="2"/>
    </row>
    <row r="210" spans="11:13" x14ac:dyDescent="0.25">
      <c r="K210" s="110"/>
      <c r="L210" s="112"/>
      <c r="M210" s="2"/>
    </row>
    <row r="211" spans="11:13" x14ac:dyDescent="0.25">
      <c r="K211" s="110"/>
      <c r="L211" s="112"/>
      <c r="M211" s="2"/>
    </row>
    <row r="212" spans="11:13" x14ac:dyDescent="0.25">
      <c r="K212" s="110"/>
      <c r="L212" s="112"/>
      <c r="M212" s="2"/>
    </row>
    <row r="213" spans="11:13" x14ac:dyDescent="0.25">
      <c r="K213" s="110"/>
      <c r="L213" s="112"/>
      <c r="M213" s="2"/>
    </row>
    <row r="214" spans="11:13" x14ac:dyDescent="0.25">
      <c r="K214" s="110"/>
      <c r="L214" s="112"/>
      <c r="M214" s="2"/>
    </row>
    <row r="215" spans="11:13" x14ac:dyDescent="0.25">
      <c r="K215" s="110"/>
      <c r="L215" s="112"/>
      <c r="M215" s="2"/>
    </row>
    <row r="216" spans="11:13" x14ac:dyDescent="0.25">
      <c r="K216" s="110"/>
      <c r="L216" s="112"/>
      <c r="M216" s="2"/>
    </row>
    <row r="217" spans="11:13" x14ac:dyDescent="0.25">
      <c r="K217" s="110"/>
      <c r="L217" s="112"/>
      <c r="M217" s="2"/>
    </row>
    <row r="218" spans="11:13" x14ac:dyDescent="0.25">
      <c r="K218" s="110"/>
      <c r="L218" s="112"/>
      <c r="M218" s="2"/>
    </row>
    <row r="219" spans="11:13" x14ac:dyDescent="0.25">
      <c r="K219" s="110"/>
      <c r="L219" s="112"/>
      <c r="M219" s="2"/>
    </row>
    <row r="220" spans="11:13" x14ac:dyDescent="0.25">
      <c r="K220" s="110"/>
      <c r="L220" s="112"/>
      <c r="M220" s="2"/>
    </row>
    <row r="221" spans="11:13" x14ac:dyDescent="0.25">
      <c r="K221" s="110"/>
      <c r="L221" s="112"/>
      <c r="M221" s="2"/>
    </row>
    <row r="222" spans="11:13" x14ac:dyDescent="0.25">
      <c r="K222" s="110"/>
      <c r="L222" s="112"/>
      <c r="M222" s="2"/>
    </row>
    <row r="223" spans="11:13" x14ac:dyDescent="0.25">
      <c r="K223" s="110"/>
      <c r="L223" s="112"/>
      <c r="M223" s="2"/>
    </row>
    <row r="224" spans="11:13" x14ac:dyDescent="0.25">
      <c r="K224" s="110"/>
      <c r="L224" s="112"/>
      <c r="M224" s="2"/>
    </row>
    <row r="225" spans="11:13" x14ac:dyDescent="0.25">
      <c r="K225" s="110"/>
      <c r="L225" s="112"/>
      <c r="M225" s="2"/>
    </row>
    <row r="226" spans="11:13" x14ac:dyDescent="0.25">
      <c r="K226" s="110"/>
      <c r="L226" s="112"/>
      <c r="M226" s="2"/>
    </row>
    <row r="227" spans="11:13" x14ac:dyDescent="0.25">
      <c r="K227" s="110"/>
      <c r="L227" s="112"/>
      <c r="M227" s="2"/>
    </row>
    <row r="228" spans="11:13" x14ac:dyDescent="0.25">
      <c r="K228" s="110"/>
      <c r="L228" s="112"/>
      <c r="M228" s="2"/>
    </row>
    <row r="229" spans="11:13" x14ac:dyDescent="0.25">
      <c r="K229" s="110"/>
      <c r="L229" s="112"/>
      <c r="M229" s="2"/>
    </row>
    <row r="230" spans="11:13" x14ac:dyDescent="0.25">
      <c r="K230" s="110"/>
      <c r="L230" s="112"/>
      <c r="M230" s="2"/>
    </row>
    <row r="231" spans="11:13" x14ac:dyDescent="0.25">
      <c r="K231" s="110"/>
      <c r="L231" s="112"/>
      <c r="M231" s="2"/>
    </row>
    <row r="232" spans="11:13" x14ac:dyDescent="0.25">
      <c r="K232" s="110"/>
      <c r="L232" s="112"/>
      <c r="M232" s="2"/>
    </row>
    <row r="233" spans="11:13" x14ac:dyDescent="0.25">
      <c r="K233" s="110"/>
      <c r="L233" s="112"/>
      <c r="M233" s="2"/>
    </row>
    <row r="234" spans="11:13" x14ac:dyDescent="0.25">
      <c r="K234" s="110"/>
      <c r="L234" s="112"/>
      <c r="M234" s="2"/>
    </row>
    <row r="235" spans="11:13" x14ac:dyDescent="0.25">
      <c r="K235" s="110"/>
      <c r="L235" s="112"/>
      <c r="M235" s="2"/>
    </row>
    <row r="236" spans="11:13" x14ac:dyDescent="0.25">
      <c r="K236" s="110"/>
      <c r="L236" s="112"/>
      <c r="M236" s="2"/>
    </row>
    <row r="237" spans="11:13" x14ac:dyDescent="0.25">
      <c r="K237" s="110"/>
      <c r="L237" s="112"/>
      <c r="M237" s="2"/>
    </row>
    <row r="238" spans="11:13" x14ac:dyDescent="0.25">
      <c r="K238" s="110"/>
      <c r="L238" s="112"/>
      <c r="M238" s="2"/>
    </row>
    <row r="239" spans="11:13" x14ac:dyDescent="0.25">
      <c r="K239" s="110"/>
      <c r="L239" s="112"/>
      <c r="M239" s="2"/>
    </row>
    <row r="240" spans="11:13" x14ac:dyDescent="0.25">
      <c r="K240" s="110"/>
      <c r="L240" s="112"/>
      <c r="M240" s="2"/>
    </row>
    <row r="241" spans="11:13" x14ac:dyDescent="0.25">
      <c r="K241" s="110"/>
      <c r="L241" s="112"/>
      <c r="M241" s="2"/>
    </row>
    <row r="242" spans="11:13" x14ac:dyDescent="0.25">
      <c r="K242" s="110"/>
      <c r="L242" s="112"/>
      <c r="M242" s="2"/>
    </row>
    <row r="243" spans="11:13" x14ac:dyDescent="0.25">
      <c r="K243" s="110"/>
      <c r="L243" s="112"/>
      <c r="M243" s="2"/>
    </row>
    <row r="244" spans="11:13" x14ac:dyDescent="0.25">
      <c r="K244" s="110"/>
      <c r="L244" s="112"/>
      <c r="M244" s="2"/>
    </row>
    <row r="245" spans="11:13" x14ac:dyDescent="0.25">
      <c r="K245" s="110"/>
      <c r="L245" s="112"/>
      <c r="M245" s="2"/>
    </row>
    <row r="246" spans="11:13" x14ac:dyDescent="0.25">
      <c r="K246" s="110"/>
      <c r="L246" s="112"/>
      <c r="M246" s="2"/>
    </row>
    <row r="247" spans="11:13" x14ac:dyDescent="0.25">
      <c r="K247" s="110"/>
      <c r="L247" s="112"/>
      <c r="M247" s="2"/>
    </row>
    <row r="248" spans="11:13" x14ac:dyDescent="0.25">
      <c r="K248" s="110"/>
      <c r="L248" s="112"/>
      <c r="M248" s="2"/>
    </row>
    <row r="249" spans="11:13" x14ac:dyDescent="0.25">
      <c r="K249" s="110"/>
      <c r="L249" s="112"/>
      <c r="M249" s="2"/>
    </row>
    <row r="250" spans="11:13" x14ac:dyDescent="0.25">
      <c r="K250" s="110"/>
      <c r="L250" s="112"/>
      <c r="M250" s="2"/>
    </row>
    <row r="251" spans="11:13" x14ac:dyDescent="0.25">
      <c r="K251" s="110"/>
      <c r="L251" s="112"/>
      <c r="M251" s="2"/>
    </row>
    <row r="252" spans="11:13" x14ac:dyDescent="0.25">
      <c r="K252" s="110"/>
      <c r="L252" s="112"/>
      <c r="M252" s="2"/>
    </row>
    <row r="253" spans="11:13" x14ac:dyDescent="0.25">
      <c r="K253" s="110"/>
      <c r="L253" s="112"/>
      <c r="M253" s="2"/>
    </row>
    <row r="254" spans="11:13" x14ac:dyDescent="0.25">
      <c r="K254" s="110"/>
      <c r="L254" s="112"/>
      <c r="M254" s="2"/>
    </row>
    <row r="255" spans="11:13" x14ac:dyDescent="0.25">
      <c r="K255" s="110"/>
      <c r="L255" s="112"/>
      <c r="M255" s="2"/>
    </row>
    <row r="256" spans="11:13" x14ac:dyDescent="0.25">
      <c r="K256" s="110"/>
      <c r="L256" s="112"/>
      <c r="M256" s="2"/>
    </row>
    <row r="257" spans="11:13" x14ac:dyDescent="0.25">
      <c r="K257" s="110"/>
      <c r="L257" s="112"/>
      <c r="M257" s="2"/>
    </row>
    <row r="258" spans="11:13" x14ac:dyDescent="0.25">
      <c r="K258" s="110"/>
      <c r="L258" s="112"/>
      <c r="M258" s="2"/>
    </row>
    <row r="259" spans="11:13" x14ac:dyDescent="0.25">
      <c r="K259" s="110"/>
      <c r="L259" s="112"/>
      <c r="M259" s="2"/>
    </row>
    <row r="260" spans="11:13" x14ac:dyDescent="0.25">
      <c r="K260" s="110"/>
      <c r="L260" s="112"/>
      <c r="M260" s="2"/>
    </row>
    <row r="261" spans="11:13" x14ac:dyDescent="0.25">
      <c r="K261" s="110"/>
      <c r="L261" s="112"/>
      <c r="M261" s="2"/>
    </row>
    <row r="262" spans="11:13" x14ac:dyDescent="0.25">
      <c r="K262" s="110"/>
      <c r="L262" s="112"/>
      <c r="M262" s="2"/>
    </row>
    <row r="263" spans="11:13" x14ac:dyDescent="0.25">
      <c r="K263" s="110"/>
      <c r="L263" s="112"/>
      <c r="M263" s="2"/>
    </row>
    <row r="264" spans="11:13" x14ac:dyDescent="0.25">
      <c r="K264" s="110"/>
      <c r="L264" s="112"/>
      <c r="M264" s="2"/>
    </row>
    <row r="265" spans="11:13" x14ac:dyDescent="0.25">
      <c r="K265" s="110"/>
      <c r="L265" s="112"/>
      <c r="M265" s="2"/>
    </row>
    <row r="266" spans="11:13" x14ac:dyDescent="0.25">
      <c r="K266" s="110"/>
      <c r="L266" s="112"/>
      <c r="M266" s="2"/>
    </row>
    <row r="267" spans="11:13" x14ac:dyDescent="0.25">
      <c r="K267" s="110"/>
      <c r="L267" s="112"/>
      <c r="M267" s="2"/>
    </row>
    <row r="268" spans="11:13" x14ac:dyDescent="0.25">
      <c r="K268" s="110"/>
      <c r="L268" s="112"/>
      <c r="M268" s="2"/>
    </row>
    <row r="269" spans="11:13" x14ac:dyDescent="0.25">
      <c r="K269" s="110"/>
      <c r="L269" s="112"/>
      <c r="M269" s="2"/>
    </row>
    <row r="270" spans="11:13" x14ac:dyDescent="0.25">
      <c r="K270" s="110"/>
      <c r="L270" s="112"/>
      <c r="M270" s="2"/>
    </row>
    <row r="271" spans="11:13" x14ac:dyDescent="0.25">
      <c r="K271" s="110"/>
      <c r="L271" s="112"/>
      <c r="M271" s="2"/>
    </row>
    <row r="272" spans="11:13" x14ac:dyDescent="0.25">
      <c r="K272" s="110"/>
      <c r="L272" s="112"/>
      <c r="M272" s="2"/>
    </row>
    <row r="273" spans="11:13" x14ac:dyDescent="0.25">
      <c r="K273" s="110"/>
      <c r="L273" s="112"/>
      <c r="M273" s="2"/>
    </row>
    <row r="274" spans="11:13" x14ac:dyDescent="0.25">
      <c r="K274" s="110"/>
      <c r="L274" s="112"/>
      <c r="M274" s="2"/>
    </row>
    <row r="275" spans="11:13" x14ac:dyDescent="0.25">
      <c r="K275" s="110"/>
      <c r="L275" s="112"/>
      <c r="M275" s="2"/>
    </row>
    <row r="276" spans="11:13" x14ac:dyDescent="0.25">
      <c r="K276" s="110"/>
      <c r="L276" s="112"/>
      <c r="M276" s="2"/>
    </row>
    <row r="277" spans="11:13" x14ac:dyDescent="0.25">
      <c r="K277" s="110"/>
      <c r="L277" s="112"/>
      <c r="M277" s="2"/>
    </row>
    <row r="278" spans="11:13" x14ac:dyDescent="0.25">
      <c r="K278" s="110"/>
      <c r="L278" s="112"/>
      <c r="M278" s="2"/>
    </row>
    <row r="279" spans="11:13" x14ac:dyDescent="0.25">
      <c r="K279" s="110"/>
      <c r="L279" s="112"/>
      <c r="M279" s="2"/>
    </row>
    <row r="280" spans="11:13" x14ac:dyDescent="0.25">
      <c r="K280" s="110"/>
      <c r="L280" s="112"/>
      <c r="M280" s="2"/>
    </row>
    <row r="281" spans="11:13" x14ac:dyDescent="0.25">
      <c r="K281" s="110"/>
      <c r="L281" s="112"/>
      <c r="M281" s="2"/>
    </row>
    <row r="282" spans="11:13" x14ac:dyDescent="0.25">
      <c r="K282" s="110"/>
      <c r="L282" s="112"/>
      <c r="M282" s="2"/>
    </row>
    <row r="283" spans="11:13" x14ac:dyDescent="0.25">
      <c r="K283" s="110"/>
      <c r="L283" s="112"/>
      <c r="M283" s="2"/>
    </row>
    <row r="284" spans="11:13" x14ac:dyDescent="0.25">
      <c r="K284" s="110"/>
      <c r="L284" s="112"/>
      <c r="M284" s="2"/>
    </row>
    <row r="285" spans="11:13" x14ac:dyDescent="0.25">
      <c r="K285" s="110"/>
      <c r="L285" s="112"/>
      <c r="M285" s="2"/>
    </row>
    <row r="286" spans="11:13" x14ac:dyDescent="0.25">
      <c r="K286" s="110"/>
      <c r="L286" s="112"/>
      <c r="M286" s="2"/>
    </row>
    <row r="287" spans="11:13" x14ac:dyDescent="0.25">
      <c r="K287" s="110"/>
      <c r="L287" s="112"/>
      <c r="M287" s="2"/>
    </row>
    <row r="288" spans="11:13" x14ac:dyDescent="0.25">
      <c r="K288" s="110"/>
      <c r="L288" s="112"/>
      <c r="M288" s="2"/>
    </row>
    <row r="289" spans="11:13" x14ac:dyDescent="0.25">
      <c r="K289" s="110"/>
      <c r="L289" s="112"/>
      <c r="M289" s="2"/>
    </row>
    <row r="290" spans="11:13" x14ac:dyDescent="0.25">
      <c r="K290" s="110"/>
      <c r="L290" s="112"/>
      <c r="M290" s="2"/>
    </row>
    <row r="291" spans="11:13" x14ac:dyDescent="0.25">
      <c r="K291" s="110"/>
      <c r="L291" s="112"/>
      <c r="M291" s="2"/>
    </row>
    <row r="292" spans="11:13" x14ac:dyDescent="0.25">
      <c r="K292" s="110"/>
      <c r="L292" s="112"/>
      <c r="M292" s="2"/>
    </row>
    <row r="293" spans="11:13" x14ac:dyDescent="0.25">
      <c r="K293" s="110"/>
      <c r="L293" s="112"/>
      <c r="M293" s="2"/>
    </row>
    <row r="294" spans="11:13" x14ac:dyDescent="0.25">
      <c r="K294" s="110"/>
      <c r="L294" s="112"/>
      <c r="M294" s="2"/>
    </row>
    <row r="295" spans="11:13" x14ac:dyDescent="0.25">
      <c r="K295" s="110"/>
      <c r="L295" s="112"/>
      <c r="M295" s="2"/>
    </row>
    <row r="296" spans="11:13" x14ac:dyDescent="0.25">
      <c r="K296" s="110"/>
      <c r="L296" s="112"/>
      <c r="M296" s="2"/>
    </row>
    <row r="297" spans="11:13" x14ac:dyDescent="0.25">
      <c r="K297" s="110"/>
      <c r="L297" s="112"/>
      <c r="M297" s="2"/>
    </row>
    <row r="298" spans="11:13" x14ac:dyDescent="0.25">
      <c r="K298" s="110"/>
      <c r="L298" s="112"/>
      <c r="M298" s="2"/>
    </row>
    <row r="299" spans="11:13" x14ac:dyDescent="0.25">
      <c r="K299" s="110"/>
      <c r="L299" s="112"/>
      <c r="M299" s="2"/>
    </row>
    <row r="300" spans="11:13" x14ac:dyDescent="0.25">
      <c r="K300" s="110"/>
      <c r="L300" s="112"/>
      <c r="M300" s="2"/>
    </row>
    <row r="301" spans="11:13" x14ac:dyDescent="0.25">
      <c r="K301" s="110"/>
      <c r="L301" s="112"/>
      <c r="M301" s="2"/>
    </row>
    <row r="302" spans="11:13" x14ac:dyDescent="0.25">
      <c r="K302" s="110"/>
      <c r="L302" s="112"/>
      <c r="M302" s="2"/>
    </row>
    <row r="303" spans="11:13" x14ac:dyDescent="0.25">
      <c r="K303" s="110"/>
      <c r="L303" s="112"/>
      <c r="M303" s="2"/>
    </row>
    <row r="304" spans="11:13" x14ac:dyDescent="0.25">
      <c r="K304" s="110"/>
      <c r="L304" s="112"/>
      <c r="M304" s="2"/>
    </row>
    <row r="305" spans="11:13" x14ac:dyDescent="0.25">
      <c r="K305" s="110"/>
      <c r="L305" s="112"/>
      <c r="M305" s="2"/>
    </row>
    <row r="306" spans="11:13" x14ac:dyDescent="0.25">
      <c r="K306" s="110"/>
      <c r="L306" s="112"/>
      <c r="M306" s="2"/>
    </row>
    <row r="307" spans="11:13" x14ac:dyDescent="0.25">
      <c r="K307" s="110"/>
      <c r="L307" s="112"/>
      <c r="M307" s="2"/>
    </row>
    <row r="308" spans="11:13" x14ac:dyDescent="0.25">
      <c r="K308" s="110"/>
      <c r="L308" s="112"/>
      <c r="M308" s="2"/>
    </row>
    <row r="309" spans="11:13" x14ac:dyDescent="0.25">
      <c r="K309" s="110"/>
      <c r="L309" s="112"/>
      <c r="M309" s="2"/>
    </row>
    <row r="310" spans="11:13" x14ac:dyDescent="0.25">
      <c r="K310" s="110"/>
      <c r="L310" s="112"/>
      <c r="M310" s="2"/>
    </row>
    <row r="311" spans="11:13" x14ac:dyDescent="0.25">
      <c r="K311" s="110"/>
      <c r="L311" s="112"/>
      <c r="M311" s="2"/>
    </row>
    <row r="312" spans="11:13" x14ac:dyDescent="0.25">
      <c r="K312" s="110"/>
      <c r="L312" s="112"/>
      <c r="M312" s="2"/>
    </row>
    <row r="313" spans="11:13" x14ac:dyDescent="0.25">
      <c r="K313" s="110"/>
      <c r="L313" s="112"/>
      <c r="M313" s="2"/>
    </row>
    <row r="314" spans="11:13" x14ac:dyDescent="0.25">
      <c r="K314" s="110"/>
      <c r="L314" s="112"/>
      <c r="M314" s="2"/>
    </row>
    <row r="315" spans="11:13" x14ac:dyDescent="0.25">
      <c r="K315" s="110"/>
      <c r="L315" s="112"/>
      <c r="M315" s="2"/>
    </row>
    <row r="316" spans="11:13" x14ac:dyDescent="0.25">
      <c r="K316" s="110"/>
      <c r="L316" s="112"/>
      <c r="M316" s="2"/>
    </row>
    <row r="317" spans="11:13" x14ac:dyDescent="0.25">
      <c r="K317" s="110"/>
      <c r="L317" s="112"/>
      <c r="M317" s="2"/>
    </row>
    <row r="318" spans="11:13" x14ac:dyDescent="0.25">
      <c r="K318" s="110"/>
      <c r="L318" s="112"/>
      <c r="M318" s="2"/>
    </row>
    <row r="319" spans="11:13" x14ac:dyDescent="0.25">
      <c r="K319" s="110"/>
      <c r="L319" s="112"/>
      <c r="M319" s="2"/>
    </row>
    <row r="320" spans="11:13" x14ac:dyDescent="0.25">
      <c r="K320" s="110"/>
      <c r="L320" s="112"/>
      <c r="M320" s="2"/>
    </row>
    <row r="321" spans="11:13" x14ac:dyDescent="0.25">
      <c r="K321" s="110"/>
      <c r="L321" s="112"/>
      <c r="M321" s="2"/>
    </row>
    <row r="322" spans="11:13" x14ac:dyDescent="0.25">
      <c r="K322" s="110"/>
      <c r="L322" s="112"/>
      <c r="M322" s="2"/>
    </row>
    <row r="323" spans="11:13" x14ac:dyDescent="0.25">
      <c r="K323" s="110"/>
      <c r="L323" s="112"/>
      <c r="M323" s="2"/>
    </row>
    <row r="324" spans="11:13" x14ac:dyDescent="0.25">
      <c r="K324" s="110"/>
      <c r="L324" s="112"/>
      <c r="M324" s="2"/>
    </row>
    <row r="325" spans="11:13" x14ac:dyDescent="0.25">
      <c r="K325" s="110"/>
      <c r="L325" s="112"/>
      <c r="M325" s="2"/>
    </row>
    <row r="326" spans="11:13" x14ac:dyDescent="0.25">
      <c r="K326" s="110"/>
      <c r="L326" s="112"/>
      <c r="M326" s="2"/>
    </row>
    <row r="327" spans="11:13" x14ac:dyDescent="0.25">
      <c r="K327" s="110"/>
      <c r="L327" s="112"/>
      <c r="M327" s="2"/>
    </row>
    <row r="328" spans="11:13" x14ac:dyDescent="0.25">
      <c r="K328" s="110"/>
      <c r="L328" s="112"/>
      <c r="M328" s="2"/>
    </row>
    <row r="329" spans="11:13" x14ac:dyDescent="0.25">
      <c r="K329" s="110"/>
      <c r="L329" s="112"/>
      <c r="M329" s="2"/>
    </row>
    <row r="330" spans="11:13" x14ac:dyDescent="0.25">
      <c r="K330" s="110"/>
      <c r="L330" s="112"/>
      <c r="M330" s="2"/>
    </row>
    <row r="331" spans="11:13" x14ac:dyDescent="0.25">
      <c r="K331" s="110"/>
      <c r="L331" s="112"/>
      <c r="M331" s="2"/>
    </row>
    <row r="332" spans="11:13" x14ac:dyDescent="0.25">
      <c r="K332" s="110"/>
      <c r="L332" s="112"/>
      <c r="M332" s="2"/>
    </row>
    <row r="333" spans="11:13" x14ac:dyDescent="0.25">
      <c r="K333" s="110"/>
      <c r="L333" s="112"/>
      <c r="M333" s="2"/>
    </row>
    <row r="334" spans="11:13" x14ac:dyDescent="0.25">
      <c r="K334" s="110"/>
      <c r="L334" s="112"/>
      <c r="M334" s="2"/>
    </row>
    <row r="335" spans="11:13" x14ac:dyDescent="0.25">
      <c r="K335" s="110"/>
      <c r="L335" s="112"/>
      <c r="M335" s="2"/>
    </row>
    <row r="336" spans="11:13" x14ac:dyDescent="0.25">
      <c r="K336" s="110"/>
      <c r="L336" s="112"/>
      <c r="M336" s="2"/>
    </row>
    <row r="337" spans="11:13" x14ac:dyDescent="0.25">
      <c r="K337" s="110"/>
      <c r="L337" s="112"/>
      <c r="M337" s="2"/>
    </row>
    <row r="338" spans="11:13" x14ac:dyDescent="0.25">
      <c r="K338" s="110"/>
      <c r="L338" s="112"/>
      <c r="M338" s="2"/>
    </row>
    <row r="339" spans="11:13" x14ac:dyDescent="0.25">
      <c r="K339" s="110"/>
      <c r="L339" s="112"/>
      <c r="M339" s="2"/>
    </row>
    <row r="340" spans="11:13" x14ac:dyDescent="0.25">
      <c r="K340" s="110"/>
      <c r="L340" s="112"/>
      <c r="M340" s="2"/>
    </row>
    <row r="341" spans="11:13" x14ac:dyDescent="0.25">
      <c r="K341" s="110"/>
      <c r="L341" s="112"/>
      <c r="M341" s="2"/>
    </row>
    <row r="342" spans="11:13" x14ac:dyDescent="0.25">
      <c r="K342" s="110"/>
      <c r="L342" s="112"/>
      <c r="M342" s="2"/>
    </row>
    <row r="343" spans="11:13" x14ac:dyDescent="0.25">
      <c r="K343" s="110"/>
      <c r="L343" s="112"/>
      <c r="M343" s="2"/>
    </row>
    <row r="344" spans="11:13" x14ac:dyDescent="0.25">
      <c r="K344" s="110"/>
      <c r="L344" s="112"/>
      <c r="M344" s="2"/>
    </row>
    <row r="345" spans="11:13" x14ac:dyDescent="0.25">
      <c r="K345" s="110"/>
      <c r="L345" s="112"/>
      <c r="M345" s="2"/>
    </row>
    <row r="346" spans="11:13" x14ac:dyDescent="0.25">
      <c r="K346" s="110"/>
      <c r="L346" s="112"/>
      <c r="M346" s="2"/>
    </row>
    <row r="347" spans="11:13" x14ac:dyDescent="0.25">
      <c r="K347" s="110"/>
      <c r="L347" s="112"/>
      <c r="M347" s="2"/>
    </row>
    <row r="348" spans="11:13" x14ac:dyDescent="0.25">
      <c r="K348" s="110"/>
      <c r="L348" s="112"/>
      <c r="M348" s="2"/>
    </row>
    <row r="349" spans="11:13" x14ac:dyDescent="0.25">
      <c r="K349" s="110"/>
      <c r="L349" s="112"/>
      <c r="M349" s="2"/>
    </row>
    <row r="350" spans="11:13" x14ac:dyDescent="0.25">
      <c r="K350" s="110"/>
      <c r="L350" s="112"/>
      <c r="M350" s="2"/>
    </row>
    <row r="351" spans="11:13" x14ac:dyDescent="0.25">
      <c r="K351" s="110"/>
      <c r="L351" s="112"/>
      <c r="M351" s="2"/>
    </row>
    <row r="352" spans="11:13" x14ac:dyDescent="0.25">
      <c r="K352" s="110"/>
      <c r="L352" s="112"/>
      <c r="M352" s="2"/>
    </row>
    <row r="353" spans="11:13" x14ac:dyDescent="0.25">
      <c r="K353" s="110"/>
      <c r="L353" s="112"/>
      <c r="M353" s="2"/>
    </row>
    <row r="354" spans="11:13" x14ac:dyDescent="0.25">
      <c r="K354" s="110"/>
      <c r="L354" s="112"/>
      <c r="M354" s="2"/>
    </row>
    <row r="355" spans="11:13" x14ac:dyDescent="0.25">
      <c r="K355" s="110"/>
      <c r="L355" s="112"/>
      <c r="M355" s="2"/>
    </row>
    <row r="356" spans="11:13" x14ac:dyDescent="0.25">
      <c r="K356" s="110"/>
      <c r="L356" s="112"/>
      <c r="M356" s="2"/>
    </row>
    <row r="357" spans="11:13" x14ac:dyDescent="0.25">
      <c r="K357" s="110"/>
      <c r="L357" s="112"/>
      <c r="M357" s="2"/>
    </row>
    <row r="358" spans="11:13" x14ac:dyDescent="0.25">
      <c r="K358" s="110"/>
      <c r="L358" s="112"/>
      <c r="M358" s="2"/>
    </row>
    <row r="359" spans="11:13" x14ac:dyDescent="0.25">
      <c r="K359" s="110"/>
      <c r="L359" s="112"/>
      <c r="M359" s="2"/>
    </row>
    <row r="360" spans="11:13" x14ac:dyDescent="0.25">
      <c r="K360" s="110"/>
      <c r="L360" s="112"/>
      <c r="M360" s="2"/>
    </row>
    <row r="361" spans="11:13" x14ac:dyDescent="0.25">
      <c r="K361" s="110"/>
      <c r="L361" s="112"/>
      <c r="M361" s="2"/>
    </row>
    <row r="362" spans="11:13" x14ac:dyDescent="0.25">
      <c r="K362" s="110"/>
      <c r="L362" s="112"/>
      <c r="M362" s="2"/>
    </row>
    <row r="363" spans="11:13" x14ac:dyDescent="0.25">
      <c r="K363" s="110"/>
      <c r="L363" s="112"/>
      <c r="M363" s="2"/>
    </row>
    <row r="364" spans="11:13" x14ac:dyDescent="0.25">
      <c r="K364" s="110"/>
      <c r="L364" s="112"/>
      <c r="M364" s="2"/>
    </row>
    <row r="365" spans="11:13" x14ac:dyDescent="0.25">
      <c r="K365" s="110"/>
      <c r="L365" s="112"/>
      <c r="M365" s="2"/>
    </row>
    <row r="366" spans="11:13" x14ac:dyDescent="0.25">
      <c r="K366" s="110"/>
      <c r="L366" s="112"/>
      <c r="M366" s="2"/>
    </row>
    <row r="367" spans="11:13" x14ac:dyDescent="0.25">
      <c r="K367" s="110"/>
      <c r="L367" s="112"/>
      <c r="M367" s="2"/>
    </row>
    <row r="368" spans="11:13" x14ac:dyDescent="0.25">
      <c r="K368" s="110"/>
      <c r="L368" s="112"/>
      <c r="M368" s="2"/>
    </row>
    <row r="369" spans="11:13" x14ac:dyDescent="0.25">
      <c r="K369" s="110"/>
      <c r="L369" s="112"/>
      <c r="M369" s="2"/>
    </row>
    <row r="370" spans="11:13" x14ac:dyDescent="0.25">
      <c r="K370" s="110"/>
      <c r="L370" s="112"/>
      <c r="M370" s="2"/>
    </row>
    <row r="371" spans="11:13" x14ac:dyDescent="0.25">
      <c r="K371" s="110"/>
      <c r="L371" s="112"/>
      <c r="M371" s="2"/>
    </row>
    <row r="372" spans="11:13" x14ac:dyDescent="0.25">
      <c r="K372" s="110"/>
      <c r="L372" s="112"/>
      <c r="M372" s="2"/>
    </row>
    <row r="373" spans="11:13" x14ac:dyDescent="0.25">
      <c r="K373" s="110"/>
      <c r="L373" s="112"/>
      <c r="M373" s="2"/>
    </row>
    <row r="374" spans="11:13" x14ac:dyDescent="0.25">
      <c r="K374" s="110"/>
      <c r="L374" s="112"/>
      <c r="M374" s="2"/>
    </row>
    <row r="375" spans="11:13" x14ac:dyDescent="0.25">
      <c r="K375" s="110"/>
      <c r="L375" s="112"/>
      <c r="M375" s="2"/>
    </row>
    <row r="376" spans="11:13" x14ac:dyDescent="0.25">
      <c r="K376" s="110"/>
      <c r="L376" s="112"/>
      <c r="M376" s="2"/>
    </row>
    <row r="377" spans="11:13" x14ac:dyDescent="0.25">
      <c r="K377" s="110"/>
      <c r="L377" s="112"/>
      <c r="M377" s="2"/>
    </row>
    <row r="378" spans="11:13" x14ac:dyDescent="0.25">
      <c r="K378" s="110"/>
      <c r="L378" s="112"/>
      <c r="M378" s="2"/>
    </row>
    <row r="379" spans="11:13" x14ac:dyDescent="0.25">
      <c r="K379" s="110"/>
      <c r="L379" s="112"/>
      <c r="M379" s="2"/>
    </row>
    <row r="380" spans="11:13" x14ac:dyDescent="0.25">
      <c r="K380" s="110"/>
      <c r="L380" s="112"/>
      <c r="M380" s="2"/>
    </row>
    <row r="381" spans="11:13" x14ac:dyDescent="0.25">
      <c r="K381" s="110"/>
      <c r="L381" s="112"/>
      <c r="M381" s="2"/>
    </row>
    <row r="382" spans="11:13" x14ac:dyDescent="0.25">
      <c r="K382" s="110"/>
      <c r="L382" s="112"/>
      <c r="M382" s="2"/>
    </row>
    <row r="383" spans="11:13" x14ac:dyDescent="0.25">
      <c r="K383" s="110"/>
      <c r="L383" s="112"/>
      <c r="M383" s="2"/>
    </row>
    <row r="384" spans="11:13" x14ac:dyDescent="0.25">
      <c r="K384" s="110"/>
      <c r="L384" s="112"/>
      <c r="M384" s="2"/>
    </row>
    <row r="385" spans="11:13" x14ac:dyDescent="0.25">
      <c r="K385" s="110"/>
      <c r="L385" s="112"/>
      <c r="M385" s="2"/>
    </row>
    <row r="386" spans="11:13" x14ac:dyDescent="0.25">
      <c r="K386" s="110"/>
      <c r="L386" s="112"/>
      <c r="M386" s="2"/>
    </row>
    <row r="387" spans="11:13" x14ac:dyDescent="0.25">
      <c r="K387" s="110"/>
      <c r="L387" s="112"/>
      <c r="M387" s="2"/>
    </row>
    <row r="388" spans="11:13" x14ac:dyDescent="0.25">
      <c r="K388" s="110"/>
      <c r="L388" s="112"/>
      <c r="M388" s="2"/>
    </row>
    <row r="389" spans="11:13" x14ac:dyDescent="0.25">
      <c r="K389" s="110"/>
      <c r="L389" s="112"/>
      <c r="M389" s="2"/>
    </row>
    <row r="390" spans="11:13" x14ac:dyDescent="0.25">
      <c r="K390" s="110"/>
      <c r="L390" s="112"/>
      <c r="M390" s="2"/>
    </row>
    <row r="391" spans="11:13" x14ac:dyDescent="0.25">
      <c r="K391" s="110"/>
      <c r="L391" s="112"/>
      <c r="M391" s="2"/>
    </row>
    <row r="392" spans="11:13" x14ac:dyDescent="0.25">
      <c r="K392" s="110"/>
      <c r="L392" s="112"/>
      <c r="M392" s="2"/>
    </row>
    <row r="393" spans="11:13" x14ac:dyDescent="0.25">
      <c r="K393" s="110"/>
      <c r="L393" s="112"/>
      <c r="M393" s="2"/>
    </row>
    <row r="394" spans="11:13" x14ac:dyDescent="0.25">
      <c r="K394" s="110"/>
      <c r="L394" s="112"/>
      <c r="M394" s="2"/>
    </row>
    <row r="395" spans="11:13" x14ac:dyDescent="0.25">
      <c r="K395" s="110"/>
      <c r="L395" s="112"/>
      <c r="M395" s="2"/>
    </row>
    <row r="396" spans="11:13" x14ac:dyDescent="0.25">
      <c r="K396" s="110"/>
      <c r="L396" s="112"/>
      <c r="M396" s="2"/>
    </row>
    <row r="397" spans="11:13" x14ac:dyDescent="0.25">
      <c r="K397" s="110"/>
      <c r="L397" s="112"/>
      <c r="M397" s="2"/>
    </row>
    <row r="398" spans="11:13" x14ac:dyDescent="0.25">
      <c r="K398" s="110"/>
      <c r="L398" s="112"/>
      <c r="M398" s="2"/>
    </row>
    <row r="399" spans="11:13" x14ac:dyDescent="0.25">
      <c r="K399" s="110"/>
      <c r="L399" s="112"/>
      <c r="M399" s="2"/>
    </row>
    <row r="400" spans="11:13" x14ac:dyDescent="0.25">
      <c r="K400" s="110"/>
      <c r="L400" s="112"/>
      <c r="M400" s="2"/>
    </row>
    <row r="401" spans="11:13" x14ac:dyDescent="0.25">
      <c r="K401" s="110"/>
      <c r="L401" s="112"/>
      <c r="M401" s="2"/>
    </row>
    <row r="402" spans="11:13" x14ac:dyDescent="0.25">
      <c r="K402" s="110"/>
      <c r="L402" s="112"/>
      <c r="M402" s="2"/>
    </row>
    <row r="403" spans="11:13" x14ac:dyDescent="0.25">
      <c r="K403" s="110"/>
      <c r="L403" s="112"/>
      <c r="M403" s="2"/>
    </row>
    <row r="404" spans="11:13" x14ac:dyDescent="0.25">
      <c r="K404" s="110"/>
      <c r="L404" s="112"/>
      <c r="M404" s="2"/>
    </row>
    <row r="405" spans="11:13" x14ac:dyDescent="0.25">
      <c r="K405" s="110"/>
      <c r="L405" s="112"/>
      <c r="M405" s="2"/>
    </row>
    <row r="406" spans="11:13" x14ac:dyDescent="0.25">
      <c r="K406" s="110"/>
      <c r="L406" s="112"/>
      <c r="M406" s="2"/>
    </row>
    <row r="407" spans="11:13" x14ac:dyDescent="0.25">
      <c r="K407" s="110"/>
      <c r="L407" s="112"/>
      <c r="M407" s="2"/>
    </row>
    <row r="408" spans="11:13" x14ac:dyDescent="0.25">
      <c r="K408" s="110"/>
      <c r="L408" s="112"/>
      <c r="M408" s="2"/>
    </row>
    <row r="409" spans="11:13" x14ac:dyDescent="0.25">
      <c r="K409" s="110"/>
      <c r="L409" s="112"/>
      <c r="M409" s="2"/>
    </row>
    <row r="410" spans="11:13" x14ac:dyDescent="0.25">
      <c r="K410" s="110"/>
      <c r="L410" s="112"/>
      <c r="M410" s="2"/>
    </row>
    <row r="411" spans="11:13" x14ac:dyDescent="0.25">
      <c r="K411" s="110"/>
      <c r="L411" s="112"/>
      <c r="M411" s="2"/>
    </row>
    <row r="412" spans="11:13" x14ac:dyDescent="0.25">
      <c r="K412" s="110"/>
      <c r="L412" s="112"/>
      <c r="M412" s="2"/>
    </row>
    <row r="413" spans="11:13" x14ac:dyDescent="0.25">
      <c r="K413" s="110"/>
      <c r="L413" s="112"/>
      <c r="M413" s="2"/>
    </row>
    <row r="414" spans="11:13" x14ac:dyDescent="0.25">
      <c r="K414" s="110"/>
      <c r="L414" s="112"/>
      <c r="M414" s="2"/>
    </row>
    <row r="415" spans="11:13" x14ac:dyDescent="0.25">
      <c r="K415" s="110"/>
      <c r="L415" s="112"/>
      <c r="M415" s="2"/>
    </row>
    <row r="416" spans="11:13" x14ac:dyDescent="0.25">
      <c r="K416" s="110"/>
      <c r="L416" s="112"/>
      <c r="M416" s="2"/>
    </row>
    <row r="417" spans="11:13" x14ac:dyDescent="0.25">
      <c r="K417" s="110"/>
      <c r="L417" s="112"/>
      <c r="M417" s="2"/>
    </row>
    <row r="418" spans="11:13" x14ac:dyDescent="0.25">
      <c r="K418" s="110"/>
      <c r="L418" s="112"/>
      <c r="M418" s="2"/>
    </row>
    <row r="419" spans="11:13" x14ac:dyDescent="0.25">
      <c r="K419" s="110"/>
      <c r="L419" s="112"/>
      <c r="M419" s="2"/>
    </row>
    <row r="420" spans="11:13" x14ac:dyDescent="0.25">
      <c r="K420" s="110"/>
      <c r="L420" s="112"/>
      <c r="M420" s="2"/>
    </row>
    <row r="421" spans="11:13" x14ac:dyDescent="0.25">
      <c r="K421" s="110"/>
      <c r="L421" s="112"/>
      <c r="M421" s="2"/>
    </row>
    <row r="422" spans="11:13" x14ac:dyDescent="0.25">
      <c r="K422" s="110"/>
      <c r="L422" s="112"/>
      <c r="M422" s="2"/>
    </row>
    <row r="423" spans="11:13" x14ac:dyDescent="0.25">
      <c r="K423" s="110"/>
      <c r="L423" s="112"/>
      <c r="M423" s="2"/>
    </row>
    <row r="424" spans="11:13" x14ac:dyDescent="0.25">
      <c r="K424" s="110"/>
      <c r="L424" s="112"/>
      <c r="M424" s="2"/>
    </row>
    <row r="425" spans="11:13" x14ac:dyDescent="0.25">
      <c r="K425" s="110"/>
      <c r="L425" s="112"/>
      <c r="M425" s="2"/>
    </row>
    <row r="426" spans="11:13" x14ac:dyDescent="0.25">
      <c r="K426" s="110"/>
      <c r="L426" s="112"/>
      <c r="M426" s="2"/>
    </row>
    <row r="427" spans="11:13" x14ac:dyDescent="0.25">
      <c r="K427" s="110"/>
      <c r="L427" s="112"/>
      <c r="M427" s="2"/>
    </row>
    <row r="428" spans="11:13" x14ac:dyDescent="0.25">
      <c r="K428" s="110"/>
      <c r="L428" s="112"/>
      <c r="M428" s="2"/>
    </row>
    <row r="429" spans="11:13" x14ac:dyDescent="0.25">
      <c r="K429" s="110"/>
      <c r="L429" s="112"/>
      <c r="M429" s="2"/>
    </row>
    <row r="430" spans="11:13" x14ac:dyDescent="0.25">
      <c r="K430" s="110"/>
      <c r="L430" s="112"/>
      <c r="M430" s="2"/>
    </row>
    <row r="431" spans="11:13" x14ac:dyDescent="0.25">
      <c r="K431" s="110"/>
      <c r="L431" s="112"/>
      <c r="M431" s="2"/>
    </row>
    <row r="432" spans="11:13" x14ac:dyDescent="0.25">
      <c r="K432" s="110"/>
      <c r="L432" s="112"/>
      <c r="M432" s="2"/>
    </row>
    <row r="433" spans="11:13" x14ac:dyDescent="0.25">
      <c r="K433" s="110"/>
      <c r="L433" s="112"/>
      <c r="M433" s="2"/>
    </row>
    <row r="434" spans="11:13" x14ac:dyDescent="0.25">
      <c r="K434" s="110"/>
      <c r="L434" s="112"/>
      <c r="M434" s="2"/>
    </row>
    <row r="435" spans="11:13" x14ac:dyDescent="0.25">
      <c r="K435" s="110"/>
      <c r="L435" s="112"/>
      <c r="M435" s="2"/>
    </row>
    <row r="436" spans="11:13" x14ac:dyDescent="0.25">
      <c r="K436" s="110"/>
      <c r="L436" s="112"/>
      <c r="M436" s="2"/>
    </row>
    <row r="437" spans="11:13" x14ac:dyDescent="0.25">
      <c r="K437" s="110"/>
      <c r="L437" s="112"/>
      <c r="M437" s="2"/>
    </row>
    <row r="438" spans="11:13" x14ac:dyDescent="0.25">
      <c r="K438" s="110"/>
      <c r="L438" s="112"/>
      <c r="M438" s="2"/>
    </row>
    <row r="439" spans="11:13" x14ac:dyDescent="0.25">
      <c r="K439" s="110"/>
      <c r="L439" s="112"/>
      <c r="M439" s="2"/>
    </row>
    <row r="440" spans="11:13" x14ac:dyDescent="0.25">
      <c r="K440" s="110"/>
      <c r="L440" s="112"/>
      <c r="M440" s="2"/>
    </row>
    <row r="441" spans="11:13" x14ac:dyDescent="0.25">
      <c r="K441" s="110"/>
      <c r="L441" s="112"/>
      <c r="M441" s="2"/>
    </row>
    <row r="442" spans="11:13" x14ac:dyDescent="0.25">
      <c r="K442" s="110"/>
      <c r="L442" s="112"/>
      <c r="M442" s="2"/>
    </row>
    <row r="443" spans="11:13" x14ac:dyDescent="0.25">
      <c r="K443" s="110"/>
      <c r="L443" s="112"/>
      <c r="M443" s="2"/>
    </row>
    <row r="444" spans="11:13" x14ac:dyDescent="0.25">
      <c r="K444" s="110"/>
      <c r="L444" s="112"/>
      <c r="M444" s="2"/>
    </row>
    <row r="445" spans="11:13" x14ac:dyDescent="0.25">
      <c r="K445" s="110"/>
      <c r="L445" s="112"/>
      <c r="M445" s="2"/>
    </row>
    <row r="446" spans="11:13" x14ac:dyDescent="0.25">
      <c r="K446" s="110"/>
      <c r="L446" s="112"/>
      <c r="M446" s="2"/>
    </row>
    <row r="447" spans="11:13" x14ac:dyDescent="0.25">
      <c r="K447" s="110"/>
      <c r="L447" s="112"/>
      <c r="M447" s="2"/>
    </row>
    <row r="448" spans="11:13" x14ac:dyDescent="0.25">
      <c r="K448" s="110"/>
      <c r="L448" s="112"/>
      <c r="M448" s="2"/>
    </row>
    <row r="449" spans="11:13" x14ac:dyDescent="0.25">
      <c r="K449" s="110"/>
      <c r="L449" s="112"/>
      <c r="M449" s="2"/>
    </row>
    <row r="450" spans="11:13" x14ac:dyDescent="0.25">
      <c r="K450" s="110"/>
      <c r="L450" s="112"/>
      <c r="M450" s="2"/>
    </row>
    <row r="451" spans="11:13" x14ac:dyDescent="0.25">
      <c r="K451" s="110"/>
      <c r="L451" s="112"/>
      <c r="M451" s="2"/>
    </row>
    <row r="452" spans="11:13" x14ac:dyDescent="0.25">
      <c r="K452" s="110"/>
      <c r="L452" s="112"/>
      <c r="M452" s="2"/>
    </row>
    <row r="453" spans="11:13" x14ac:dyDescent="0.25">
      <c r="K453" s="110"/>
      <c r="L453" s="112"/>
      <c r="M453" s="2"/>
    </row>
    <row r="454" spans="11:13" x14ac:dyDescent="0.25">
      <c r="K454" s="110"/>
      <c r="L454" s="112"/>
      <c r="M454" s="2"/>
    </row>
    <row r="455" spans="11:13" x14ac:dyDescent="0.25">
      <c r="K455" s="110"/>
      <c r="L455" s="112"/>
      <c r="M455" s="2"/>
    </row>
    <row r="456" spans="11:13" x14ac:dyDescent="0.25">
      <c r="K456" s="110"/>
      <c r="L456" s="112"/>
      <c r="M456" s="2"/>
    </row>
    <row r="457" spans="11:13" x14ac:dyDescent="0.25">
      <c r="K457" s="110"/>
      <c r="L457" s="112"/>
      <c r="M457" s="2"/>
    </row>
    <row r="458" spans="11:13" x14ac:dyDescent="0.25">
      <c r="K458" s="110"/>
      <c r="L458" s="112"/>
      <c r="M458" s="2"/>
    </row>
    <row r="459" spans="11:13" x14ac:dyDescent="0.25">
      <c r="K459" s="110"/>
      <c r="L459" s="112"/>
      <c r="M459" s="2"/>
    </row>
    <row r="460" spans="11:13" x14ac:dyDescent="0.25">
      <c r="K460" s="110"/>
      <c r="L460" s="112"/>
      <c r="M460" s="2"/>
    </row>
    <row r="461" spans="11:13" x14ac:dyDescent="0.25">
      <c r="K461" s="110"/>
      <c r="L461" s="112"/>
      <c r="M461" s="2"/>
    </row>
    <row r="462" spans="11:13" x14ac:dyDescent="0.25">
      <c r="K462" s="110"/>
      <c r="L462" s="112"/>
      <c r="M462" s="2"/>
    </row>
    <row r="463" spans="11:13" x14ac:dyDescent="0.25">
      <c r="K463" s="110"/>
      <c r="L463" s="112"/>
      <c r="M463" s="2"/>
    </row>
    <row r="464" spans="11:13" x14ac:dyDescent="0.25">
      <c r="K464" s="110"/>
      <c r="L464" s="112"/>
      <c r="M464" s="2"/>
    </row>
    <row r="465" spans="11:13" x14ac:dyDescent="0.25">
      <c r="K465" s="110"/>
      <c r="L465" s="112"/>
      <c r="M465" s="2"/>
    </row>
    <row r="466" spans="11:13" x14ac:dyDescent="0.25">
      <c r="K466" s="110"/>
      <c r="L466" s="112"/>
      <c r="M466" s="2"/>
    </row>
    <row r="467" spans="11:13" x14ac:dyDescent="0.25">
      <c r="K467" s="110"/>
      <c r="L467" s="112"/>
      <c r="M467" s="2"/>
    </row>
    <row r="468" spans="11:13" x14ac:dyDescent="0.25">
      <c r="K468" s="110"/>
      <c r="L468" s="112"/>
      <c r="M468" s="2"/>
    </row>
    <row r="469" spans="11:13" x14ac:dyDescent="0.25">
      <c r="K469" s="110"/>
      <c r="L469" s="112"/>
      <c r="M469" s="2"/>
    </row>
    <row r="470" spans="11:13" x14ac:dyDescent="0.25">
      <c r="K470" s="110"/>
      <c r="L470" s="112"/>
      <c r="M470" s="2"/>
    </row>
    <row r="471" spans="11:13" x14ac:dyDescent="0.25">
      <c r="K471" s="110"/>
      <c r="L471" s="112"/>
      <c r="M471" s="2"/>
    </row>
    <row r="472" spans="11:13" x14ac:dyDescent="0.25">
      <c r="K472" s="110"/>
      <c r="L472" s="112"/>
      <c r="M472" s="2"/>
    </row>
    <row r="473" spans="11:13" x14ac:dyDescent="0.25">
      <c r="K473" s="110"/>
      <c r="L473" s="112"/>
      <c r="M473" s="2"/>
    </row>
    <row r="474" spans="11:13" x14ac:dyDescent="0.25">
      <c r="K474" s="110"/>
      <c r="L474" s="112"/>
      <c r="M474" s="2"/>
    </row>
    <row r="475" spans="11:13" x14ac:dyDescent="0.25">
      <c r="K475" s="110"/>
      <c r="L475" s="112"/>
      <c r="M475" s="2"/>
    </row>
    <row r="476" spans="11:13" x14ac:dyDescent="0.25">
      <c r="K476" s="110"/>
      <c r="L476" s="112"/>
      <c r="M476" s="2"/>
    </row>
    <row r="477" spans="11:13" x14ac:dyDescent="0.25">
      <c r="K477" s="110"/>
      <c r="L477" s="112"/>
      <c r="M477" s="2"/>
    </row>
    <row r="478" spans="11:13" x14ac:dyDescent="0.25">
      <c r="K478" s="110"/>
      <c r="L478" s="112"/>
      <c r="M478" s="2"/>
    </row>
    <row r="479" spans="11:13" x14ac:dyDescent="0.25">
      <c r="K479" s="110"/>
      <c r="L479" s="112"/>
      <c r="M479" s="2"/>
    </row>
    <row r="480" spans="11:13" x14ac:dyDescent="0.25">
      <c r="K480" s="110"/>
      <c r="L480" s="112"/>
      <c r="M480" s="2"/>
    </row>
    <row r="481" spans="11:13" x14ac:dyDescent="0.25">
      <c r="K481" s="110"/>
      <c r="L481" s="112"/>
      <c r="M481" s="2"/>
    </row>
    <row r="482" spans="11:13" x14ac:dyDescent="0.25">
      <c r="K482" s="110"/>
      <c r="L482" s="112"/>
      <c r="M482" s="2"/>
    </row>
    <row r="483" spans="11:13" x14ac:dyDescent="0.25">
      <c r="K483" s="110"/>
      <c r="L483" s="112"/>
      <c r="M483" s="2"/>
    </row>
    <row r="484" spans="11:13" x14ac:dyDescent="0.25">
      <c r="K484" s="110"/>
      <c r="L484" s="112"/>
      <c r="M484" s="2"/>
    </row>
    <row r="485" spans="11:13" x14ac:dyDescent="0.25">
      <c r="K485" s="110"/>
      <c r="L485" s="112"/>
      <c r="M485" s="2"/>
    </row>
    <row r="486" spans="11:13" x14ac:dyDescent="0.25">
      <c r="K486" s="110"/>
      <c r="L486" s="112"/>
      <c r="M486" s="2"/>
    </row>
    <row r="487" spans="11:13" x14ac:dyDescent="0.25">
      <c r="K487" s="110"/>
      <c r="L487" s="112"/>
      <c r="M487" s="2"/>
    </row>
    <row r="488" spans="11:13" x14ac:dyDescent="0.25">
      <c r="K488" s="110"/>
      <c r="L488" s="112"/>
      <c r="M488" s="2"/>
    </row>
    <row r="489" spans="11:13" x14ac:dyDescent="0.25">
      <c r="K489" s="110"/>
      <c r="L489" s="112"/>
      <c r="M489" s="2"/>
    </row>
    <row r="490" spans="11:13" x14ac:dyDescent="0.25">
      <c r="K490" s="110"/>
      <c r="L490" s="112"/>
      <c r="M490" s="2"/>
    </row>
    <row r="491" spans="11:13" x14ac:dyDescent="0.25">
      <c r="K491" s="110"/>
      <c r="L491" s="112"/>
      <c r="M491" s="2"/>
    </row>
    <row r="492" spans="11:13" x14ac:dyDescent="0.25">
      <c r="K492" s="110"/>
      <c r="L492" s="112"/>
      <c r="M492" s="2"/>
    </row>
    <row r="493" spans="11:13" x14ac:dyDescent="0.25">
      <c r="K493" s="110"/>
      <c r="L493" s="112"/>
      <c r="M493" s="2"/>
    </row>
    <row r="494" spans="11:13" x14ac:dyDescent="0.25">
      <c r="K494" s="110"/>
      <c r="L494" s="112"/>
      <c r="M494" s="2"/>
    </row>
    <row r="495" spans="11:13" x14ac:dyDescent="0.25">
      <c r="K495" s="110"/>
      <c r="L495" s="112"/>
      <c r="M495" s="2"/>
    </row>
    <row r="496" spans="11:13" x14ac:dyDescent="0.25">
      <c r="K496" s="110"/>
      <c r="L496" s="112"/>
      <c r="M496" s="2"/>
    </row>
    <row r="497" spans="11:13" x14ac:dyDescent="0.25">
      <c r="K497" s="110"/>
      <c r="L497" s="112"/>
      <c r="M497" s="2"/>
    </row>
    <row r="498" spans="11:13" x14ac:dyDescent="0.25">
      <c r="K498" s="110"/>
      <c r="L498" s="112"/>
      <c r="M498" s="2"/>
    </row>
    <row r="499" spans="11:13" x14ac:dyDescent="0.25">
      <c r="K499" s="110"/>
      <c r="L499" s="112"/>
      <c r="M499" s="2"/>
    </row>
    <row r="500" spans="11:13" x14ac:dyDescent="0.25">
      <c r="K500" s="110"/>
      <c r="L500" s="112"/>
      <c r="M500" s="2"/>
    </row>
    <row r="501" spans="11:13" x14ac:dyDescent="0.25">
      <c r="K501" s="110"/>
      <c r="L501" s="112"/>
      <c r="M501" s="2"/>
    </row>
    <row r="502" spans="11:13" x14ac:dyDescent="0.25">
      <c r="K502" s="110"/>
      <c r="L502" s="112"/>
      <c r="M502" s="2"/>
    </row>
    <row r="503" spans="11:13" x14ac:dyDescent="0.25">
      <c r="K503" s="110"/>
      <c r="L503" s="112"/>
      <c r="M503" s="2"/>
    </row>
    <row r="504" spans="11:13" x14ac:dyDescent="0.25">
      <c r="K504" s="110"/>
      <c r="L504" s="112"/>
      <c r="M504" s="2"/>
    </row>
    <row r="505" spans="11:13" x14ac:dyDescent="0.25">
      <c r="K505" s="110"/>
      <c r="L505" s="112"/>
      <c r="M505" s="2"/>
    </row>
    <row r="506" spans="11:13" x14ac:dyDescent="0.25">
      <c r="K506" s="110"/>
      <c r="L506" s="112"/>
      <c r="M506" s="2"/>
    </row>
    <row r="507" spans="11:13" x14ac:dyDescent="0.25">
      <c r="K507" s="110"/>
      <c r="L507" s="112"/>
      <c r="M507" s="2"/>
    </row>
    <row r="508" spans="11:13" x14ac:dyDescent="0.25">
      <c r="K508" s="110"/>
      <c r="L508" s="112"/>
      <c r="M508" s="2"/>
    </row>
    <row r="509" spans="11:13" x14ac:dyDescent="0.25">
      <c r="K509" s="110"/>
      <c r="L509" s="112"/>
      <c r="M509" s="2"/>
    </row>
    <row r="510" spans="11:13" x14ac:dyDescent="0.25">
      <c r="K510" s="110"/>
      <c r="L510" s="112"/>
      <c r="M510" s="2"/>
    </row>
    <row r="511" spans="11:13" x14ac:dyDescent="0.25">
      <c r="K511" s="110"/>
      <c r="L511" s="112"/>
      <c r="M511" s="2"/>
    </row>
    <row r="512" spans="11:13" x14ac:dyDescent="0.25">
      <c r="K512" s="110"/>
      <c r="L512" s="112"/>
      <c r="M512" s="2"/>
    </row>
    <row r="513" spans="11:13" x14ac:dyDescent="0.25">
      <c r="K513" s="110"/>
      <c r="L513" s="112"/>
      <c r="M513" s="2"/>
    </row>
    <row r="514" spans="11:13" x14ac:dyDescent="0.25">
      <c r="K514" s="110"/>
      <c r="L514" s="112"/>
      <c r="M514" s="2"/>
    </row>
    <row r="515" spans="11:13" x14ac:dyDescent="0.25">
      <c r="K515" s="110"/>
      <c r="L515" s="112"/>
      <c r="M515" s="2"/>
    </row>
    <row r="516" spans="11:13" x14ac:dyDescent="0.25">
      <c r="K516" s="110"/>
      <c r="L516" s="112"/>
      <c r="M516" s="2"/>
    </row>
    <row r="517" spans="11:13" x14ac:dyDescent="0.25">
      <c r="K517" s="110"/>
      <c r="L517" s="112"/>
      <c r="M517" s="2"/>
    </row>
    <row r="518" spans="11:13" x14ac:dyDescent="0.25">
      <c r="K518" s="110"/>
      <c r="L518" s="112"/>
      <c r="M518" s="2"/>
    </row>
    <row r="519" spans="11:13" x14ac:dyDescent="0.25">
      <c r="K519" s="110"/>
      <c r="L519" s="112"/>
      <c r="M519" s="2"/>
    </row>
    <row r="520" spans="11:13" x14ac:dyDescent="0.25">
      <c r="K520" s="110"/>
      <c r="L520" s="112"/>
      <c r="M520" s="2"/>
    </row>
    <row r="521" spans="11:13" x14ac:dyDescent="0.25">
      <c r="K521" s="110"/>
      <c r="L521" s="112"/>
      <c r="M521" s="2"/>
    </row>
    <row r="522" spans="11:13" x14ac:dyDescent="0.25">
      <c r="K522" s="110"/>
      <c r="L522" s="112"/>
      <c r="M522" s="2"/>
    </row>
    <row r="523" spans="11:13" x14ac:dyDescent="0.25">
      <c r="K523" s="110"/>
      <c r="L523" s="112"/>
      <c r="M523" s="2"/>
    </row>
    <row r="524" spans="11:13" x14ac:dyDescent="0.25">
      <c r="K524" s="110"/>
      <c r="L524" s="112"/>
      <c r="M524" s="2"/>
    </row>
    <row r="525" spans="11:13" x14ac:dyDescent="0.25">
      <c r="K525" s="110"/>
      <c r="L525" s="112"/>
      <c r="M525" s="2"/>
    </row>
    <row r="526" spans="11:13" x14ac:dyDescent="0.25">
      <c r="K526" s="110"/>
      <c r="L526" s="112"/>
      <c r="M526" s="2"/>
    </row>
    <row r="527" spans="11:13" x14ac:dyDescent="0.25">
      <c r="K527" s="110"/>
      <c r="L527" s="112"/>
      <c r="M527" s="2"/>
    </row>
    <row r="528" spans="11:13" x14ac:dyDescent="0.25">
      <c r="K528" s="110"/>
      <c r="L528" s="112"/>
      <c r="M528" s="2"/>
    </row>
    <row r="529" spans="11:13" x14ac:dyDescent="0.25">
      <c r="K529" s="110"/>
      <c r="L529" s="112"/>
      <c r="M529" s="2"/>
    </row>
    <row r="530" spans="11:13" x14ac:dyDescent="0.25">
      <c r="K530" s="110"/>
      <c r="L530" s="112"/>
      <c r="M530" s="2"/>
    </row>
    <row r="531" spans="11:13" x14ac:dyDescent="0.25">
      <c r="K531" s="110"/>
      <c r="L531" s="112"/>
      <c r="M531" s="2"/>
    </row>
    <row r="532" spans="11:13" x14ac:dyDescent="0.25">
      <c r="K532" s="110"/>
      <c r="L532" s="112"/>
      <c r="M532" s="2"/>
    </row>
    <row r="533" spans="11:13" x14ac:dyDescent="0.25">
      <c r="K533" s="110"/>
      <c r="L533" s="112"/>
      <c r="M533" s="2"/>
    </row>
    <row r="534" spans="11:13" x14ac:dyDescent="0.25">
      <c r="K534" s="110"/>
      <c r="L534" s="112"/>
      <c r="M534" s="2"/>
    </row>
    <row r="535" spans="11:13" x14ac:dyDescent="0.25">
      <c r="K535" s="110"/>
      <c r="L535" s="112"/>
      <c r="M535" s="2"/>
    </row>
    <row r="536" spans="11:13" x14ac:dyDescent="0.25">
      <c r="K536" s="110"/>
      <c r="L536" s="112"/>
      <c r="M536" s="2"/>
    </row>
    <row r="537" spans="11:13" x14ac:dyDescent="0.25">
      <c r="K537" s="110"/>
      <c r="L537" s="112"/>
      <c r="M537" s="2"/>
    </row>
    <row r="538" spans="11:13" x14ac:dyDescent="0.25">
      <c r="K538" s="110"/>
      <c r="L538" s="112"/>
      <c r="M538" s="2"/>
    </row>
    <row r="539" spans="11:13" x14ac:dyDescent="0.25">
      <c r="K539" s="110"/>
      <c r="L539" s="112"/>
      <c r="M539" s="2"/>
    </row>
    <row r="540" spans="11:13" x14ac:dyDescent="0.25">
      <c r="K540" s="110"/>
      <c r="L540" s="112"/>
      <c r="M540" s="2"/>
    </row>
    <row r="541" spans="11:13" x14ac:dyDescent="0.25">
      <c r="K541" s="110"/>
      <c r="L541" s="112"/>
      <c r="M541" s="2"/>
    </row>
    <row r="542" spans="11:13" x14ac:dyDescent="0.25">
      <c r="K542" s="110"/>
      <c r="L542" s="112"/>
      <c r="M542" s="2"/>
    </row>
    <row r="543" spans="11:13" x14ac:dyDescent="0.25">
      <c r="K543" s="110"/>
      <c r="L543" s="112"/>
      <c r="M543" s="2"/>
    </row>
    <row r="544" spans="11:13" x14ac:dyDescent="0.25">
      <c r="K544" s="110"/>
      <c r="L544" s="112"/>
      <c r="M544" s="2"/>
    </row>
    <row r="545" spans="11:13" x14ac:dyDescent="0.25">
      <c r="K545" s="110"/>
      <c r="L545" s="112"/>
      <c r="M545" s="2"/>
    </row>
    <row r="546" spans="11:13" x14ac:dyDescent="0.25">
      <c r="K546" s="110"/>
      <c r="L546" s="112"/>
      <c r="M546" s="2"/>
    </row>
    <row r="547" spans="11:13" x14ac:dyDescent="0.25">
      <c r="K547" s="110"/>
      <c r="L547" s="112"/>
      <c r="M547" s="2"/>
    </row>
    <row r="548" spans="11:13" x14ac:dyDescent="0.25">
      <c r="K548" s="110"/>
      <c r="L548" s="112"/>
      <c r="M548" s="2"/>
    </row>
    <row r="549" spans="11:13" x14ac:dyDescent="0.25">
      <c r="K549" s="110"/>
      <c r="L549" s="112"/>
      <c r="M549" s="2"/>
    </row>
    <row r="550" spans="11:13" x14ac:dyDescent="0.25">
      <c r="K550" s="110"/>
      <c r="L550" s="112"/>
      <c r="M550" s="2"/>
    </row>
    <row r="551" spans="11:13" x14ac:dyDescent="0.25">
      <c r="K551" s="110"/>
      <c r="L551" s="112"/>
      <c r="M551" s="2"/>
    </row>
    <row r="552" spans="11:13" x14ac:dyDescent="0.25">
      <c r="K552" s="110"/>
      <c r="L552" s="112"/>
      <c r="M552" s="2"/>
    </row>
    <row r="553" spans="11:13" x14ac:dyDescent="0.25">
      <c r="K553" s="110"/>
      <c r="L553" s="112"/>
      <c r="M553" s="2"/>
    </row>
    <row r="554" spans="11:13" x14ac:dyDescent="0.25">
      <c r="K554" s="110"/>
      <c r="L554" s="112"/>
      <c r="M554" s="2"/>
    </row>
    <row r="555" spans="11:13" x14ac:dyDescent="0.25">
      <c r="K555" s="110"/>
      <c r="L555" s="112"/>
      <c r="M555" s="2"/>
    </row>
    <row r="556" spans="11:13" x14ac:dyDescent="0.25">
      <c r="K556" s="110"/>
      <c r="L556" s="112"/>
      <c r="M556" s="2"/>
    </row>
    <row r="557" spans="11:13" x14ac:dyDescent="0.25">
      <c r="K557" s="110"/>
      <c r="L557" s="112"/>
      <c r="M557" s="2"/>
    </row>
    <row r="558" spans="11:13" x14ac:dyDescent="0.25">
      <c r="K558" s="110"/>
      <c r="L558" s="112"/>
      <c r="M558" s="2"/>
    </row>
    <row r="559" spans="11:13" x14ac:dyDescent="0.25">
      <c r="K559" s="110"/>
      <c r="L559" s="112"/>
      <c r="M559" s="2"/>
    </row>
    <row r="560" spans="11:13" x14ac:dyDescent="0.25">
      <c r="K560" s="110"/>
      <c r="L560" s="112"/>
      <c r="M560" s="2"/>
    </row>
    <row r="561" spans="11:13" x14ac:dyDescent="0.25">
      <c r="K561" s="110"/>
      <c r="L561" s="112"/>
      <c r="M561" s="2"/>
    </row>
    <row r="562" spans="11:13" x14ac:dyDescent="0.25">
      <c r="K562" s="110"/>
      <c r="L562" s="112"/>
      <c r="M562" s="2"/>
    </row>
    <row r="563" spans="11:13" x14ac:dyDescent="0.25">
      <c r="K563" s="110"/>
      <c r="L563" s="112"/>
      <c r="M563" s="2"/>
    </row>
    <row r="564" spans="11:13" x14ac:dyDescent="0.25">
      <c r="K564" s="110"/>
      <c r="L564" s="112"/>
      <c r="M564" s="2"/>
    </row>
    <row r="565" spans="11:13" x14ac:dyDescent="0.25">
      <c r="K565" s="110"/>
      <c r="L565" s="112"/>
      <c r="M565" s="2"/>
    </row>
    <row r="566" spans="11:13" x14ac:dyDescent="0.25">
      <c r="K566" s="110"/>
      <c r="L566" s="112"/>
      <c r="M566" s="2"/>
    </row>
    <row r="567" spans="11:13" x14ac:dyDescent="0.25">
      <c r="K567" s="110"/>
      <c r="L567" s="112"/>
      <c r="M567" s="2"/>
    </row>
    <row r="568" spans="11:13" x14ac:dyDescent="0.25">
      <c r="K568" s="110"/>
      <c r="L568" s="112"/>
      <c r="M568" s="2"/>
    </row>
    <row r="569" spans="11:13" x14ac:dyDescent="0.25">
      <c r="K569" s="110"/>
      <c r="L569" s="112"/>
      <c r="M569" s="2"/>
    </row>
    <row r="570" spans="11:13" x14ac:dyDescent="0.25">
      <c r="K570" s="110"/>
      <c r="L570" s="112"/>
      <c r="M570" s="2"/>
    </row>
    <row r="571" spans="11:13" x14ac:dyDescent="0.25">
      <c r="K571" s="110"/>
      <c r="L571" s="112"/>
      <c r="M571" s="2"/>
    </row>
    <row r="572" spans="11:13" x14ac:dyDescent="0.25">
      <c r="K572" s="110"/>
      <c r="L572" s="112"/>
      <c r="M572" s="2"/>
    </row>
    <row r="573" spans="11:13" x14ac:dyDescent="0.25">
      <c r="K573" s="110"/>
      <c r="L573" s="112"/>
      <c r="M573" s="2"/>
    </row>
    <row r="574" spans="11:13" x14ac:dyDescent="0.25">
      <c r="K574" s="110"/>
      <c r="L574" s="112"/>
      <c r="M574" s="2"/>
    </row>
    <row r="575" spans="11:13" x14ac:dyDescent="0.25">
      <c r="K575" s="110"/>
      <c r="L575" s="112"/>
      <c r="M575" s="2"/>
    </row>
    <row r="576" spans="11:13" x14ac:dyDescent="0.25">
      <c r="K576" s="110"/>
      <c r="L576" s="112"/>
      <c r="M576" s="2"/>
    </row>
    <row r="577" spans="11:13" x14ac:dyDescent="0.25">
      <c r="K577" s="110"/>
      <c r="L577" s="112"/>
      <c r="M577" s="2"/>
    </row>
    <row r="578" spans="11:13" x14ac:dyDescent="0.25">
      <c r="K578" s="110"/>
      <c r="L578" s="112"/>
      <c r="M578" s="2"/>
    </row>
    <row r="579" spans="11:13" x14ac:dyDescent="0.25">
      <c r="K579" s="110"/>
      <c r="L579" s="112"/>
      <c r="M579" s="2"/>
    </row>
    <row r="580" spans="11:13" x14ac:dyDescent="0.25">
      <c r="K580" s="110"/>
      <c r="L580" s="112"/>
      <c r="M580" s="2"/>
    </row>
    <row r="581" spans="11:13" x14ac:dyDescent="0.25">
      <c r="K581" s="110"/>
      <c r="L581" s="112"/>
      <c r="M581" s="2"/>
    </row>
    <row r="582" spans="11:13" x14ac:dyDescent="0.25">
      <c r="K582" s="110"/>
      <c r="L582" s="112"/>
      <c r="M582" s="2"/>
    </row>
    <row r="583" spans="11:13" x14ac:dyDescent="0.25">
      <c r="K583" s="110"/>
      <c r="L583" s="112"/>
      <c r="M583" s="2"/>
    </row>
    <row r="584" spans="11:13" x14ac:dyDescent="0.25">
      <c r="K584" s="110"/>
      <c r="L584" s="112"/>
      <c r="M584" s="2"/>
    </row>
    <row r="585" spans="11:13" x14ac:dyDescent="0.25">
      <c r="K585" s="110"/>
      <c r="L585" s="112"/>
      <c r="M585" s="2"/>
    </row>
    <row r="586" spans="11:13" x14ac:dyDescent="0.25">
      <c r="K586" s="110"/>
      <c r="L586" s="112"/>
      <c r="M586" s="2"/>
    </row>
    <row r="587" spans="11:13" x14ac:dyDescent="0.25">
      <c r="K587" s="110"/>
      <c r="L587" s="112"/>
      <c r="M587" s="2"/>
    </row>
    <row r="588" spans="11:13" x14ac:dyDescent="0.25">
      <c r="K588" s="110"/>
      <c r="L588" s="112"/>
      <c r="M588" s="2"/>
    </row>
    <row r="589" spans="11:13" x14ac:dyDescent="0.25">
      <c r="K589" s="110"/>
      <c r="L589" s="112"/>
      <c r="M589" s="2"/>
    </row>
    <row r="590" spans="11:13" x14ac:dyDescent="0.25">
      <c r="K590" s="110"/>
      <c r="L590" s="112"/>
      <c r="M590" s="2"/>
    </row>
    <row r="591" spans="11:13" x14ac:dyDescent="0.25">
      <c r="K591" s="110"/>
      <c r="L591" s="112"/>
      <c r="M591" s="2"/>
    </row>
    <row r="592" spans="11:13" x14ac:dyDescent="0.25">
      <c r="K592" s="110"/>
      <c r="L592" s="112"/>
      <c r="M592" s="2"/>
    </row>
    <row r="593" spans="11:13" x14ac:dyDescent="0.25">
      <c r="K593" s="110"/>
      <c r="L593" s="112"/>
      <c r="M593" s="2"/>
    </row>
    <row r="594" spans="11:13" x14ac:dyDescent="0.25">
      <c r="K594" s="110"/>
      <c r="L594" s="112"/>
      <c r="M594" s="2"/>
    </row>
    <row r="595" spans="11:13" x14ac:dyDescent="0.25">
      <c r="K595" s="110"/>
      <c r="L595" s="112"/>
      <c r="M595" s="2"/>
    </row>
    <row r="596" spans="11:13" x14ac:dyDescent="0.25">
      <c r="K596" s="110"/>
      <c r="L596" s="112"/>
      <c r="M596" s="2"/>
    </row>
    <row r="597" spans="11:13" x14ac:dyDescent="0.25">
      <c r="K597" s="110"/>
      <c r="L597" s="112"/>
      <c r="M597" s="2"/>
    </row>
    <row r="598" spans="11:13" x14ac:dyDescent="0.25">
      <c r="K598" s="110"/>
      <c r="L598" s="112"/>
      <c r="M598" s="2"/>
    </row>
    <row r="599" spans="11:13" x14ac:dyDescent="0.25">
      <c r="K599" s="110"/>
      <c r="L599" s="112"/>
      <c r="M599" s="2"/>
    </row>
    <row r="600" spans="11:13" x14ac:dyDescent="0.25">
      <c r="K600" s="110"/>
      <c r="L600" s="112"/>
      <c r="M600" s="2"/>
    </row>
    <row r="601" spans="11:13" x14ac:dyDescent="0.25">
      <c r="K601" s="110"/>
      <c r="L601" s="112"/>
      <c r="M601" s="2"/>
    </row>
    <row r="602" spans="11:13" x14ac:dyDescent="0.25">
      <c r="K602" s="110"/>
      <c r="L602" s="112"/>
      <c r="M602" s="2"/>
    </row>
    <row r="603" spans="11:13" x14ac:dyDescent="0.25">
      <c r="K603" s="110"/>
      <c r="L603" s="112"/>
      <c r="M603" s="2"/>
    </row>
    <row r="604" spans="11:13" x14ac:dyDescent="0.25">
      <c r="K604" s="110"/>
      <c r="L604" s="112"/>
      <c r="M604" s="2"/>
    </row>
    <row r="605" spans="11:13" x14ac:dyDescent="0.25">
      <c r="K605" s="110"/>
      <c r="L605" s="112"/>
      <c r="M605" s="2"/>
    </row>
    <row r="606" spans="11:13" x14ac:dyDescent="0.25">
      <c r="K606" s="110"/>
      <c r="L606" s="112"/>
      <c r="M606" s="2"/>
    </row>
    <row r="607" spans="11:13" x14ac:dyDescent="0.25">
      <c r="K607" s="110"/>
      <c r="L607" s="112"/>
      <c r="M607" s="2"/>
    </row>
    <row r="608" spans="11:13" x14ac:dyDescent="0.25">
      <c r="K608" s="110"/>
      <c r="L608" s="112"/>
      <c r="M608" s="2"/>
    </row>
    <row r="609" spans="11:13" x14ac:dyDescent="0.25">
      <c r="K609" s="110"/>
      <c r="L609" s="112"/>
      <c r="M609" s="2"/>
    </row>
    <row r="610" spans="11:13" x14ac:dyDescent="0.25">
      <c r="K610" s="110"/>
      <c r="L610" s="112"/>
      <c r="M610" s="2"/>
    </row>
    <row r="611" spans="11:13" x14ac:dyDescent="0.25">
      <c r="K611" s="110"/>
      <c r="L611" s="112"/>
      <c r="M611" s="2"/>
    </row>
    <row r="612" spans="11:13" x14ac:dyDescent="0.25">
      <c r="K612" s="110"/>
      <c r="L612" s="112"/>
      <c r="M612" s="2"/>
    </row>
    <row r="613" spans="11:13" x14ac:dyDescent="0.25">
      <c r="K613" s="110"/>
      <c r="L613" s="112"/>
      <c r="M613" s="2"/>
    </row>
    <row r="614" spans="11:13" x14ac:dyDescent="0.25">
      <c r="K614" s="110"/>
      <c r="L614" s="112"/>
      <c r="M614" s="2"/>
    </row>
    <row r="615" spans="11:13" x14ac:dyDescent="0.25">
      <c r="K615" s="110"/>
      <c r="L615" s="112"/>
      <c r="M615" s="2"/>
    </row>
    <row r="616" spans="11:13" x14ac:dyDescent="0.25">
      <c r="K616" s="110"/>
      <c r="L616" s="112"/>
      <c r="M616" s="2"/>
    </row>
    <row r="617" spans="11:13" x14ac:dyDescent="0.25">
      <c r="K617" s="110"/>
      <c r="L617" s="112"/>
      <c r="M617" s="2"/>
    </row>
    <row r="618" spans="11:13" x14ac:dyDescent="0.25">
      <c r="K618" s="110"/>
      <c r="L618" s="112"/>
      <c r="M618" s="2"/>
    </row>
    <row r="619" spans="11:13" x14ac:dyDescent="0.25">
      <c r="K619" s="110"/>
      <c r="L619" s="112"/>
      <c r="M619" s="2"/>
    </row>
    <row r="620" spans="11:13" x14ac:dyDescent="0.25">
      <c r="K620" s="110"/>
      <c r="L620" s="112"/>
      <c r="M620" s="2"/>
    </row>
    <row r="621" spans="11:13" x14ac:dyDescent="0.25">
      <c r="K621" s="110"/>
      <c r="L621" s="112"/>
      <c r="M621" s="2"/>
    </row>
    <row r="622" spans="11:13" x14ac:dyDescent="0.25">
      <c r="K622" s="110"/>
      <c r="L622" s="112"/>
      <c r="M622" s="2"/>
    </row>
    <row r="623" spans="11:13" x14ac:dyDescent="0.25">
      <c r="K623" s="110"/>
      <c r="L623" s="112"/>
      <c r="M623" s="2"/>
    </row>
    <row r="624" spans="11:13" x14ac:dyDescent="0.25">
      <c r="K624" s="110"/>
      <c r="L624" s="112"/>
      <c r="M624" s="2"/>
    </row>
    <row r="625" spans="11:13" x14ac:dyDescent="0.25">
      <c r="K625" s="110"/>
      <c r="L625" s="112"/>
      <c r="M625" s="2"/>
    </row>
    <row r="626" spans="11:13" x14ac:dyDescent="0.25">
      <c r="K626" s="110"/>
      <c r="L626" s="112"/>
      <c r="M626" s="2"/>
    </row>
    <row r="627" spans="11:13" x14ac:dyDescent="0.25">
      <c r="K627" s="110"/>
      <c r="L627" s="112"/>
      <c r="M627" s="2"/>
    </row>
    <row r="628" spans="11:13" x14ac:dyDescent="0.25">
      <c r="K628" s="110"/>
      <c r="L628" s="112"/>
      <c r="M628" s="2"/>
    </row>
    <row r="629" spans="11:13" x14ac:dyDescent="0.25">
      <c r="K629" s="110"/>
      <c r="L629" s="112"/>
      <c r="M629" s="2"/>
    </row>
    <row r="630" spans="11:13" x14ac:dyDescent="0.25">
      <c r="K630" s="110"/>
      <c r="L630" s="112"/>
      <c r="M630" s="2"/>
    </row>
    <row r="631" spans="11:13" x14ac:dyDescent="0.25">
      <c r="K631" s="110"/>
      <c r="L631" s="112"/>
      <c r="M631" s="2"/>
    </row>
    <row r="632" spans="11:13" x14ac:dyDescent="0.25">
      <c r="K632" s="110"/>
      <c r="L632" s="112"/>
      <c r="M632" s="2"/>
    </row>
    <row r="633" spans="11:13" x14ac:dyDescent="0.25">
      <c r="K633" s="110"/>
      <c r="L633" s="112"/>
      <c r="M633" s="2"/>
    </row>
    <row r="634" spans="11:13" x14ac:dyDescent="0.25">
      <c r="K634" s="110"/>
      <c r="L634" s="112"/>
      <c r="M634" s="2"/>
    </row>
    <row r="635" spans="11:13" x14ac:dyDescent="0.25">
      <c r="K635" s="110"/>
      <c r="L635" s="112"/>
      <c r="M635" s="2"/>
    </row>
    <row r="636" spans="11:13" x14ac:dyDescent="0.25">
      <c r="K636" s="110"/>
      <c r="L636" s="112"/>
      <c r="M636" s="2"/>
    </row>
    <row r="637" spans="11:13" x14ac:dyDescent="0.25">
      <c r="K637" s="110"/>
      <c r="L637" s="112"/>
      <c r="M637" s="2"/>
    </row>
    <row r="638" spans="11:13" x14ac:dyDescent="0.25">
      <c r="K638" s="110"/>
      <c r="L638" s="112"/>
      <c r="M638" s="2"/>
    </row>
    <row r="639" spans="11:13" x14ac:dyDescent="0.25">
      <c r="K639" s="110"/>
      <c r="L639" s="112"/>
      <c r="M639" s="2"/>
    </row>
    <row r="640" spans="11:13" x14ac:dyDescent="0.25">
      <c r="K640" s="110"/>
      <c r="L640" s="112"/>
      <c r="M640" s="2"/>
    </row>
    <row r="641" spans="11:13" x14ac:dyDescent="0.25">
      <c r="K641" s="110"/>
      <c r="L641" s="112"/>
      <c r="M641" s="2"/>
    </row>
    <row r="642" spans="11:13" x14ac:dyDescent="0.25">
      <c r="K642" s="110"/>
      <c r="L642" s="112"/>
      <c r="M642" s="2"/>
    </row>
    <row r="643" spans="11:13" x14ac:dyDescent="0.25">
      <c r="K643" s="110"/>
      <c r="L643" s="112"/>
      <c r="M643" s="2"/>
    </row>
    <row r="644" spans="11:13" x14ac:dyDescent="0.25">
      <c r="K644" s="110"/>
      <c r="L644" s="112"/>
      <c r="M644" s="2"/>
    </row>
    <row r="645" spans="11:13" x14ac:dyDescent="0.25">
      <c r="K645" s="110"/>
      <c r="L645" s="112"/>
      <c r="M645" s="2"/>
    </row>
    <row r="646" spans="11:13" x14ac:dyDescent="0.25">
      <c r="K646" s="110"/>
      <c r="L646" s="112"/>
      <c r="M646" s="2"/>
    </row>
    <row r="647" spans="11:13" x14ac:dyDescent="0.25">
      <c r="K647" s="110"/>
      <c r="L647" s="112"/>
      <c r="M647" s="2"/>
    </row>
    <row r="648" spans="11:13" x14ac:dyDescent="0.25">
      <c r="K648" s="110"/>
      <c r="L648" s="112"/>
      <c r="M648" s="2"/>
    </row>
    <row r="649" spans="11:13" x14ac:dyDescent="0.25">
      <c r="K649" s="110"/>
      <c r="L649" s="112"/>
      <c r="M649" s="2"/>
    </row>
    <row r="650" spans="11:13" x14ac:dyDescent="0.25">
      <c r="K650" s="110"/>
      <c r="L650" s="112"/>
      <c r="M650" s="2"/>
    </row>
    <row r="651" spans="11:13" x14ac:dyDescent="0.25">
      <c r="K651" s="110"/>
      <c r="L651" s="112"/>
      <c r="M651" s="2"/>
    </row>
    <row r="652" spans="11:13" x14ac:dyDescent="0.25">
      <c r="K652" s="110"/>
      <c r="L652" s="112"/>
      <c r="M652" s="2"/>
    </row>
    <row r="653" spans="11:13" x14ac:dyDescent="0.25">
      <c r="K653" s="110"/>
      <c r="L653" s="112"/>
      <c r="M653" s="2"/>
    </row>
    <row r="654" spans="11:13" x14ac:dyDescent="0.25">
      <c r="K654" s="110"/>
      <c r="L654" s="112"/>
      <c r="M654" s="2"/>
    </row>
    <row r="655" spans="11:13" x14ac:dyDescent="0.25">
      <c r="K655" s="110"/>
      <c r="L655" s="112"/>
      <c r="M655" s="2"/>
    </row>
    <row r="656" spans="11:13" x14ac:dyDescent="0.25">
      <c r="K656" s="110"/>
      <c r="L656" s="112"/>
      <c r="M656" s="2"/>
    </row>
    <row r="657" spans="11:13" x14ac:dyDescent="0.25">
      <c r="K657" s="110"/>
      <c r="L657" s="112"/>
      <c r="M657" s="2"/>
    </row>
    <row r="658" spans="11:13" x14ac:dyDescent="0.25">
      <c r="K658" s="110"/>
      <c r="L658" s="112"/>
      <c r="M658" s="2"/>
    </row>
    <row r="659" spans="11:13" x14ac:dyDescent="0.25">
      <c r="K659" s="110"/>
      <c r="L659" s="112"/>
      <c r="M659" s="2"/>
    </row>
    <row r="660" spans="11:13" x14ac:dyDescent="0.25">
      <c r="K660" s="110"/>
      <c r="L660" s="112"/>
      <c r="M660" s="2"/>
    </row>
    <row r="661" spans="11:13" x14ac:dyDescent="0.25">
      <c r="K661" s="110"/>
      <c r="L661" s="112"/>
      <c r="M661" s="2"/>
    </row>
    <row r="662" spans="11:13" x14ac:dyDescent="0.25">
      <c r="K662" s="110"/>
      <c r="L662" s="112"/>
      <c r="M662" s="2"/>
    </row>
    <row r="663" spans="11:13" x14ac:dyDescent="0.25">
      <c r="K663" s="110"/>
      <c r="L663" s="112"/>
      <c r="M663" s="2"/>
    </row>
    <row r="664" spans="11:13" x14ac:dyDescent="0.25">
      <c r="K664" s="110"/>
      <c r="L664" s="112"/>
      <c r="M664" s="2"/>
    </row>
    <row r="665" spans="11:13" x14ac:dyDescent="0.25">
      <c r="K665" s="110"/>
      <c r="L665" s="112"/>
      <c r="M665" s="2"/>
    </row>
    <row r="666" spans="11:13" x14ac:dyDescent="0.25">
      <c r="K666" s="110"/>
      <c r="L666" s="112"/>
      <c r="M666" s="2"/>
    </row>
    <row r="667" spans="11:13" x14ac:dyDescent="0.25">
      <c r="K667" s="110"/>
      <c r="L667" s="112"/>
      <c r="M667" s="2"/>
    </row>
    <row r="668" spans="11:13" x14ac:dyDescent="0.25">
      <c r="K668" s="110"/>
      <c r="L668" s="112"/>
      <c r="M668" s="2"/>
    </row>
    <row r="669" spans="11:13" x14ac:dyDescent="0.25">
      <c r="K669" s="110"/>
      <c r="L669" s="112"/>
      <c r="M669" s="2"/>
    </row>
    <row r="670" spans="11:13" x14ac:dyDescent="0.25">
      <c r="K670" s="110"/>
      <c r="L670" s="112"/>
      <c r="M670" s="2"/>
    </row>
    <row r="671" spans="11:13" x14ac:dyDescent="0.25">
      <c r="K671" s="110"/>
      <c r="L671" s="112"/>
      <c r="M671" s="2"/>
    </row>
    <row r="672" spans="11:13" x14ac:dyDescent="0.25">
      <c r="K672" s="110"/>
      <c r="L672" s="112"/>
      <c r="M672" s="2"/>
    </row>
    <row r="673" spans="11:13" x14ac:dyDescent="0.25">
      <c r="K673" s="110"/>
      <c r="L673" s="112"/>
      <c r="M673" s="2"/>
    </row>
    <row r="674" spans="11:13" x14ac:dyDescent="0.25">
      <c r="K674" s="110"/>
      <c r="L674" s="112"/>
      <c r="M674" s="2"/>
    </row>
    <row r="675" spans="11:13" x14ac:dyDescent="0.25">
      <c r="K675" s="110"/>
      <c r="L675" s="112"/>
      <c r="M675" s="2"/>
    </row>
    <row r="676" spans="11:13" x14ac:dyDescent="0.25">
      <c r="K676" s="110"/>
      <c r="L676" s="112"/>
      <c r="M676" s="2"/>
    </row>
    <row r="677" spans="11:13" x14ac:dyDescent="0.25">
      <c r="K677" s="110"/>
      <c r="L677" s="112"/>
      <c r="M677" s="2"/>
    </row>
    <row r="678" spans="11:13" x14ac:dyDescent="0.25">
      <c r="K678" s="110"/>
      <c r="L678" s="112"/>
      <c r="M678" s="2"/>
    </row>
    <row r="679" spans="11:13" x14ac:dyDescent="0.25">
      <c r="K679" s="110"/>
      <c r="L679" s="112"/>
      <c r="M679" s="2"/>
    </row>
    <row r="680" spans="11:13" x14ac:dyDescent="0.25">
      <c r="K680" s="110"/>
      <c r="L680" s="112"/>
      <c r="M680" s="2"/>
    </row>
    <row r="681" spans="11:13" x14ac:dyDescent="0.25">
      <c r="K681" s="110"/>
      <c r="L681" s="112"/>
      <c r="M681" s="2"/>
    </row>
    <row r="682" spans="11:13" x14ac:dyDescent="0.25">
      <c r="K682" s="110"/>
      <c r="L682" s="112"/>
      <c r="M682" s="2"/>
    </row>
    <row r="683" spans="11:13" x14ac:dyDescent="0.25">
      <c r="K683" s="110"/>
      <c r="L683" s="112"/>
      <c r="M683" s="2"/>
    </row>
    <row r="684" spans="11:13" x14ac:dyDescent="0.25">
      <c r="K684" s="110"/>
      <c r="L684" s="112"/>
      <c r="M684" s="2"/>
    </row>
    <row r="685" spans="11:13" x14ac:dyDescent="0.25">
      <c r="K685" s="110"/>
      <c r="L685" s="112"/>
      <c r="M685" s="2"/>
    </row>
    <row r="686" spans="11:13" x14ac:dyDescent="0.25">
      <c r="K686" s="110"/>
      <c r="L686" s="112"/>
      <c r="M686" s="2"/>
    </row>
    <row r="687" spans="11:13" x14ac:dyDescent="0.25">
      <c r="K687" s="110"/>
      <c r="L687" s="112"/>
      <c r="M687" s="2"/>
    </row>
    <row r="688" spans="11:13" x14ac:dyDescent="0.25">
      <c r="K688" s="110"/>
      <c r="L688" s="112"/>
      <c r="M688" s="2"/>
    </row>
    <row r="689" spans="11:13" x14ac:dyDescent="0.25">
      <c r="K689" s="110"/>
      <c r="L689" s="112"/>
      <c r="M689" s="2"/>
    </row>
    <row r="690" spans="11:13" x14ac:dyDescent="0.25">
      <c r="K690" s="110"/>
      <c r="L690" s="112"/>
      <c r="M690" s="2"/>
    </row>
    <row r="691" spans="11:13" x14ac:dyDescent="0.25">
      <c r="K691" s="110"/>
      <c r="L691" s="112"/>
      <c r="M691" s="2"/>
    </row>
    <row r="692" spans="11:13" x14ac:dyDescent="0.25">
      <c r="K692" s="110"/>
      <c r="L692" s="112"/>
      <c r="M692" s="2"/>
    </row>
    <row r="693" spans="11:13" x14ac:dyDescent="0.25">
      <c r="K693" s="110"/>
      <c r="L693" s="112"/>
      <c r="M693" s="2"/>
    </row>
    <row r="694" spans="11:13" x14ac:dyDescent="0.25">
      <c r="K694" s="110"/>
      <c r="L694" s="112"/>
      <c r="M694" s="2"/>
    </row>
    <row r="695" spans="11:13" x14ac:dyDescent="0.25">
      <c r="K695" s="110"/>
      <c r="L695" s="112"/>
      <c r="M695" s="2"/>
    </row>
    <row r="696" spans="11:13" x14ac:dyDescent="0.25">
      <c r="K696" s="110"/>
      <c r="L696" s="112"/>
      <c r="M696" s="2"/>
    </row>
    <row r="697" spans="11:13" x14ac:dyDescent="0.25">
      <c r="K697" s="110"/>
      <c r="L697" s="112"/>
      <c r="M697" s="2"/>
    </row>
    <row r="698" spans="11:13" x14ac:dyDescent="0.25">
      <c r="K698" s="110"/>
      <c r="L698" s="112"/>
      <c r="M698" s="2"/>
    </row>
    <row r="699" spans="11:13" x14ac:dyDescent="0.25">
      <c r="K699" s="110"/>
      <c r="L699" s="112"/>
      <c r="M699" s="2"/>
    </row>
    <row r="700" spans="11:13" x14ac:dyDescent="0.25">
      <c r="K700" s="110"/>
      <c r="L700" s="112"/>
      <c r="M700" s="2"/>
    </row>
    <row r="701" spans="11:13" x14ac:dyDescent="0.25">
      <c r="K701" s="110"/>
      <c r="L701" s="112"/>
      <c r="M701" s="2"/>
    </row>
    <row r="702" spans="11:13" x14ac:dyDescent="0.25">
      <c r="K702" s="110"/>
      <c r="L702" s="112"/>
      <c r="M702" s="2"/>
    </row>
    <row r="703" spans="11:13" x14ac:dyDescent="0.25">
      <c r="K703" s="110"/>
      <c r="L703" s="112"/>
      <c r="M703" s="2"/>
    </row>
    <row r="704" spans="11:13" x14ac:dyDescent="0.25">
      <c r="K704" s="110"/>
      <c r="L704" s="112"/>
      <c r="M704" s="2"/>
    </row>
    <row r="705" spans="11:13" x14ac:dyDescent="0.25">
      <c r="K705" s="110"/>
      <c r="L705" s="112"/>
      <c r="M705" s="2"/>
    </row>
    <row r="706" spans="11:13" x14ac:dyDescent="0.25">
      <c r="K706" s="110"/>
      <c r="L706" s="112"/>
      <c r="M706" s="2"/>
    </row>
    <row r="707" spans="11:13" x14ac:dyDescent="0.25">
      <c r="K707" s="110"/>
      <c r="L707" s="112"/>
      <c r="M707" s="2"/>
    </row>
    <row r="708" spans="11:13" x14ac:dyDescent="0.25">
      <c r="K708" s="110"/>
      <c r="L708" s="112"/>
      <c r="M708" s="2"/>
    </row>
    <row r="709" spans="11:13" x14ac:dyDescent="0.25">
      <c r="K709" s="110"/>
      <c r="L709" s="112"/>
      <c r="M709" s="2"/>
    </row>
    <row r="710" spans="11:13" x14ac:dyDescent="0.25">
      <c r="K710" s="110"/>
      <c r="L710" s="112"/>
      <c r="M710" s="2"/>
    </row>
    <row r="711" spans="11:13" x14ac:dyDescent="0.25">
      <c r="K711" s="110"/>
      <c r="L711" s="112"/>
      <c r="M711" s="2"/>
    </row>
    <row r="712" spans="11:13" x14ac:dyDescent="0.25">
      <c r="K712" s="110"/>
      <c r="L712" s="112"/>
      <c r="M712" s="2"/>
    </row>
    <row r="713" spans="11:13" x14ac:dyDescent="0.25">
      <c r="K713" s="110"/>
      <c r="L713" s="112"/>
      <c r="M713" s="2"/>
    </row>
    <row r="714" spans="11:13" x14ac:dyDescent="0.25">
      <c r="K714" s="110"/>
      <c r="L714" s="112"/>
      <c r="M714" s="2"/>
    </row>
    <row r="715" spans="11:13" x14ac:dyDescent="0.25">
      <c r="K715" s="110"/>
      <c r="L715" s="112"/>
      <c r="M715" s="2"/>
    </row>
    <row r="716" spans="11:13" x14ac:dyDescent="0.25">
      <c r="K716" s="110"/>
      <c r="L716" s="112"/>
      <c r="M716" s="2"/>
    </row>
    <row r="717" spans="11:13" x14ac:dyDescent="0.25">
      <c r="K717" s="110"/>
      <c r="L717" s="112"/>
      <c r="M717" s="2"/>
    </row>
    <row r="718" spans="11:13" x14ac:dyDescent="0.25">
      <c r="K718" s="110"/>
      <c r="L718" s="112"/>
      <c r="M718" s="2"/>
    </row>
    <row r="719" spans="11:13" x14ac:dyDescent="0.25">
      <c r="K719" s="110"/>
      <c r="L719" s="112"/>
      <c r="M719" s="2"/>
    </row>
    <row r="720" spans="11:13" x14ac:dyDescent="0.25">
      <c r="K720" s="110"/>
      <c r="L720" s="112"/>
      <c r="M720" s="2"/>
    </row>
    <row r="721" spans="11:13" x14ac:dyDescent="0.25">
      <c r="K721" s="110"/>
      <c r="L721" s="112"/>
      <c r="M721" s="2"/>
    </row>
    <row r="722" spans="11:13" x14ac:dyDescent="0.25">
      <c r="K722" s="110"/>
      <c r="L722" s="112"/>
      <c r="M722" s="2"/>
    </row>
    <row r="723" spans="11:13" x14ac:dyDescent="0.25">
      <c r="K723" s="110"/>
      <c r="L723" s="112"/>
      <c r="M723" s="2"/>
    </row>
    <row r="724" spans="11:13" x14ac:dyDescent="0.25">
      <c r="K724" s="110"/>
      <c r="L724" s="112"/>
      <c r="M724" s="2"/>
    </row>
    <row r="725" spans="11:13" x14ac:dyDescent="0.25">
      <c r="K725" s="110"/>
      <c r="L725" s="112"/>
      <c r="M725" s="2"/>
    </row>
    <row r="726" spans="11:13" x14ac:dyDescent="0.25">
      <c r="K726" s="110"/>
      <c r="L726" s="112"/>
      <c r="M726" s="2"/>
    </row>
    <row r="727" spans="11:13" x14ac:dyDescent="0.25">
      <c r="K727" s="110"/>
      <c r="L727" s="112"/>
      <c r="M727" s="2"/>
    </row>
    <row r="728" spans="11:13" x14ac:dyDescent="0.25">
      <c r="K728" s="110"/>
      <c r="L728" s="112"/>
      <c r="M728" s="2"/>
    </row>
    <row r="729" spans="11:13" x14ac:dyDescent="0.25">
      <c r="K729" s="110"/>
      <c r="L729" s="112"/>
      <c r="M729" s="2"/>
    </row>
    <row r="730" spans="11:13" x14ac:dyDescent="0.25">
      <c r="K730" s="110"/>
      <c r="L730" s="112"/>
      <c r="M730" s="2"/>
    </row>
    <row r="731" spans="11:13" x14ac:dyDescent="0.25">
      <c r="K731" s="110"/>
      <c r="L731" s="112"/>
      <c r="M731" s="2"/>
    </row>
    <row r="732" spans="11:13" x14ac:dyDescent="0.25">
      <c r="K732" s="110"/>
      <c r="L732" s="112"/>
      <c r="M732" s="2"/>
    </row>
    <row r="733" spans="11:13" x14ac:dyDescent="0.25">
      <c r="K733" s="110"/>
      <c r="L733" s="112"/>
      <c r="M733" s="2"/>
    </row>
    <row r="734" spans="11:13" x14ac:dyDescent="0.25">
      <c r="K734" s="110"/>
      <c r="L734" s="112"/>
      <c r="M734" s="2"/>
    </row>
    <row r="735" spans="11:13" x14ac:dyDescent="0.25">
      <c r="K735" s="110"/>
      <c r="L735" s="112"/>
      <c r="M735" s="2"/>
    </row>
    <row r="736" spans="11:13" x14ac:dyDescent="0.25">
      <c r="K736" s="110"/>
      <c r="L736" s="112"/>
      <c r="M736" s="2"/>
    </row>
    <row r="737" spans="11:13" x14ac:dyDescent="0.25">
      <c r="K737" s="110"/>
      <c r="L737" s="112"/>
      <c r="M737" s="2"/>
    </row>
    <row r="738" spans="11:13" x14ac:dyDescent="0.25">
      <c r="K738" s="110"/>
      <c r="L738" s="112"/>
      <c r="M738" s="2"/>
    </row>
    <row r="739" spans="11:13" x14ac:dyDescent="0.25">
      <c r="K739" s="110"/>
      <c r="L739" s="112"/>
      <c r="M739" s="2"/>
    </row>
    <row r="740" spans="11:13" x14ac:dyDescent="0.25">
      <c r="K740" s="110"/>
      <c r="L740" s="112"/>
      <c r="M740" s="2"/>
    </row>
    <row r="741" spans="11:13" x14ac:dyDescent="0.25">
      <c r="K741" s="110"/>
      <c r="L741" s="112"/>
      <c r="M741" s="2"/>
    </row>
    <row r="742" spans="11:13" x14ac:dyDescent="0.25">
      <c r="K742" s="110"/>
      <c r="L742" s="112"/>
      <c r="M742" s="2"/>
    </row>
    <row r="743" spans="11:13" x14ac:dyDescent="0.25">
      <c r="K743" s="110"/>
      <c r="L743" s="112"/>
      <c r="M743" s="2"/>
    </row>
    <row r="744" spans="11:13" x14ac:dyDescent="0.25">
      <c r="K744" s="110"/>
      <c r="L744" s="112"/>
      <c r="M744" s="2"/>
    </row>
    <row r="745" spans="11:13" x14ac:dyDescent="0.25">
      <c r="K745" s="110"/>
      <c r="L745" s="112"/>
      <c r="M745" s="2"/>
    </row>
    <row r="746" spans="11:13" x14ac:dyDescent="0.25">
      <c r="K746" s="110"/>
      <c r="L746" s="112"/>
      <c r="M746" s="2"/>
    </row>
    <row r="747" spans="11:13" x14ac:dyDescent="0.25">
      <c r="K747" s="110"/>
      <c r="L747" s="112"/>
      <c r="M747" s="2"/>
    </row>
    <row r="748" spans="11:13" x14ac:dyDescent="0.25">
      <c r="K748" s="110"/>
      <c r="L748" s="112"/>
      <c r="M748" s="2"/>
    </row>
    <row r="749" spans="11:13" x14ac:dyDescent="0.25">
      <c r="K749" s="110"/>
      <c r="L749" s="112"/>
      <c r="M749" s="2"/>
    </row>
    <row r="750" spans="11:13" x14ac:dyDescent="0.25">
      <c r="K750" s="110"/>
      <c r="L750" s="112"/>
      <c r="M750" s="2"/>
    </row>
    <row r="751" spans="11:13" x14ac:dyDescent="0.25">
      <c r="K751" s="110"/>
      <c r="L751" s="112"/>
      <c r="M751" s="2"/>
    </row>
    <row r="752" spans="11:13" x14ac:dyDescent="0.25">
      <c r="K752" s="110"/>
      <c r="L752" s="112"/>
      <c r="M752" s="2"/>
    </row>
    <row r="753" spans="11:13" x14ac:dyDescent="0.25">
      <c r="K753" s="110"/>
      <c r="L753" s="112"/>
      <c r="M753" s="2"/>
    </row>
    <row r="754" spans="11:13" x14ac:dyDescent="0.25">
      <c r="K754" s="110"/>
      <c r="L754" s="112"/>
      <c r="M754" s="2"/>
    </row>
    <row r="755" spans="11:13" x14ac:dyDescent="0.25">
      <c r="K755" s="110"/>
      <c r="L755" s="112"/>
      <c r="M755" s="2"/>
    </row>
    <row r="756" spans="11:13" x14ac:dyDescent="0.25">
      <c r="K756" s="110"/>
      <c r="L756" s="112"/>
      <c r="M756" s="2"/>
    </row>
    <row r="757" spans="11:13" x14ac:dyDescent="0.25">
      <c r="K757" s="110"/>
      <c r="L757" s="112"/>
      <c r="M757" s="2"/>
    </row>
    <row r="758" spans="11:13" x14ac:dyDescent="0.25">
      <c r="K758" s="110"/>
      <c r="L758" s="112"/>
      <c r="M758" s="2"/>
    </row>
    <row r="759" spans="11:13" x14ac:dyDescent="0.25">
      <c r="K759" s="110"/>
      <c r="L759" s="112"/>
      <c r="M759" s="2"/>
    </row>
    <row r="760" spans="11:13" x14ac:dyDescent="0.25">
      <c r="K760" s="110"/>
      <c r="L760" s="112"/>
      <c r="M760" s="2"/>
    </row>
    <row r="761" spans="11:13" x14ac:dyDescent="0.25">
      <c r="K761" s="110"/>
      <c r="L761" s="112"/>
      <c r="M761" s="2"/>
    </row>
    <row r="762" spans="11:13" x14ac:dyDescent="0.25">
      <c r="K762" s="110"/>
      <c r="L762" s="112"/>
      <c r="M762" s="2"/>
    </row>
    <row r="763" spans="11:13" x14ac:dyDescent="0.25">
      <c r="K763" s="110"/>
      <c r="L763" s="112"/>
      <c r="M763" s="2"/>
    </row>
    <row r="764" spans="11:13" x14ac:dyDescent="0.25">
      <c r="K764" s="110"/>
      <c r="L764" s="112"/>
      <c r="M764" s="2"/>
    </row>
    <row r="765" spans="11:13" x14ac:dyDescent="0.25">
      <c r="K765" s="110"/>
      <c r="L765" s="112"/>
      <c r="M765" s="2"/>
    </row>
    <row r="766" spans="11:13" x14ac:dyDescent="0.25">
      <c r="K766" s="110"/>
      <c r="L766" s="112"/>
      <c r="M766" s="2"/>
    </row>
    <row r="767" spans="11:13" x14ac:dyDescent="0.25">
      <c r="K767" s="110"/>
      <c r="L767" s="112"/>
      <c r="M767" s="2"/>
    </row>
    <row r="768" spans="11:13" x14ac:dyDescent="0.25">
      <c r="K768" s="110"/>
      <c r="L768" s="112"/>
      <c r="M768" s="2"/>
    </row>
    <row r="769" spans="11:13" x14ac:dyDescent="0.25">
      <c r="K769" s="110"/>
      <c r="L769" s="112"/>
      <c r="M769" s="2"/>
    </row>
    <row r="770" spans="11:13" x14ac:dyDescent="0.25">
      <c r="K770" s="110"/>
      <c r="L770" s="112"/>
      <c r="M770" s="2"/>
    </row>
    <row r="771" spans="11:13" x14ac:dyDescent="0.25">
      <c r="K771" s="110"/>
      <c r="L771" s="112"/>
      <c r="M771" s="2"/>
    </row>
    <row r="772" spans="11:13" x14ac:dyDescent="0.25">
      <c r="K772" s="110"/>
      <c r="L772" s="112"/>
      <c r="M772" s="2"/>
    </row>
    <row r="773" spans="11:13" x14ac:dyDescent="0.25">
      <c r="K773" s="110"/>
      <c r="L773" s="112"/>
      <c r="M773" s="2"/>
    </row>
    <row r="774" spans="11:13" x14ac:dyDescent="0.25">
      <c r="K774" s="110"/>
      <c r="L774" s="112"/>
      <c r="M774" s="2"/>
    </row>
    <row r="775" spans="11:13" x14ac:dyDescent="0.25">
      <c r="K775" s="110"/>
      <c r="L775" s="112"/>
      <c r="M775" s="2"/>
    </row>
    <row r="776" spans="11:13" x14ac:dyDescent="0.25">
      <c r="K776" s="110"/>
      <c r="L776" s="112"/>
      <c r="M776" s="2"/>
    </row>
    <row r="777" spans="11:13" x14ac:dyDescent="0.25">
      <c r="K777" s="110"/>
      <c r="L777" s="112"/>
      <c r="M777" s="2"/>
    </row>
    <row r="778" spans="11:13" x14ac:dyDescent="0.25">
      <c r="K778" s="110"/>
      <c r="L778" s="112"/>
      <c r="M778" s="2"/>
    </row>
    <row r="779" spans="11:13" x14ac:dyDescent="0.25">
      <c r="K779" s="110"/>
      <c r="L779" s="112"/>
      <c r="M779" s="2"/>
    </row>
    <row r="780" spans="11:13" x14ac:dyDescent="0.25">
      <c r="K780" s="110"/>
      <c r="L780" s="112"/>
      <c r="M780" s="2"/>
    </row>
    <row r="781" spans="11:13" x14ac:dyDescent="0.25">
      <c r="K781" s="110"/>
      <c r="L781" s="112"/>
      <c r="M781" s="2"/>
    </row>
    <row r="782" spans="11:13" x14ac:dyDescent="0.25">
      <c r="K782" s="110"/>
      <c r="L782" s="112"/>
      <c r="M782" s="2"/>
    </row>
    <row r="783" spans="11:13" x14ac:dyDescent="0.25">
      <c r="K783" s="110"/>
      <c r="L783" s="112"/>
      <c r="M783" s="2"/>
    </row>
    <row r="784" spans="11:13" x14ac:dyDescent="0.25">
      <c r="K784" s="110"/>
      <c r="L784" s="112"/>
      <c r="M784" s="2"/>
    </row>
    <row r="785" spans="11:13" x14ac:dyDescent="0.25">
      <c r="K785" s="110"/>
      <c r="L785" s="112"/>
      <c r="M785" s="2"/>
    </row>
    <row r="786" spans="11:13" x14ac:dyDescent="0.25">
      <c r="K786" s="110"/>
      <c r="L786" s="112"/>
      <c r="M786" s="2"/>
    </row>
    <row r="787" spans="11:13" x14ac:dyDescent="0.25">
      <c r="K787" s="110"/>
      <c r="L787" s="112"/>
      <c r="M787" s="2"/>
    </row>
    <row r="788" spans="11:13" x14ac:dyDescent="0.25">
      <c r="K788" s="110"/>
      <c r="L788" s="112"/>
      <c r="M788" s="2"/>
    </row>
    <row r="789" spans="11:13" x14ac:dyDescent="0.25">
      <c r="K789" s="110"/>
      <c r="L789" s="112"/>
      <c r="M789" s="2"/>
    </row>
    <row r="790" spans="11:13" x14ac:dyDescent="0.25">
      <c r="K790" s="110"/>
      <c r="L790" s="112"/>
      <c r="M790" s="2"/>
    </row>
    <row r="791" spans="11:13" x14ac:dyDescent="0.25">
      <c r="K791" s="110"/>
      <c r="L791" s="112"/>
      <c r="M791" s="2"/>
    </row>
    <row r="792" spans="11:13" x14ac:dyDescent="0.25">
      <c r="K792" s="110"/>
      <c r="L792" s="112"/>
      <c r="M792" s="2"/>
    </row>
    <row r="793" spans="11:13" x14ac:dyDescent="0.25">
      <c r="K793" s="110"/>
      <c r="L793" s="112"/>
      <c r="M793" s="2"/>
    </row>
    <row r="794" spans="11:13" x14ac:dyDescent="0.25">
      <c r="K794" s="110"/>
      <c r="L794" s="112"/>
      <c r="M794" s="2"/>
    </row>
    <row r="795" spans="11:13" x14ac:dyDescent="0.25">
      <c r="K795" s="110"/>
      <c r="L795" s="112"/>
      <c r="M795" s="2"/>
    </row>
    <row r="796" spans="11:13" x14ac:dyDescent="0.25">
      <c r="K796" s="110"/>
      <c r="L796" s="112"/>
      <c r="M796" s="2"/>
    </row>
    <row r="797" spans="11:13" x14ac:dyDescent="0.25">
      <c r="K797" s="110"/>
      <c r="L797" s="112"/>
      <c r="M797" s="2"/>
    </row>
    <row r="798" spans="11:13" x14ac:dyDescent="0.25">
      <c r="K798" s="110"/>
      <c r="L798" s="112"/>
      <c r="M798" s="2"/>
    </row>
    <row r="799" spans="11:13" x14ac:dyDescent="0.25">
      <c r="K799" s="110"/>
      <c r="L799" s="112"/>
      <c r="M799" s="2"/>
    </row>
    <row r="800" spans="11:13" x14ac:dyDescent="0.25">
      <c r="K800" s="110"/>
      <c r="L800" s="112"/>
      <c r="M800" s="2"/>
    </row>
    <row r="801" spans="11:13" x14ac:dyDescent="0.25">
      <c r="K801" s="110"/>
      <c r="L801" s="112"/>
      <c r="M801" s="2"/>
    </row>
    <row r="802" spans="11:13" x14ac:dyDescent="0.25">
      <c r="K802" s="110"/>
      <c r="L802" s="112"/>
      <c r="M802" s="2"/>
    </row>
    <row r="803" spans="11:13" x14ac:dyDescent="0.25">
      <c r="K803" s="110"/>
      <c r="L803" s="112"/>
      <c r="M803" s="2"/>
    </row>
    <row r="804" spans="11:13" x14ac:dyDescent="0.25">
      <c r="K804" s="110"/>
      <c r="L804" s="112"/>
      <c r="M804" s="2"/>
    </row>
    <row r="805" spans="11:13" x14ac:dyDescent="0.25">
      <c r="K805" s="110"/>
      <c r="L805" s="112"/>
      <c r="M805" s="2"/>
    </row>
    <row r="806" spans="11:13" x14ac:dyDescent="0.25">
      <c r="K806" s="110"/>
      <c r="L806" s="112"/>
      <c r="M806" s="2"/>
    </row>
    <row r="807" spans="11:13" x14ac:dyDescent="0.25">
      <c r="K807" s="110"/>
      <c r="L807" s="112"/>
      <c r="M807" s="2"/>
    </row>
    <row r="808" spans="11:13" x14ac:dyDescent="0.25">
      <c r="K808" s="110"/>
      <c r="L808" s="112"/>
      <c r="M808" s="2"/>
    </row>
    <row r="809" spans="11:13" x14ac:dyDescent="0.25">
      <c r="K809" s="110"/>
      <c r="L809" s="112"/>
      <c r="M809" s="2"/>
    </row>
    <row r="810" spans="11:13" x14ac:dyDescent="0.25">
      <c r="K810" s="110"/>
      <c r="L810" s="112"/>
      <c r="M810" s="2"/>
    </row>
    <row r="811" spans="11:13" x14ac:dyDescent="0.25">
      <c r="K811" s="110"/>
      <c r="L811" s="112"/>
      <c r="M811" s="2"/>
    </row>
    <row r="812" spans="11:13" x14ac:dyDescent="0.25">
      <c r="K812" s="110"/>
      <c r="L812" s="112"/>
      <c r="M812" s="2"/>
    </row>
    <row r="813" spans="11:13" x14ac:dyDescent="0.25">
      <c r="K813" s="110"/>
      <c r="L813" s="112"/>
      <c r="M813" s="2"/>
    </row>
    <row r="814" spans="11:13" x14ac:dyDescent="0.25">
      <c r="K814" s="110"/>
      <c r="L814" s="112"/>
      <c r="M814" s="2"/>
    </row>
    <row r="815" spans="11:13" x14ac:dyDescent="0.25">
      <c r="K815" s="110"/>
      <c r="L815" s="112"/>
      <c r="M815" s="2"/>
    </row>
    <row r="816" spans="11:13" x14ac:dyDescent="0.25">
      <c r="K816" s="110"/>
      <c r="L816" s="112"/>
      <c r="M816" s="2"/>
    </row>
    <row r="817" spans="11:13" x14ac:dyDescent="0.25">
      <c r="K817" s="110"/>
      <c r="L817" s="112"/>
      <c r="M817" s="2"/>
    </row>
    <row r="818" spans="11:13" x14ac:dyDescent="0.25">
      <c r="K818" s="110"/>
      <c r="L818" s="112"/>
      <c r="M818" s="2"/>
    </row>
    <row r="819" spans="11:13" x14ac:dyDescent="0.25">
      <c r="K819" s="110"/>
      <c r="L819" s="112"/>
      <c r="M819" s="2"/>
    </row>
    <row r="820" spans="11:13" x14ac:dyDescent="0.25">
      <c r="K820" s="110"/>
      <c r="L820" s="112"/>
      <c r="M820" s="2"/>
    </row>
    <row r="821" spans="11:13" x14ac:dyDescent="0.25">
      <c r="K821" s="110"/>
      <c r="L821" s="112"/>
      <c r="M821" s="2"/>
    </row>
    <row r="822" spans="11:13" x14ac:dyDescent="0.25">
      <c r="K822" s="110"/>
      <c r="L822" s="112"/>
      <c r="M822" s="2"/>
    </row>
    <row r="823" spans="11:13" x14ac:dyDescent="0.25">
      <c r="K823" s="110"/>
      <c r="L823" s="112"/>
      <c r="M823" s="2"/>
    </row>
    <row r="824" spans="11:13" x14ac:dyDescent="0.25">
      <c r="K824" s="110"/>
      <c r="L824" s="112"/>
      <c r="M824" s="2"/>
    </row>
    <row r="825" spans="11:13" x14ac:dyDescent="0.25">
      <c r="K825" s="110"/>
      <c r="L825" s="112"/>
      <c r="M825" s="2"/>
    </row>
    <row r="826" spans="11:13" x14ac:dyDescent="0.25">
      <c r="K826" s="110"/>
      <c r="L826" s="112"/>
      <c r="M826" s="2"/>
    </row>
    <row r="827" spans="11:13" x14ac:dyDescent="0.25">
      <c r="K827" s="110"/>
      <c r="L827" s="112"/>
      <c r="M827" s="2"/>
    </row>
    <row r="828" spans="11:13" x14ac:dyDescent="0.25">
      <c r="K828" s="110"/>
      <c r="L828" s="112"/>
      <c r="M828" s="2"/>
    </row>
    <row r="829" spans="11:13" x14ac:dyDescent="0.25">
      <c r="K829" s="110"/>
      <c r="L829" s="112"/>
      <c r="M829" s="2"/>
    </row>
    <row r="830" spans="11:13" x14ac:dyDescent="0.25">
      <c r="K830" s="110"/>
      <c r="L830" s="112"/>
      <c r="M830" s="2"/>
    </row>
    <row r="831" spans="11:13" x14ac:dyDescent="0.25">
      <c r="K831" s="110"/>
      <c r="L831" s="112"/>
      <c r="M831" s="2"/>
    </row>
    <row r="832" spans="11:13" x14ac:dyDescent="0.25">
      <c r="K832" s="110"/>
      <c r="L832" s="112"/>
      <c r="M832" s="2"/>
    </row>
    <row r="833" spans="11:13" x14ac:dyDescent="0.25">
      <c r="K833" s="110"/>
      <c r="L833" s="112"/>
      <c r="M833" s="2"/>
    </row>
    <row r="834" spans="11:13" x14ac:dyDescent="0.25">
      <c r="K834" s="110"/>
      <c r="L834" s="112"/>
      <c r="M834" s="2"/>
    </row>
    <row r="835" spans="11:13" x14ac:dyDescent="0.25">
      <c r="K835" s="110"/>
      <c r="L835" s="112"/>
      <c r="M835" s="2"/>
    </row>
    <row r="836" spans="11:13" x14ac:dyDescent="0.25">
      <c r="K836" s="110"/>
      <c r="L836" s="112"/>
      <c r="M836" s="2"/>
    </row>
    <row r="837" spans="11:13" x14ac:dyDescent="0.25">
      <c r="K837" s="110"/>
      <c r="L837" s="112"/>
      <c r="M837" s="2"/>
    </row>
    <row r="838" spans="11:13" x14ac:dyDescent="0.25">
      <c r="K838" s="110"/>
      <c r="L838" s="112"/>
      <c r="M838" s="2"/>
    </row>
    <row r="839" spans="11:13" x14ac:dyDescent="0.25">
      <c r="K839" s="110"/>
      <c r="L839" s="112"/>
      <c r="M839" s="2"/>
    </row>
    <row r="840" spans="11:13" x14ac:dyDescent="0.25">
      <c r="K840" s="110"/>
      <c r="L840" s="112"/>
      <c r="M840" s="2"/>
    </row>
    <row r="841" spans="11:13" x14ac:dyDescent="0.25">
      <c r="K841" s="110"/>
      <c r="L841" s="112"/>
      <c r="M841" s="2"/>
    </row>
    <row r="842" spans="11:13" x14ac:dyDescent="0.25">
      <c r="K842" s="110"/>
      <c r="L842" s="112"/>
      <c r="M842" s="2"/>
    </row>
    <row r="843" spans="11:13" x14ac:dyDescent="0.25">
      <c r="K843" s="110"/>
      <c r="L843" s="112"/>
      <c r="M843" s="2"/>
    </row>
    <row r="844" spans="11:13" x14ac:dyDescent="0.25">
      <c r="K844" s="110"/>
      <c r="L844" s="112"/>
      <c r="M844" s="2"/>
    </row>
    <row r="845" spans="11:13" x14ac:dyDescent="0.25">
      <c r="K845" s="110"/>
      <c r="L845" s="112"/>
      <c r="M845" s="2"/>
    </row>
    <row r="846" spans="11:13" x14ac:dyDescent="0.25">
      <c r="K846" s="110"/>
      <c r="L846" s="112"/>
      <c r="M846" s="2"/>
    </row>
    <row r="847" spans="11:13" x14ac:dyDescent="0.25">
      <c r="K847" s="110"/>
      <c r="L847" s="112"/>
      <c r="M847" s="2"/>
    </row>
    <row r="848" spans="11:13" x14ac:dyDescent="0.25">
      <c r="K848" s="110"/>
      <c r="L848" s="112"/>
      <c r="M848" s="2"/>
    </row>
    <row r="849" spans="11:13" x14ac:dyDescent="0.25">
      <c r="K849" s="110"/>
      <c r="L849" s="112"/>
      <c r="M849" s="2"/>
    </row>
    <row r="850" spans="11:13" x14ac:dyDescent="0.25">
      <c r="K850" s="110"/>
      <c r="L850" s="112"/>
      <c r="M850" s="2"/>
    </row>
    <row r="851" spans="11:13" x14ac:dyDescent="0.25">
      <c r="K851" s="110"/>
      <c r="L851" s="112"/>
      <c r="M851" s="2"/>
    </row>
    <row r="852" spans="11:13" x14ac:dyDescent="0.25">
      <c r="K852" s="110"/>
      <c r="L852" s="112"/>
      <c r="M852" s="2"/>
    </row>
    <row r="853" spans="11:13" x14ac:dyDescent="0.25">
      <c r="K853" s="110"/>
      <c r="L853" s="112"/>
      <c r="M853" s="2"/>
    </row>
    <row r="854" spans="11:13" x14ac:dyDescent="0.25">
      <c r="K854" s="110"/>
      <c r="L854" s="112"/>
      <c r="M854" s="2"/>
    </row>
    <row r="855" spans="11:13" x14ac:dyDescent="0.25">
      <c r="K855" s="110"/>
      <c r="L855" s="112"/>
      <c r="M855" s="2"/>
    </row>
    <row r="856" spans="11:13" x14ac:dyDescent="0.25">
      <c r="K856" s="110"/>
      <c r="L856" s="112"/>
      <c r="M856" s="2"/>
    </row>
    <row r="857" spans="11:13" x14ac:dyDescent="0.25">
      <c r="K857" s="110"/>
      <c r="L857" s="112"/>
      <c r="M857" s="2"/>
    </row>
    <row r="858" spans="11:13" x14ac:dyDescent="0.25">
      <c r="K858" s="110"/>
      <c r="L858" s="112"/>
      <c r="M858" s="2"/>
    </row>
    <row r="859" spans="11:13" x14ac:dyDescent="0.25">
      <c r="K859" s="110"/>
      <c r="L859" s="112"/>
      <c r="M859" s="2"/>
    </row>
    <row r="860" spans="11:13" x14ac:dyDescent="0.25">
      <c r="K860" s="110"/>
      <c r="L860" s="112"/>
      <c r="M860" s="2"/>
    </row>
    <row r="861" spans="11:13" x14ac:dyDescent="0.25">
      <c r="K861" s="110"/>
      <c r="L861" s="112"/>
      <c r="M861" s="2"/>
    </row>
    <row r="862" spans="11:13" x14ac:dyDescent="0.25">
      <c r="K862" s="110"/>
      <c r="L862" s="112"/>
      <c r="M862" s="2"/>
    </row>
    <row r="863" spans="11:13" x14ac:dyDescent="0.25">
      <c r="K863" s="110"/>
      <c r="L863" s="112"/>
      <c r="M863" s="2"/>
    </row>
    <row r="864" spans="11:13" x14ac:dyDescent="0.25">
      <c r="K864" s="110"/>
      <c r="L864" s="112"/>
      <c r="M864" s="2"/>
    </row>
    <row r="865" spans="11:13" x14ac:dyDescent="0.25">
      <c r="K865" s="110"/>
      <c r="L865" s="112"/>
      <c r="M865" s="2"/>
    </row>
    <row r="866" spans="11:13" x14ac:dyDescent="0.25">
      <c r="K866" s="110"/>
      <c r="L866" s="112"/>
      <c r="M866" s="2"/>
    </row>
    <row r="867" spans="11:13" x14ac:dyDescent="0.25">
      <c r="K867" s="110"/>
      <c r="L867" s="112"/>
      <c r="M867" s="2"/>
    </row>
    <row r="868" spans="11:13" x14ac:dyDescent="0.25">
      <c r="K868" s="110"/>
      <c r="L868" s="112"/>
      <c r="M868" s="2"/>
    </row>
    <row r="869" spans="11:13" x14ac:dyDescent="0.25">
      <c r="K869" s="110"/>
      <c r="L869" s="112"/>
      <c r="M869" s="2"/>
    </row>
    <row r="870" spans="11:13" x14ac:dyDescent="0.25">
      <c r="K870" s="110"/>
      <c r="L870" s="112"/>
      <c r="M870" s="2"/>
    </row>
    <row r="871" spans="11:13" x14ac:dyDescent="0.25">
      <c r="K871" s="110"/>
      <c r="L871" s="112"/>
      <c r="M871" s="2"/>
    </row>
    <row r="872" spans="11:13" x14ac:dyDescent="0.25">
      <c r="K872" s="110"/>
      <c r="L872" s="112"/>
      <c r="M872" s="2"/>
    </row>
    <row r="873" spans="11:13" x14ac:dyDescent="0.25">
      <c r="K873" s="110"/>
      <c r="L873" s="112"/>
      <c r="M873" s="2"/>
    </row>
    <row r="874" spans="11:13" x14ac:dyDescent="0.25">
      <c r="K874" s="110"/>
      <c r="L874" s="112"/>
      <c r="M874" s="2"/>
    </row>
    <row r="875" spans="11:13" x14ac:dyDescent="0.25">
      <c r="K875" s="110"/>
      <c r="L875" s="112"/>
      <c r="M875" s="2"/>
    </row>
    <row r="876" spans="11:13" x14ac:dyDescent="0.25">
      <c r="K876" s="110"/>
      <c r="L876" s="112"/>
      <c r="M876" s="2"/>
    </row>
    <row r="877" spans="11:13" x14ac:dyDescent="0.25">
      <c r="K877" s="110"/>
      <c r="L877" s="112"/>
      <c r="M877" s="2"/>
    </row>
    <row r="878" spans="11:13" x14ac:dyDescent="0.25">
      <c r="K878" s="110"/>
      <c r="L878" s="112"/>
      <c r="M878" s="2"/>
    </row>
    <row r="879" spans="11:13" x14ac:dyDescent="0.25">
      <c r="K879" s="110"/>
      <c r="L879" s="112"/>
      <c r="M879" s="2"/>
    </row>
    <row r="880" spans="11:13" x14ac:dyDescent="0.25">
      <c r="K880" s="110"/>
      <c r="L880" s="112"/>
      <c r="M880" s="2"/>
    </row>
    <row r="881" spans="11:13" x14ac:dyDescent="0.25">
      <c r="K881" s="110"/>
      <c r="L881" s="112"/>
      <c r="M881" s="2"/>
    </row>
    <row r="882" spans="11:13" x14ac:dyDescent="0.25">
      <c r="K882" s="110"/>
      <c r="L882" s="112"/>
      <c r="M882" s="2"/>
    </row>
    <row r="883" spans="11:13" x14ac:dyDescent="0.25">
      <c r="K883" s="110"/>
      <c r="L883" s="112"/>
      <c r="M883" s="2"/>
    </row>
    <row r="884" spans="11:13" x14ac:dyDescent="0.25">
      <c r="K884" s="110"/>
      <c r="L884" s="112"/>
      <c r="M884" s="2"/>
    </row>
    <row r="885" spans="11:13" x14ac:dyDescent="0.25">
      <c r="K885" s="110"/>
      <c r="L885" s="112"/>
      <c r="M885" s="2"/>
    </row>
    <row r="886" spans="11:13" x14ac:dyDescent="0.25">
      <c r="K886" s="110"/>
      <c r="L886" s="112"/>
      <c r="M886" s="2"/>
    </row>
    <row r="887" spans="11:13" x14ac:dyDescent="0.25">
      <c r="K887" s="110"/>
      <c r="L887" s="112"/>
      <c r="M887" s="2"/>
    </row>
    <row r="888" spans="11:13" x14ac:dyDescent="0.25">
      <c r="K888" s="110"/>
      <c r="L888" s="112"/>
      <c r="M888" s="2"/>
    </row>
    <row r="889" spans="11:13" x14ac:dyDescent="0.25">
      <c r="K889" s="110"/>
      <c r="L889" s="112"/>
      <c r="M889" s="2"/>
    </row>
    <row r="890" spans="11:13" x14ac:dyDescent="0.25">
      <c r="K890" s="110"/>
      <c r="L890" s="112"/>
      <c r="M890" s="2"/>
    </row>
    <row r="891" spans="11:13" x14ac:dyDescent="0.25">
      <c r="K891" s="110"/>
      <c r="L891" s="112"/>
      <c r="M891" s="2"/>
    </row>
    <row r="892" spans="11:13" x14ac:dyDescent="0.25">
      <c r="K892" s="110"/>
      <c r="L892" s="112"/>
      <c r="M892" s="2"/>
    </row>
    <row r="893" spans="11:13" x14ac:dyDescent="0.25">
      <c r="K893" s="110"/>
      <c r="L893" s="112"/>
      <c r="M893" s="2"/>
    </row>
    <row r="894" spans="11:13" x14ac:dyDescent="0.25">
      <c r="K894" s="110"/>
      <c r="L894" s="112"/>
      <c r="M894" s="2"/>
    </row>
    <row r="895" spans="11:13" x14ac:dyDescent="0.25">
      <c r="K895" s="110"/>
      <c r="L895" s="112"/>
      <c r="M895" s="2"/>
    </row>
    <row r="896" spans="11:13" x14ac:dyDescent="0.25">
      <c r="K896" s="110"/>
      <c r="L896" s="112"/>
      <c r="M896" s="2"/>
    </row>
    <row r="897" spans="11:13" x14ac:dyDescent="0.25">
      <c r="K897" s="110"/>
      <c r="L897" s="112"/>
      <c r="M897" s="2"/>
    </row>
    <row r="898" spans="11:13" x14ac:dyDescent="0.25">
      <c r="K898" s="110"/>
      <c r="L898" s="112"/>
      <c r="M898" s="2"/>
    </row>
    <row r="899" spans="11:13" x14ac:dyDescent="0.25">
      <c r="K899" s="110"/>
      <c r="L899" s="112"/>
      <c r="M899" s="2"/>
    </row>
    <row r="900" spans="11:13" x14ac:dyDescent="0.25">
      <c r="K900" s="110"/>
      <c r="L900" s="112"/>
      <c r="M900" s="2"/>
    </row>
    <row r="901" spans="11:13" x14ac:dyDescent="0.25">
      <c r="K901" s="110"/>
      <c r="L901" s="112"/>
      <c r="M901" s="2"/>
    </row>
    <row r="902" spans="11:13" x14ac:dyDescent="0.25">
      <c r="K902" s="110"/>
      <c r="L902" s="112"/>
      <c r="M902" s="2"/>
    </row>
    <row r="903" spans="11:13" x14ac:dyDescent="0.25">
      <c r="K903" s="110"/>
      <c r="L903" s="112"/>
      <c r="M903" s="2"/>
    </row>
    <row r="904" spans="11:13" x14ac:dyDescent="0.25">
      <c r="K904" s="110"/>
      <c r="L904" s="112"/>
      <c r="M904" s="2"/>
    </row>
    <row r="905" spans="11:13" x14ac:dyDescent="0.25">
      <c r="K905" s="110"/>
      <c r="L905" s="112"/>
      <c r="M905" s="2"/>
    </row>
    <row r="906" spans="11:13" x14ac:dyDescent="0.25">
      <c r="K906" s="110"/>
      <c r="L906" s="112"/>
      <c r="M906" s="2"/>
    </row>
    <row r="907" spans="11:13" x14ac:dyDescent="0.25">
      <c r="K907" s="110"/>
      <c r="L907" s="112"/>
      <c r="M907" s="2"/>
    </row>
    <row r="908" spans="11:13" x14ac:dyDescent="0.25">
      <c r="K908" s="110"/>
      <c r="L908" s="112"/>
      <c r="M908" s="2"/>
    </row>
    <row r="909" spans="11:13" x14ac:dyDescent="0.25">
      <c r="K909" s="110"/>
      <c r="L909" s="112"/>
      <c r="M909" s="2"/>
    </row>
    <row r="910" spans="11:13" x14ac:dyDescent="0.25">
      <c r="K910" s="110"/>
      <c r="L910" s="112"/>
      <c r="M910" s="2"/>
    </row>
    <row r="911" spans="11:13" x14ac:dyDescent="0.25">
      <c r="K911" s="110"/>
      <c r="L911" s="112"/>
      <c r="M911" s="2"/>
    </row>
    <row r="912" spans="11:13" x14ac:dyDescent="0.25">
      <c r="K912" s="110"/>
      <c r="L912" s="112"/>
      <c r="M912" s="2"/>
    </row>
    <row r="913" spans="11:13" x14ac:dyDescent="0.25">
      <c r="K913" s="110"/>
      <c r="L913" s="112"/>
      <c r="M913" s="2"/>
    </row>
    <row r="914" spans="11:13" x14ac:dyDescent="0.25">
      <c r="K914" s="110"/>
      <c r="L914" s="112"/>
      <c r="M914" s="2"/>
    </row>
    <row r="915" spans="11:13" x14ac:dyDescent="0.25">
      <c r="K915" s="110"/>
      <c r="L915" s="112"/>
      <c r="M915" s="2"/>
    </row>
    <row r="916" spans="11:13" x14ac:dyDescent="0.25">
      <c r="K916" s="110"/>
      <c r="L916" s="112"/>
      <c r="M916" s="2"/>
    </row>
    <row r="917" spans="11:13" x14ac:dyDescent="0.25">
      <c r="K917" s="110"/>
      <c r="L917" s="112"/>
      <c r="M917" s="2"/>
    </row>
    <row r="918" spans="11:13" x14ac:dyDescent="0.25">
      <c r="K918" s="110"/>
      <c r="L918" s="112"/>
      <c r="M918" s="2"/>
    </row>
    <row r="919" spans="11:13" x14ac:dyDescent="0.25">
      <c r="K919" s="110"/>
      <c r="L919" s="112"/>
      <c r="M919" s="2"/>
    </row>
    <row r="920" spans="11:13" x14ac:dyDescent="0.25">
      <c r="K920" s="110"/>
      <c r="L920" s="112"/>
      <c r="M920" s="2"/>
    </row>
    <row r="921" spans="11:13" x14ac:dyDescent="0.25">
      <c r="K921" s="110"/>
      <c r="L921" s="112"/>
      <c r="M921" s="2"/>
    </row>
    <row r="922" spans="11:13" x14ac:dyDescent="0.25">
      <c r="K922" s="110"/>
      <c r="L922" s="112"/>
      <c r="M922" s="2"/>
    </row>
    <row r="923" spans="11:13" x14ac:dyDescent="0.25">
      <c r="K923" s="110"/>
      <c r="L923" s="112"/>
      <c r="M923" s="2"/>
    </row>
    <row r="924" spans="11:13" x14ac:dyDescent="0.25">
      <c r="K924" s="110"/>
      <c r="L924" s="112"/>
      <c r="M924" s="2"/>
    </row>
    <row r="925" spans="11:13" x14ac:dyDescent="0.25">
      <c r="K925" s="110"/>
      <c r="L925" s="112"/>
      <c r="M925" s="2"/>
    </row>
    <row r="926" spans="11:13" x14ac:dyDescent="0.25">
      <c r="K926" s="110"/>
      <c r="L926" s="112"/>
      <c r="M926" s="2"/>
    </row>
    <row r="927" spans="11:13" x14ac:dyDescent="0.25">
      <c r="K927" s="110"/>
      <c r="L927" s="112"/>
      <c r="M927" s="2"/>
    </row>
    <row r="928" spans="11:13" x14ac:dyDescent="0.25">
      <c r="K928" s="110"/>
      <c r="L928" s="112"/>
      <c r="M928" s="2"/>
    </row>
    <row r="929" spans="11:13" x14ac:dyDescent="0.25">
      <c r="K929" s="110"/>
      <c r="L929" s="112"/>
      <c r="M929" s="2"/>
    </row>
    <row r="930" spans="11:13" x14ac:dyDescent="0.25">
      <c r="K930" s="110"/>
      <c r="L930" s="112"/>
      <c r="M930" s="2"/>
    </row>
    <row r="931" spans="11:13" x14ac:dyDescent="0.25">
      <c r="K931" s="110"/>
      <c r="L931" s="112"/>
    </row>
    <row r="932" spans="11:13" x14ac:dyDescent="0.25">
      <c r="K932" s="110"/>
      <c r="L932" s="112"/>
    </row>
    <row r="933" spans="11:13" x14ac:dyDescent="0.25">
      <c r="K933" s="110"/>
      <c r="L933" s="112"/>
    </row>
  </sheetData>
  <sheetProtection selectLockedCells="1" sort="0" autoFilter="0"/>
  <autoFilter ref="B1:K205"/>
  <conditionalFormatting sqref="I3:J4 I6:J7 I5 I2 I8 I9:J16 I17:I19 I21:I24 I27:I200">
    <cfRule type="containsText" dxfId="31" priority="10" operator="containsText" text="NBPE">
      <formula>NOT(ISERROR(SEARCH("NBPE",I2)))</formula>
    </cfRule>
  </conditionalFormatting>
  <conditionalFormatting sqref="J2">
    <cfRule type="containsText" dxfId="30" priority="9" operator="containsText" text="NBPE">
      <formula>NOT(ISERROR(SEARCH("NBPE",J2)))</formula>
    </cfRule>
  </conditionalFormatting>
  <conditionalFormatting sqref="J5">
    <cfRule type="containsText" dxfId="29" priority="8" operator="containsText" text="NBPE">
      <formula>NOT(ISERROR(SEARCH("NBPE",J5)))</formula>
    </cfRule>
  </conditionalFormatting>
  <conditionalFormatting sqref="J8">
    <cfRule type="containsText" dxfId="28" priority="7" operator="containsText" text="NBPE">
      <formula>NOT(ISERROR(SEARCH("NBPE",J8)))</formula>
    </cfRule>
  </conditionalFormatting>
  <conditionalFormatting sqref="J17:J19">
    <cfRule type="containsText" dxfId="27" priority="11" operator="containsText" text="NBPE">
      <formula>NOT(ISERROR(SEARCH("NBPE",#REF!)))</formula>
    </cfRule>
  </conditionalFormatting>
  <conditionalFormatting sqref="J52:J69">
    <cfRule type="containsText" dxfId="26" priority="12" operator="containsText" text="NBPE">
      <formula>NOT(ISERROR(SEARCH("NBPE",#REF!)))</formula>
    </cfRule>
  </conditionalFormatting>
  <conditionalFormatting sqref="J21:J22">
    <cfRule type="containsText" dxfId="25" priority="13" operator="containsText" text="NBPE">
      <formula>NOT(ISERROR(SEARCH("NBPE",#REF!)))</formula>
    </cfRule>
  </conditionalFormatting>
  <conditionalFormatting sqref="J23:J51">
    <cfRule type="containsText" dxfId="24" priority="14" operator="containsText" text="NBPE">
      <formula>NOT(ISERROR(SEARCH("NBPE",#REF!)))</formula>
    </cfRule>
  </conditionalFormatting>
  <conditionalFormatting sqref="F1:F1048576">
    <cfRule type="cellIs" dxfId="23" priority="5" operator="equal">
      <formula>"NP"</formula>
    </cfRule>
    <cfRule type="cellIs" dxfId="22" priority="6" operator="equal">
      <formula>"R"</formula>
    </cfRule>
  </conditionalFormatting>
  <conditionalFormatting sqref="L2:L200">
    <cfRule type="containsText" dxfId="21" priority="4" operator="containsText" text="N">
      <formula>NOT(ISERROR(SEARCH("N",L2)))</formula>
    </cfRule>
  </conditionalFormatting>
  <conditionalFormatting sqref="I20">
    <cfRule type="containsText" dxfId="20" priority="3" operator="containsText" text="NBPE">
      <formula>NOT(ISERROR(SEARCH("NBPE",I20)))</formula>
    </cfRule>
  </conditionalFormatting>
  <conditionalFormatting sqref="I25">
    <cfRule type="containsText" dxfId="19" priority="2" operator="containsText" text="NBPE">
      <formula>NOT(ISERROR(SEARCH("NBPE",I25)))</formula>
    </cfRule>
  </conditionalFormatting>
  <conditionalFormatting sqref="I26">
    <cfRule type="containsText" dxfId="18" priority="1" operator="containsText" text="NBPE">
      <formula>NOT(ISERROR(SEARCH("NBPE",I26)))</formula>
    </cfRule>
  </conditionalFormatting>
  <dataValidations count="6">
    <dataValidation type="date" allowBlank="1" showInputMessage="1" showErrorMessage="1" sqref="E2:E200">
      <formula1>41275</formula1>
      <formula2>42736</formula2>
    </dataValidation>
    <dataValidation type="list" allowBlank="1" showInputMessage="1" showErrorMessage="1" sqref="F2:F200">
      <formula1>DecPA</formula1>
    </dataValidation>
    <dataValidation type="list" allowBlank="1" showInputMessage="1" showErrorMessage="1" sqref="C2:C200">
      <formula1>PA</formula1>
    </dataValidation>
    <dataValidation type="list" allowBlank="1" showInputMessage="1" showErrorMessage="1" sqref="H2:H200">
      <formula1>Resp</formula1>
    </dataValidation>
    <dataValidation type="list" allowBlank="1" showInputMessage="1" showErrorMessage="1" sqref="I2:I200">
      <formula1>Statut</formula1>
    </dataValidation>
    <dataValidation type="whole" allowBlank="1" showInputMessage="1" showErrorMessage="1" sqref="G2:G200">
      <formula1>0</formula1>
      <formula2>10000</formula2>
    </dataValidation>
  </dataValidation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29"/>
  <sheetViews>
    <sheetView tabSelected="1" zoomScale="85" zoomScaleNormal="85" workbookViewId="0">
      <pane xSplit="3" ySplit="1" topLeftCell="D2" activePane="bottomRight" state="frozenSplit"/>
      <selection activeCell="R19" sqref="R19"/>
      <selection pane="topRight" activeCell="R19" sqref="R19"/>
      <selection pane="bottomLeft" activeCell="R19" sqref="R19"/>
      <selection pane="bottomRight" activeCell="P23" sqref="P23"/>
    </sheetView>
  </sheetViews>
  <sheetFormatPr baseColWidth="10" defaultRowHeight="15" x14ac:dyDescent="0.25"/>
  <cols>
    <col min="1" max="1" width="11.42578125" style="115"/>
    <col min="2" max="2" width="15.5703125" style="22" customWidth="1"/>
    <col min="3" max="3" width="27.7109375" style="14" customWidth="1"/>
    <col min="4" max="4" width="10.28515625" style="14" customWidth="1"/>
    <col min="5" max="5" width="10.85546875" style="14" bestFit="1" customWidth="1"/>
    <col min="6" max="6" width="10" style="14" customWidth="1"/>
    <col min="7" max="7" width="14.28515625" style="14" customWidth="1"/>
    <col min="8" max="8" width="9.42578125" style="14" customWidth="1"/>
    <col min="9" max="9" width="11.42578125" style="14" customWidth="1"/>
    <col min="10" max="10" width="25.5703125" style="125" customWidth="1"/>
    <col min="11" max="11" width="18.5703125" style="125" customWidth="1"/>
    <col min="12" max="12" width="12.5703125" style="128" customWidth="1"/>
    <col min="13" max="13" width="4.5703125" style="14" customWidth="1"/>
    <col min="14" max="14" width="22.28515625" style="14" bestFit="1" customWidth="1"/>
    <col min="15" max="16" width="9.28515625" style="14" customWidth="1"/>
    <col min="17" max="17" width="11.42578125" style="14"/>
    <col min="18" max="18" width="8.140625" style="14" bestFit="1" customWidth="1"/>
    <col min="19" max="19" width="33.7109375" style="14" customWidth="1"/>
    <col min="20" max="20" width="6.28515625" style="14" customWidth="1"/>
    <col min="21" max="16384" width="11.42578125" style="14"/>
  </cols>
  <sheetData>
    <row r="1" spans="1:18" s="11" customFormat="1" ht="40.5" customHeight="1" thickBot="1" x14ac:dyDescent="0.3">
      <c r="A1" s="9" t="s">
        <v>84</v>
      </c>
      <c r="B1" s="8" t="s">
        <v>10</v>
      </c>
      <c r="C1" s="9" t="s">
        <v>11</v>
      </c>
      <c r="D1" s="9" t="s">
        <v>22</v>
      </c>
      <c r="E1" s="9" t="s">
        <v>9</v>
      </c>
      <c r="F1" s="9" t="s">
        <v>23</v>
      </c>
      <c r="G1" s="9" t="s">
        <v>0</v>
      </c>
      <c r="H1" s="9" t="s">
        <v>3</v>
      </c>
      <c r="I1" s="9" t="s">
        <v>57</v>
      </c>
      <c r="J1" s="9" t="s">
        <v>56</v>
      </c>
      <c r="K1" s="9" t="s">
        <v>29</v>
      </c>
      <c r="L1" s="85" t="s">
        <v>85</v>
      </c>
      <c r="M1" s="10"/>
      <c r="N1" s="61"/>
      <c r="O1" s="12" t="s">
        <v>1</v>
      </c>
      <c r="P1" s="12" t="s">
        <v>2</v>
      </c>
      <c r="Q1" s="12" t="s">
        <v>21</v>
      </c>
      <c r="R1" s="89" t="s">
        <v>113</v>
      </c>
    </row>
    <row r="2" spans="1:18" ht="15.75" thickBot="1" x14ac:dyDescent="0.3">
      <c r="A2" s="116">
        <f t="shared" ref="A2:A65" ca="1" si="0">HYPERLINK(CONCATENATE(repetoire,"\",(MID(CELL("nomfichier",$A$1),FIND("]",CELL("nomfichier",$A$1),1)+1,30)),"\","PA",ROW(A2)-1,".pdf"),ROW(A2)-1)</f>
        <v>1</v>
      </c>
      <c r="B2" s="86"/>
      <c r="C2" s="4"/>
      <c r="D2" s="4"/>
      <c r="E2" s="5"/>
      <c r="F2" s="4"/>
      <c r="G2" s="4"/>
      <c r="H2" s="4"/>
      <c r="I2" s="4"/>
      <c r="J2" s="86"/>
      <c r="K2" s="49"/>
      <c r="L2" s="49"/>
      <c r="M2" s="82"/>
      <c r="N2" s="62" t="s">
        <v>58</v>
      </c>
      <c r="O2" s="15">
        <f>SUMPRODUCT(($D$2:$D$219=1)*($F$2:$F$219="A"))</f>
        <v>0</v>
      </c>
      <c r="P2" s="15">
        <f>SUMPRODUCT(($D$2:$D$219=2)*($F$2:$F$219="A"))</f>
        <v>0</v>
      </c>
      <c r="Q2" s="15">
        <f>O2+P2</f>
        <v>0</v>
      </c>
      <c r="R2" s="15">
        <f>SUMPRODUCT(($D$2:$D$219="PC")*($F$2:$F$219="A"))</f>
        <v>0</v>
      </c>
    </row>
    <row r="3" spans="1:18" ht="15" customHeight="1" thickBot="1" x14ac:dyDescent="0.3">
      <c r="A3" s="116">
        <f t="shared" ca="1" si="0"/>
        <v>2</v>
      </c>
      <c r="B3" s="86"/>
      <c r="C3" s="4"/>
      <c r="D3" s="4"/>
      <c r="E3" s="5"/>
      <c r="F3" s="4"/>
      <c r="G3" s="4"/>
      <c r="H3" s="4"/>
      <c r="I3" s="4"/>
      <c r="J3" s="86"/>
      <c r="K3" s="49"/>
      <c r="L3" s="49"/>
      <c r="M3" s="82"/>
      <c r="N3" s="63" t="s">
        <v>59</v>
      </c>
      <c r="O3" s="15">
        <f>SUMPRODUCT(($D$2:$D$219=1)*($F$2:$F$219="R"))</f>
        <v>0</v>
      </c>
      <c r="P3" s="15">
        <f>SUMPRODUCT(($D$2:$D$219=2)*($F$2:$F$219="R"))</f>
        <v>0</v>
      </c>
      <c r="Q3" s="15">
        <f t="shared" ref="Q3:Q4" si="1">O3+P3</f>
        <v>0</v>
      </c>
      <c r="R3" s="15">
        <f>SUMPRODUCT(($D$2:$D$219="PC")*($F$2:$F$219="R"))</f>
        <v>0</v>
      </c>
    </row>
    <row r="4" spans="1:18" ht="15.75" thickBot="1" x14ac:dyDescent="0.3">
      <c r="A4" s="116">
        <f t="shared" ca="1" si="0"/>
        <v>3</v>
      </c>
      <c r="B4" s="86"/>
      <c r="C4" s="4"/>
      <c r="D4" s="4"/>
      <c r="E4" s="5"/>
      <c r="F4" s="4"/>
      <c r="G4" s="4"/>
      <c r="H4" s="4"/>
      <c r="I4" s="4"/>
      <c r="J4" s="86"/>
      <c r="K4" s="49"/>
      <c r="L4" s="49"/>
      <c r="M4" s="82"/>
      <c r="N4" s="63" t="s">
        <v>78</v>
      </c>
      <c r="O4" s="19">
        <f>SUMPRODUCT(($D$2:$D$219=1)*(NOT(ISBLANK($F$2:$F$219))))</f>
        <v>0</v>
      </c>
      <c r="P4" s="19">
        <f>SUMPRODUCT(($D$2:$D$219=2)*(NOT(ISBLANK($F$2:$F$219))))</f>
        <v>0</v>
      </c>
      <c r="Q4" s="15">
        <f t="shared" si="1"/>
        <v>0</v>
      </c>
      <c r="R4" s="19">
        <f>SUMPRODUCT(($D$2:$D$219="pc")*(NOT(ISBLANK($F$2:$F$219))))</f>
        <v>0</v>
      </c>
    </row>
    <row r="5" spans="1:18" ht="15.75" thickBot="1" x14ac:dyDescent="0.3">
      <c r="A5" s="116">
        <f t="shared" ca="1" si="0"/>
        <v>4</v>
      </c>
      <c r="B5" s="86"/>
      <c r="C5" s="4"/>
      <c r="D5" s="4"/>
      <c r="E5" s="5"/>
      <c r="F5" s="4"/>
      <c r="G5" s="4"/>
      <c r="H5" s="4"/>
      <c r="I5" s="4"/>
      <c r="J5" s="86"/>
      <c r="K5" s="49"/>
      <c r="L5" s="49"/>
      <c r="M5" s="82"/>
      <c r="N5" s="62" t="s">
        <v>60</v>
      </c>
      <c r="O5" s="20" t="str">
        <f>IFERROR(O2/(O2+O3),"")</f>
        <v/>
      </c>
      <c r="P5" s="20" t="str">
        <f>IFERROR(P2/(P2+P3),"")</f>
        <v/>
      </c>
      <c r="Q5" s="20" t="str">
        <f>IFERROR(Q2/(Q2+Q3),"")</f>
        <v/>
      </c>
      <c r="R5" s="20" t="str">
        <f>IF(R4=0,"",R2/(R2+R3))</f>
        <v/>
      </c>
    </row>
    <row r="6" spans="1:18" ht="15.75" thickBot="1" x14ac:dyDescent="0.3">
      <c r="A6" s="116">
        <f t="shared" ca="1" si="0"/>
        <v>5</v>
      </c>
      <c r="B6" s="86"/>
      <c r="C6" s="4"/>
      <c r="D6" s="4"/>
      <c r="E6" s="5"/>
      <c r="F6" s="4"/>
      <c r="G6" s="4"/>
      <c r="H6" s="4"/>
      <c r="I6" s="4"/>
      <c r="J6" s="86"/>
      <c r="K6" s="49"/>
      <c r="L6" s="49"/>
      <c r="M6" s="82"/>
      <c r="N6" s="63" t="s">
        <v>61</v>
      </c>
      <c r="O6" s="20" t="str">
        <f>IFERROR(O3/(O2+O3),"")</f>
        <v/>
      </c>
      <c r="P6" s="20" t="str">
        <f>IFERROR(P3/(P2+P3),"")</f>
        <v/>
      </c>
      <c r="Q6" s="20" t="str">
        <f>IFERROR(Q3/(Q2+Q3),"")</f>
        <v/>
      </c>
      <c r="R6" s="20" t="str">
        <f>IF(R4=0,"",R3/(R2+R3))</f>
        <v/>
      </c>
    </row>
    <row r="7" spans="1:18" ht="15.75" thickBot="1" x14ac:dyDescent="0.3">
      <c r="A7" s="116">
        <f t="shared" ca="1" si="0"/>
        <v>6</v>
      </c>
      <c r="B7" s="86"/>
      <c r="C7" s="4"/>
      <c r="D7" s="4"/>
      <c r="E7" s="5"/>
      <c r="F7" s="4"/>
      <c r="G7" s="4"/>
      <c r="H7" s="4"/>
      <c r="I7" s="4"/>
      <c r="J7" s="86"/>
      <c r="K7" s="49"/>
      <c r="L7" s="49"/>
      <c r="M7" s="82"/>
      <c r="N7" s="63" t="s">
        <v>79</v>
      </c>
      <c r="O7" s="20" t="str">
        <f>IFERROR((O2+O3)/O4,"")</f>
        <v/>
      </c>
      <c r="P7" s="20" t="str">
        <f>IFERROR((P2+P3)/P4,"")</f>
        <v/>
      </c>
      <c r="Q7" s="20" t="str">
        <f>IFERROR((Q2+Q3)/Q4,"")</f>
        <v/>
      </c>
      <c r="R7" s="21" t="str">
        <f>IF(R4=0,"",(R2+R3)/R4)</f>
        <v/>
      </c>
    </row>
    <row r="8" spans="1:18" ht="15.75" thickBot="1" x14ac:dyDescent="0.3">
      <c r="A8" s="116">
        <f t="shared" ca="1" si="0"/>
        <v>7</v>
      </c>
      <c r="B8" s="86"/>
      <c r="C8" s="4"/>
      <c r="D8" s="4"/>
      <c r="E8" s="5"/>
      <c r="F8" s="4"/>
      <c r="G8" s="4"/>
      <c r="H8" s="4"/>
      <c r="I8" s="4"/>
      <c r="J8" s="86"/>
      <c r="K8" s="49"/>
      <c r="L8" s="49"/>
      <c r="M8" s="82"/>
      <c r="N8" s="64" t="s">
        <v>28</v>
      </c>
      <c r="O8" s="65">
        <f>Stat!$C$14</f>
        <v>6</v>
      </c>
      <c r="P8" s="65">
        <f>Stat!$D$14</f>
        <v>2014</v>
      </c>
      <c r="Q8" s="66"/>
    </row>
    <row r="9" spans="1:18" ht="15.75" thickBot="1" x14ac:dyDescent="0.3">
      <c r="A9" s="116">
        <f t="shared" ca="1" si="0"/>
        <v>8</v>
      </c>
      <c r="B9" s="86"/>
      <c r="C9" s="4"/>
      <c r="D9" s="4"/>
      <c r="E9" s="5"/>
      <c r="F9" s="4"/>
      <c r="G9" s="4"/>
      <c r="H9" s="4"/>
      <c r="I9" s="4"/>
      <c r="J9" s="86"/>
      <c r="K9" s="49"/>
      <c r="L9" s="49"/>
      <c r="M9" s="82"/>
      <c r="N9" s="67"/>
      <c r="O9" s="16" t="s">
        <v>1</v>
      </c>
      <c r="P9" s="16" t="s">
        <v>2</v>
      </c>
      <c r="Q9" s="16" t="s">
        <v>21</v>
      </c>
    </row>
    <row r="10" spans="1:18" ht="15.75" thickBot="1" x14ac:dyDescent="0.3">
      <c r="A10" s="116">
        <f t="shared" ca="1" si="0"/>
        <v>9</v>
      </c>
      <c r="B10" s="86"/>
      <c r="C10" s="4"/>
      <c r="D10" s="4"/>
      <c r="E10" s="5"/>
      <c r="F10" s="4"/>
      <c r="G10" s="4"/>
      <c r="H10" s="4"/>
      <c r="I10" s="4"/>
      <c r="J10" s="86"/>
      <c r="K10" s="49"/>
      <c r="L10" s="49"/>
      <c r="M10" s="82"/>
      <c r="N10" s="62" t="s">
        <v>58</v>
      </c>
      <c r="O10" s="15">
        <f>SUMPRODUCT(($D$2:$D$219=1)*($F$2:$F$219="A")*(MONTH($E$2:$E$219)=$O$8)*(YEAR($E$2:$E$219)=$P$8))</f>
        <v>0</v>
      </c>
      <c r="P10" s="15">
        <f>SUMPRODUCT(($D$2:$D$219=2)*($F$2:$F$219="A")*(MONTH($E$2:$E$219)=$O$8)*(YEAR($E$2:$E$219)=$P$8))</f>
        <v>0</v>
      </c>
      <c r="Q10" s="15">
        <f>O10+P10</f>
        <v>0</v>
      </c>
      <c r="R10" s="15">
        <f>SUMPRODUCT(($D$2:$D$219="pc")*($F$2:$F$219="A")*(MONTH($E$2:$E$219)=$O$8)*(YEAR($E$2:$E$219)=$P$8))</f>
        <v>0</v>
      </c>
    </row>
    <row r="11" spans="1:18" ht="15.75" thickBot="1" x14ac:dyDescent="0.3">
      <c r="A11" s="116">
        <f t="shared" ca="1" si="0"/>
        <v>10</v>
      </c>
      <c r="B11" s="86"/>
      <c r="C11" s="4"/>
      <c r="D11" s="4"/>
      <c r="E11" s="5"/>
      <c r="F11" s="4"/>
      <c r="G11" s="4"/>
      <c r="H11" s="4"/>
      <c r="I11" s="4"/>
      <c r="J11" s="86"/>
      <c r="K11" s="48"/>
      <c r="L11" s="49"/>
      <c r="M11" s="82"/>
      <c r="N11" s="63" t="s">
        <v>59</v>
      </c>
      <c r="O11" s="15">
        <f>SUMPRODUCT(($D$2:$D$219=1)*($F$2:$F$219="R")*(MONTH($E$2:$E$219)=$O$8)*(YEAR($E$2:$E$219)=$P$8))</f>
        <v>0</v>
      </c>
      <c r="P11" s="15">
        <f>SUMPRODUCT(($D$2:$D$219=2)*($F$2:$F$219="R")*(MONTH($E$2:$E$219)=$O$8)*(YEAR($E$2:$E$219)=$P$8))</f>
        <v>0</v>
      </c>
      <c r="Q11" s="15">
        <f t="shared" ref="Q11:Q12" si="2">O11+P11</f>
        <v>0</v>
      </c>
      <c r="R11" s="15">
        <f>SUMPRODUCT(($D$2:$D$219="pc")*($F$2:$F$219="R")*(MONTH($E$2:$E$219)=$O$8)*(YEAR($E$2:$E$219)=$P$8))</f>
        <v>0</v>
      </c>
    </row>
    <row r="12" spans="1:18" ht="15.75" thickBot="1" x14ac:dyDescent="0.3">
      <c r="A12" s="116">
        <f t="shared" ca="1" si="0"/>
        <v>11</v>
      </c>
      <c r="B12" s="86"/>
      <c r="C12" s="4"/>
      <c r="D12" s="4"/>
      <c r="E12" s="5"/>
      <c r="F12" s="4"/>
      <c r="G12" s="4"/>
      <c r="H12" s="4"/>
      <c r="I12" s="4"/>
      <c r="J12" s="86"/>
      <c r="K12" s="48"/>
      <c r="L12" s="49"/>
      <c r="M12" s="82"/>
      <c r="N12" s="63" t="s">
        <v>78</v>
      </c>
      <c r="O12" s="19">
        <f>SUMPRODUCT(($D$2:$D$219=1)*(NOT(ISBLANK($F$2:$F$219)))*(MONTH($E$2:$E$219)=$O$8)*(YEAR($E$2:$E$219)=$P$8))</f>
        <v>0</v>
      </c>
      <c r="P12" s="19">
        <f>SUMPRODUCT(($D$2:$D$219=2)*(NOT(ISBLANK($F$2:$F$219)))*(MONTH($E$2:$E$219)=$O$8)*(YEAR($E$2:$E$219)=$P$8))</f>
        <v>0</v>
      </c>
      <c r="Q12" s="15">
        <f t="shared" si="2"/>
        <v>0</v>
      </c>
      <c r="R12" s="19">
        <f>SUMPRODUCT(($D$2:$D$219="PC")*(NOT(ISBLANK($F$2:$F$219)))*(MONTH($E$2:$E$219)=$O$8)*(YEAR($E$2:$E$219)=$P$8))</f>
        <v>0</v>
      </c>
    </row>
    <row r="13" spans="1:18" ht="15.75" thickBot="1" x14ac:dyDescent="0.3">
      <c r="A13" s="116">
        <f t="shared" ca="1" si="0"/>
        <v>12</v>
      </c>
      <c r="B13" s="4"/>
      <c r="C13" s="4"/>
      <c r="D13" s="4"/>
      <c r="E13" s="5"/>
      <c r="F13" s="4"/>
      <c r="G13" s="4"/>
      <c r="H13" s="4"/>
      <c r="I13" s="4"/>
      <c r="J13" s="86"/>
      <c r="K13" s="48"/>
      <c r="L13" s="49"/>
      <c r="M13" s="82"/>
      <c r="N13" s="62" t="s">
        <v>60</v>
      </c>
      <c r="O13" s="20" t="str">
        <f>IFERROR(O10/($O$10+$O$11),"")</f>
        <v/>
      </c>
      <c r="P13" s="20" t="str">
        <f>IFERROR(P10/(P10+P11),"")</f>
        <v/>
      </c>
      <c r="Q13" s="20" t="str">
        <f>IFERROR(Q10/(Q10+Q11),"")</f>
        <v/>
      </c>
      <c r="R13" s="20" t="str">
        <f>IFERROR(R10/(R10+R11),"")</f>
        <v/>
      </c>
    </row>
    <row r="14" spans="1:18" ht="15.75" thickBot="1" x14ac:dyDescent="0.3">
      <c r="A14" s="116">
        <f t="shared" ca="1" si="0"/>
        <v>13</v>
      </c>
      <c r="B14" s="4"/>
      <c r="C14" s="4"/>
      <c r="D14" s="4"/>
      <c r="E14" s="5"/>
      <c r="F14" s="4"/>
      <c r="G14" s="4"/>
      <c r="H14" s="4"/>
      <c r="I14" s="4"/>
      <c r="J14" s="86"/>
      <c r="K14" s="49"/>
      <c r="L14" s="49"/>
      <c r="M14" s="82"/>
      <c r="N14" s="63" t="s">
        <v>61</v>
      </c>
      <c r="O14" s="20" t="str">
        <f>IFERROR(O11/($O$10+$O$11),"")</f>
        <v/>
      </c>
      <c r="P14" s="20" t="str">
        <f>IFERROR(P11/(P10+P11),"")</f>
        <v/>
      </c>
      <c r="Q14" s="20" t="str">
        <f>IFERROR(Q11/(Q10+Q11),"")</f>
        <v/>
      </c>
      <c r="R14" s="20" t="str">
        <f>IFERROR(R11/(R10+R11),"")</f>
        <v/>
      </c>
    </row>
    <row r="15" spans="1:18" ht="15.75" thickBot="1" x14ac:dyDescent="0.3">
      <c r="A15" s="116">
        <f t="shared" ca="1" si="0"/>
        <v>14</v>
      </c>
      <c r="B15" s="4"/>
      <c r="C15" s="4"/>
      <c r="D15" s="4"/>
      <c r="E15" s="5"/>
      <c r="F15" s="4"/>
      <c r="G15" s="4"/>
      <c r="H15" s="4"/>
      <c r="I15" s="4"/>
      <c r="J15" s="86"/>
      <c r="K15" s="49"/>
      <c r="L15" s="49"/>
      <c r="M15" s="82"/>
      <c r="N15" s="62" t="s">
        <v>79</v>
      </c>
      <c r="O15" s="21" t="str">
        <f>IFERROR((O10+O11)/O12,"")</f>
        <v/>
      </c>
      <c r="P15" s="21" t="str">
        <f>IFERROR((P10+P11)/P12,"")</f>
        <v/>
      </c>
      <c r="Q15" s="21" t="str">
        <f>IFERROR((Q10+Q11)/Q12,"")</f>
        <v/>
      </c>
      <c r="R15" s="21" t="str">
        <f>IFERROR((R10+R11)/R12,"")</f>
        <v/>
      </c>
    </row>
    <row r="16" spans="1:18" x14ac:dyDescent="0.25">
      <c r="A16" s="116">
        <f t="shared" ca="1" si="0"/>
        <v>15</v>
      </c>
      <c r="B16" s="4"/>
      <c r="C16" s="4"/>
      <c r="D16" s="4"/>
      <c r="E16" s="5"/>
      <c r="F16" s="17"/>
      <c r="G16" s="17"/>
      <c r="H16" s="4"/>
      <c r="I16" s="4"/>
      <c r="J16" s="86"/>
      <c r="K16" s="49"/>
      <c r="L16" s="49"/>
      <c r="M16" s="82"/>
      <c r="O16" s="22"/>
      <c r="P16" s="22"/>
    </row>
    <row r="17" spans="1:18" x14ac:dyDescent="0.25">
      <c r="A17" s="116">
        <f t="shared" ca="1" si="0"/>
        <v>16</v>
      </c>
      <c r="B17" s="4"/>
      <c r="C17" s="4"/>
      <c r="D17" s="4"/>
      <c r="E17" s="5"/>
      <c r="F17" s="17"/>
      <c r="G17" s="17"/>
      <c r="H17" s="4"/>
      <c r="I17" s="4"/>
      <c r="J17" s="86"/>
      <c r="K17" s="49"/>
      <c r="L17" s="49"/>
      <c r="M17" s="82"/>
      <c r="N17" s="68" t="s">
        <v>80</v>
      </c>
      <c r="O17" s="68" t="s">
        <v>52</v>
      </c>
      <c r="P17" s="68" t="s">
        <v>6</v>
      </c>
      <c r="Q17" s="139" t="s">
        <v>5</v>
      </c>
      <c r="R17" s="139" t="s">
        <v>152</v>
      </c>
    </row>
    <row r="18" spans="1:18" x14ac:dyDescent="0.25">
      <c r="A18" s="116">
        <f t="shared" ca="1" si="0"/>
        <v>17</v>
      </c>
      <c r="B18" s="4"/>
      <c r="C18" s="4"/>
      <c r="D18" s="4"/>
      <c r="E18" s="5"/>
      <c r="F18" s="17"/>
      <c r="G18" s="17"/>
      <c r="H18" s="4"/>
      <c r="I18" s="4"/>
      <c r="J18" s="49"/>
      <c r="K18" s="87"/>
      <c r="L18" s="49"/>
      <c r="M18" s="82"/>
      <c r="N18" s="68"/>
      <c r="O18" s="68">
        <f>COUNTIF($H$2:$H$200,"LSP")</f>
        <v>0</v>
      </c>
      <c r="P18" s="68">
        <f>COUNTIF($H$2:$I$200,"NLA")</f>
        <v>0</v>
      </c>
      <c r="Q18" s="139">
        <f>COUNTIF($H$2:$J$200,"BGO")</f>
        <v>0</v>
      </c>
      <c r="R18" s="139">
        <f>COUNTIF($H$2:$J$200,R17)</f>
        <v>0</v>
      </c>
    </row>
    <row r="19" spans="1:18" x14ac:dyDescent="0.25">
      <c r="A19" s="116">
        <f t="shared" ca="1" si="0"/>
        <v>18</v>
      </c>
      <c r="B19" s="4"/>
      <c r="C19" s="4"/>
      <c r="D19" s="4"/>
      <c r="E19" s="5"/>
      <c r="F19" s="17"/>
      <c r="G19" s="17"/>
      <c r="H19" s="4"/>
      <c r="I19" s="4"/>
      <c r="J19" s="86"/>
      <c r="K19" s="49"/>
      <c r="L19" s="49"/>
      <c r="M19" s="82"/>
      <c r="O19" s="22"/>
      <c r="P19" s="22"/>
      <c r="Q19" s="140"/>
      <c r="R19" s="139"/>
    </row>
    <row r="20" spans="1:18" x14ac:dyDescent="0.25">
      <c r="A20" s="116">
        <f t="shared" ca="1" si="0"/>
        <v>19</v>
      </c>
      <c r="B20" s="4"/>
      <c r="C20" s="4"/>
      <c r="D20" s="4"/>
      <c r="E20" s="5"/>
      <c r="F20" s="17"/>
      <c r="G20" s="17"/>
      <c r="H20" s="4"/>
      <c r="I20" s="4"/>
      <c r="J20" s="86"/>
      <c r="K20" s="49"/>
      <c r="L20" s="49"/>
      <c r="M20" s="82"/>
      <c r="O20" s="22"/>
      <c r="P20" s="22"/>
      <c r="Q20" s="23"/>
    </row>
    <row r="21" spans="1:18" x14ac:dyDescent="0.25">
      <c r="A21" s="116">
        <f t="shared" ca="1" si="0"/>
        <v>20</v>
      </c>
      <c r="B21" s="4"/>
      <c r="C21" s="4"/>
      <c r="D21" s="4"/>
      <c r="E21" s="5"/>
      <c r="F21" s="17"/>
      <c r="G21" s="17"/>
      <c r="H21" s="4"/>
      <c r="I21" s="4"/>
      <c r="J21" s="86"/>
      <c r="K21" s="49"/>
      <c r="L21" s="49"/>
      <c r="M21" s="82"/>
      <c r="O21" s="23"/>
      <c r="P21" s="23"/>
      <c r="Q21" s="23"/>
    </row>
    <row r="22" spans="1:18" x14ac:dyDescent="0.25">
      <c r="A22" s="116">
        <f t="shared" ca="1" si="0"/>
        <v>21</v>
      </c>
      <c r="B22" s="4"/>
      <c r="C22" s="4"/>
      <c r="D22" s="4"/>
      <c r="E22" s="5"/>
      <c r="F22" s="17"/>
      <c r="G22" s="17"/>
      <c r="H22" s="4"/>
      <c r="I22" s="4"/>
      <c r="J22" s="86"/>
      <c r="K22" s="49"/>
      <c r="L22" s="49"/>
      <c r="M22" s="82"/>
    </row>
    <row r="23" spans="1:18" x14ac:dyDescent="0.25">
      <c r="A23" s="116">
        <f t="shared" ca="1" si="0"/>
        <v>22</v>
      </c>
      <c r="B23" s="4"/>
      <c r="C23" s="4"/>
      <c r="D23" s="4"/>
      <c r="E23" s="5"/>
      <c r="F23" s="17"/>
      <c r="G23" s="17"/>
      <c r="H23" s="4"/>
      <c r="I23" s="4"/>
      <c r="J23" s="86"/>
      <c r="K23" s="49"/>
      <c r="L23" s="49"/>
      <c r="M23" s="82"/>
    </row>
    <row r="24" spans="1:18" x14ac:dyDescent="0.25">
      <c r="A24" s="116">
        <f t="shared" ca="1" si="0"/>
        <v>23</v>
      </c>
      <c r="B24" s="4"/>
      <c r="C24" s="4"/>
      <c r="D24" s="4"/>
      <c r="E24" s="5"/>
      <c r="F24" s="17"/>
      <c r="G24" s="17"/>
      <c r="H24" s="4"/>
      <c r="I24" s="4"/>
      <c r="J24" s="86"/>
      <c r="K24" s="49"/>
      <c r="L24" s="49"/>
      <c r="M24" s="82"/>
    </row>
    <row r="25" spans="1:18" x14ac:dyDescent="0.25">
      <c r="A25" s="116">
        <f t="shared" ca="1" si="0"/>
        <v>24</v>
      </c>
      <c r="B25" s="4"/>
      <c r="C25" s="4"/>
      <c r="D25" s="4" t="str">
        <f t="shared" ref="D25:D65" si="3">IF(ISBLANK($C25), "", VLOOKUP($C25,PAcomplet,2,FALSE))</f>
        <v/>
      </c>
      <c r="E25" s="5"/>
      <c r="F25" s="17"/>
      <c r="G25" s="17"/>
      <c r="H25" s="4"/>
      <c r="I25" s="4"/>
      <c r="J25" s="86"/>
      <c r="K25" s="49"/>
      <c r="L25" s="49"/>
      <c r="M25" s="82"/>
    </row>
    <row r="26" spans="1:18" x14ac:dyDescent="0.25">
      <c r="A26" s="116">
        <f t="shared" ca="1" si="0"/>
        <v>25</v>
      </c>
      <c r="B26" s="4"/>
      <c r="C26" s="4"/>
      <c r="D26" s="4" t="str">
        <f t="shared" si="3"/>
        <v/>
      </c>
      <c r="E26" s="5"/>
      <c r="F26" s="17"/>
      <c r="G26" s="17"/>
      <c r="H26" s="4"/>
      <c r="I26" s="4"/>
      <c r="J26" s="86"/>
      <c r="K26" s="49"/>
      <c r="L26" s="49"/>
      <c r="M26" s="82"/>
    </row>
    <row r="27" spans="1:18" x14ac:dyDescent="0.25">
      <c r="A27" s="116">
        <f t="shared" ca="1" si="0"/>
        <v>26</v>
      </c>
      <c r="B27" s="3"/>
      <c r="C27" s="4"/>
      <c r="D27" s="4" t="str">
        <f t="shared" si="3"/>
        <v/>
      </c>
      <c r="E27" s="5"/>
      <c r="F27" s="17"/>
      <c r="G27" s="17"/>
      <c r="H27" s="4"/>
      <c r="I27" s="4"/>
      <c r="J27" s="86"/>
      <c r="K27" s="49"/>
      <c r="L27" s="49"/>
      <c r="M27" s="82"/>
    </row>
    <row r="28" spans="1:18" x14ac:dyDescent="0.25">
      <c r="A28" s="116">
        <f t="shared" ca="1" si="0"/>
        <v>27</v>
      </c>
      <c r="B28" s="3"/>
      <c r="C28" s="4"/>
      <c r="D28" s="4" t="str">
        <f t="shared" si="3"/>
        <v/>
      </c>
      <c r="E28" s="5"/>
      <c r="F28" s="17"/>
      <c r="G28" s="17"/>
      <c r="H28" s="4"/>
      <c r="I28" s="4"/>
      <c r="J28" s="86"/>
      <c r="K28" s="49"/>
      <c r="L28" s="49"/>
      <c r="M28" s="82"/>
    </row>
    <row r="29" spans="1:18" x14ac:dyDescent="0.25">
      <c r="A29" s="116">
        <f t="shared" ca="1" si="0"/>
        <v>28</v>
      </c>
      <c r="B29" s="3"/>
      <c r="C29" s="4"/>
      <c r="D29" s="4" t="str">
        <f t="shared" si="3"/>
        <v/>
      </c>
      <c r="E29" s="5"/>
      <c r="F29" s="17"/>
      <c r="G29" s="17"/>
      <c r="H29" s="4"/>
      <c r="I29" s="4"/>
      <c r="J29" s="86"/>
      <c r="K29" s="49"/>
      <c r="L29" s="49"/>
      <c r="M29" s="82"/>
    </row>
    <row r="30" spans="1:18" x14ac:dyDescent="0.25">
      <c r="A30" s="116">
        <f t="shared" ca="1" si="0"/>
        <v>29</v>
      </c>
      <c r="B30" s="3"/>
      <c r="C30" s="4"/>
      <c r="D30" s="4" t="str">
        <f t="shared" si="3"/>
        <v/>
      </c>
      <c r="E30" s="5"/>
      <c r="F30" s="17"/>
      <c r="G30" s="17"/>
      <c r="H30" s="4"/>
      <c r="I30" s="4"/>
      <c r="J30" s="86"/>
      <c r="K30" s="49"/>
      <c r="L30" s="49"/>
      <c r="M30" s="82"/>
    </row>
    <row r="31" spans="1:18" x14ac:dyDescent="0.25">
      <c r="A31" s="116">
        <f t="shared" ca="1" si="0"/>
        <v>30</v>
      </c>
      <c r="B31" s="3"/>
      <c r="C31" s="4"/>
      <c r="D31" s="4" t="str">
        <f t="shared" si="3"/>
        <v/>
      </c>
      <c r="E31" s="5"/>
      <c r="F31" s="17"/>
      <c r="G31" s="17"/>
      <c r="H31" s="4"/>
      <c r="I31" s="4"/>
      <c r="J31" s="86"/>
      <c r="K31" s="49"/>
      <c r="L31" s="49"/>
      <c r="M31" s="82"/>
    </row>
    <row r="32" spans="1:18" x14ac:dyDescent="0.25">
      <c r="A32" s="116">
        <f t="shared" ca="1" si="0"/>
        <v>31</v>
      </c>
      <c r="B32" s="3"/>
      <c r="C32" s="4"/>
      <c r="D32" s="4" t="str">
        <f t="shared" si="3"/>
        <v/>
      </c>
      <c r="E32" s="5"/>
      <c r="F32" s="17"/>
      <c r="G32" s="17"/>
      <c r="H32" s="4"/>
      <c r="I32" s="4"/>
      <c r="J32" s="86"/>
      <c r="K32" s="49"/>
      <c r="L32" s="49"/>
      <c r="M32" s="82"/>
    </row>
    <row r="33" spans="1:13" x14ac:dyDescent="0.25">
      <c r="A33" s="116">
        <f t="shared" ca="1" si="0"/>
        <v>32</v>
      </c>
      <c r="B33" s="3"/>
      <c r="C33" s="4"/>
      <c r="D33" s="4" t="str">
        <f t="shared" si="3"/>
        <v/>
      </c>
      <c r="E33" s="5"/>
      <c r="F33" s="17"/>
      <c r="G33" s="17"/>
      <c r="H33" s="4"/>
      <c r="I33" s="4"/>
      <c r="J33" s="86"/>
      <c r="K33" s="49"/>
      <c r="L33" s="49"/>
      <c r="M33" s="82"/>
    </row>
    <row r="34" spans="1:13" x14ac:dyDescent="0.25">
      <c r="A34" s="116">
        <f t="shared" ca="1" si="0"/>
        <v>33</v>
      </c>
      <c r="B34" s="3"/>
      <c r="C34" s="4"/>
      <c r="D34" s="4" t="str">
        <f t="shared" si="3"/>
        <v/>
      </c>
      <c r="E34" s="5"/>
      <c r="F34" s="17"/>
      <c r="G34" s="17"/>
      <c r="H34" s="4"/>
      <c r="I34" s="4"/>
      <c r="J34" s="86"/>
      <c r="K34" s="49"/>
      <c r="L34" s="49"/>
      <c r="M34" s="82"/>
    </row>
    <row r="35" spans="1:13" x14ac:dyDescent="0.25">
      <c r="A35" s="116">
        <f t="shared" ca="1" si="0"/>
        <v>34</v>
      </c>
      <c r="B35" s="3"/>
      <c r="C35" s="4"/>
      <c r="D35" s="4" t="str">
        <f t="shared" si="3"/>
        <v/>
      </c>
      <c r="E35" s="5"/>
      <c r="F35" s="17"/>
      <c r="G35" s="17"/>
      <c r="H35" s="4"/>
      <c r="I35" s="4"/>
      <c r="J35" s="86"/>
      <c r="K35" s="49"/>
      <c r="L35" s="49"/>
      <c r="M35" s="82"/>
    </row>
    <row r="36" spans="1:13" x14ac:dyDescent="0.25">
      <c r="A36" s="116">
        <f t="shared" ca="1" si="0"/>
        <v>35</v>
      </c>
      <c r="B36" s="3"/>
      <c r="C36" s="4"/>
      <c r="D36" s="4" t="str">
        <f t="shared" si="3"/>
        <v/>
      </c>
      <c r="E36" s="5"/>
      <c r="F36" s="17"/>
      <c r="G36" s="17"/>
      <c r="H36" s="4"/>
      <c r="I36" s="4"/>
      <c r="J36" s="86"/>
      <c r="K36" s="49"/>
      <c r="L36" s="49"/>
      <c r="M36" s="82"/>
    </row>
    <row r="37" spans="1:13" x14ac:dyDescent="0.25">
      <c r="A37" s="116">
        <f t="shared" ca="1" si="0"/>
        <v>36</v>
      </c>
      <c r="B37" s="3"/>
      <c r="C37" s="4"/>
      <c r="D37" s="4" t="str">
        <f t="shared" si="3"/>
        <v/>
      </c>
      <c r="E37" s="5"/>
      <c r="F37" s="17"/>
      <c r="G37" s="17"/>
      <c r="H37" s="4"/>
      <c r="I37" s="4"/>
      <c r="J37" s="86"/>
      <c r="K37" s="49"/>
      <c r="L37" s="49"/>
      <c r="M37" s="82"/>
    </row>
    <row r="38" spans="1:13" x14ac:dyDescent="0.25">
      <c r="A38" s="116">
        <f t="shared" ca="1" si="0"/>
        <v>37</v>
      </c>
      <c r="B38" s="3"/>
      <c r="C38" s="4"/>
      <c r="D38" s="4" t="str">
        <f t="shared" si="3"/>
        <v/>
      </c>
      <c r="E38" s="5"/>
      <c r="F38" s="17"/>
      <c r="G38" s="17"/>
      <c r="H38" s="4"/>
      <c r="I38" s="4"/>
      <c r="J38" s="86"/>
      <c r="K38" s="49"/>
      <c r="L38" s="49"/>
      <c r="M38" s="82"/>
    </row>
    <row r="39" spans="1:13" x14ac:dyDescent="0.25">
      <c r="A39" s="116">
        <f t="shared" ca="1" si="0"/>
        <v>38</v>
      </c>
      <c r="B39" s="3"/>
      <c r="C39" s="4"/>
      <c r="D39" s="4" t="str">
        <f t="shared" si="3"/>
        <v/>
      </c>
      <c r="E39" s="5"/>
      <c r="F39" s="17"/>
      <c r="G39" s="17"/>
      <c r="H39" s="4"/>
      <c r="I39" s="4"/>
      <c r="J39" s="86"/>
      <c r="K39" s="49"/>
      <c r="L39" s="49"/>
      <c r="M39" s="82"/>
    </row>
    <row r="40" spans="1:13" x14ac:dyDescent="0.25">
      <c r="A40" s="116">
        <f t="shared" ca="1" si="0"/>
        <v>39</v>
      </c>
      <c r="B40" s="3"/>
      <c r="C40" s="4"/>
      <c r="D40" s="4" t="str">
        <f t="shared" si="3"/>
        <v/>
      </c>
      <c r="E40" s="5"/>
      <c r="F40" s="17"/>
      <c r="G40" s="17"/>
      <c r="H40" s="4"/>
      <c r="I40" s="4"/>
      <c r="J40" s="86"/>
      <c r="K40" s="49"/>
      <c r="L40" s="49"/>
      <c r="M40" s="82"/>
    </row>
    <row r="41" spans="1:13" x14ac:dyDescent="0.25">
      <c r="A41" s="116">
        <f t="shared" ca="1" si="0"/>
        <v>40</v>
      </c>
      <c r="B41" s="3"/>
      <c r="C41" s="4"/>
      <c r="D41" s="4" t="str">
        <f t="shared" si="3"/>
        <v/>
      </c>
      <c r="E41" s="5"/>
      <c r="F41" s="17"/>
      <c r="G41" s="17"/>
      <c r="H41" s="4"/>
      <c r="I41" s="4"/>
      <c r="J41" s="86"/>
      <c r="K41" s="49"/>
      <c r="L41" s="49"/>
      <c r="M41" s="82"/>
    </row>
    <row r="42" spans="1:13" x14ac:dyDescent="0.25">
      <c r="A42" s="116">
        <f t="shared" ca="1" si="0"/>
        <v>41</v>
      </c>
      <c r="B42" s="3"/>
      <c r="C42" s="4"/>
      <c r="D42" s="4" t="str">
        <f t="shared" si="3"/>
        <v/>
      </c>
      <c r="E42" s="5"/>
      <c r="F42" s="17"/>
      <c r="G42" s="17"/>
      <c r="H42" s="4"/>
      <c r="I42" s="4"/>
      <c r="J42" s="86"/>
      <c r="K42" s="49"/>
      <c r="L42" s="49"/>
      <c r="M42" s="82"/>
    </row>
    <row r="43" spans="1:13" x14ac:dyDescent="0.25">
      <c r="A43" s="116">
        <f t="shared" ca="1" si="0"/>
        <v>42</v>
      </c>
      <c r="B43" s="3"/>
      <c r="C43" s="4"/>
      <c r="D43" s="4" t="str">
        <f t="shared" si="3"/>
        <v/>
      </c>
      <c r="E43" s="5"/>
      <c r="F43" s="17"/>
      <c r="G43" s="17"/>
      <c r="H43" s="4"/>
      <c r="I43" s="4"/>
      <c r="J43" s="86"/>
      <c r="K43" s="49"/>
      <c r="L43" s="49"/>
      <c r="M43" s="82"/>
    </row>
    <row r="44" spans="1:13" x14ac:dyDescent="0.25">
      <c r="A44" s="116">
        <f t="shared" ca="1" si="0"/>
        <v>43</v>
      </c>
      <c r="B44" s="3"/>
      <c r="C44" s="4"/>
      <c r="D44" s="4" t="str">
        <f t="shared" si="3"/>
        <v/>
      </c>
      <c r="E44" s="5"/>
      <c r="F44" s="17"/>
      <c r="G44" s="17"/>
      <c r="H44" s="4"/>
      <c r="I44" s="4"/>
      <c r="J44" s="86"/>
      <c r="K44" s="49"/>
      <c r="L44" s="49"/>
      <c r="M44" s="82"/>
    </row>
    <row r="45" spans="1:13" x14ac:dyDescent="0.25">
      <c r="A45" s="116">
        <f t="shared" ca="1" si="0"/>
        <v>44</v>
      </c>
      <c r="B45" s="3"/>
      <c r="C45" s="4"/>
      <c r="D45" s="4" t="str">
        <f t="shared" si="3"/>
        <v/>
      </c>
      <c r="E45" s="5"/>
      <c r="F45" s="17"/>
      <c r="G45" s="17"/>
      <c r="H45" s="4"/>
      <c r="I45" s="4"/>
      <c r="J45" s="86"/>
      <c r="K45" s="49"/>
      <c r="L45" s="49"/>
      <c r="M45" s="82"/>
    </row>
    <row r="46" spans="1:13" x14ac:dyDescent="0.25">
      <c r="A46" s="116">
        <f t="shared" ca="1" si="0"/>
        <v>45</v>
      </c>
      <c r="B46" s="3"/>
      <c r="C46" s="4"/>
      <c r="D46" s="4" t="str">
        <f t="shared" si="3"/>
        <v/>
      </c>
      <c r="E46" s="5"/>
      <c r="F46" s="17"/>
      <c r="G46" s="17"/>
      <c r="H46" s="4"/>
      <c r="I46" s="4"/>
      <c r="J46" s="86"/>
      <c r="K46" s="49"/>
      <c r="L46" s="49"/>
      <c r="M46" s="82"/>
    </row>
    <row r="47" spans="1:13" x14ac:dyDescent="0.25">
      <c r="A47" s="116">
        <f t="shared" ca="1" si="0"/>
        <v>46</v>
      </c>
      <c r="B47" s="3"/>
      <c r="C47" s="4"/>
      <c r="D47" s="4" t="str">
        <f t="shared" si="3"/>
        <v/>
      </c>
      <c r="E47" s="5"/>
      <c r="F47" s="17"/>
      <c r="G47" s="17"/>
      <c r="H47" s="4"/>
      <c r="I47" s="4"/>
      <c r="J47" s="86"/>
      <c r="K47" s="49"/>
      <c r="L47" s="49"/>
      <c r="M47" s="82"/>
    </row>
    <row r="48" spans="1:13" x14ac:dyDescent="0.25">
      <c r="A48" s="116">
        <f t="shared" ca="1" si="0"/>
        <v>47</v>
      </c>
      <c r="B48" s="3"/>
      <c r="C48" s="4"/>
      <c r="D48" s="4" t="str">
        <f t="shared" si="3"/>
        <v/>
      </c>
      <c r="E48" s="5"/>
      <c r="F48" s="17"/>
      <c r="G48" s="17"/>
      <c r="H48" s="4"/>
      <c r="I48" s="4"/>
      <c r="J48" s="86"/>
      <c r="K48" s="49"/>
      <c r="L48" s="49"/>
      <c r="M48" s="82"/>
    </row>
    <row r="49" spans="1:13" x14ac:dyDescent="0.25">
      <c r="A49" s="116">
        <f t="shared" ca="1" si="0"/>
        <v>48</v>
      </c>
      <c r="B49" s="3"/>
      <c r="C49" s="4"/>
      <c r="D49" s="4" t="str">
        <f t="shared" si="3"/>
        <v/>
      </c>
      <c r="E49" s="5"/>
      <c r="F49" s="17"/>
      <c r="G49" s="17"/>
      <c r="H49" s="4"/>
      <c r="I49" s="4"/>
      <c r="J49" s="86"/>
      <c r="K49" s="49"/>
      <c r="L49" s="49"/>
      <c r="M49" s="82"/>
    </row>
    <row r="50" spans="1:13" x14ac:dyDescent="0.25">
      <c r="A50" s="116">
        <f t="shared" ca="1" si="0"/>
        <v>49</v>
      </c>
      <c r="B50" s="3"/>
      <c r="C50" s="4"/>
      <c r="D50" s="4" t="str">
        <f t="shared" si="3"/>
        <v/>
      </c>
      <c r="E50" s="5"/>
      <c r="F50" s="17"/>
      <c r="G50" s="17"/>
      <c r="H50" s="4"/>
      <c r="I50" s="4"/>
      <c r="J50" s="86"/>
      <c r="K50" s="49"/>
      <c r="L50" s="49"/>
      <c r="M50" s="82"/>
    </row>
    <row r="51" spans="1:13" x14ac:dyDescent="0.25">
      <c r="A51" s="116">
        <f t="shared" ca="1" si="0"/>
        <v>50</v>
      </c>
      <c r="B51" s="3"/>
      <c r="C51" s="4"/>
      <c r="D51" s="4" t="str">
        <f t="shared" si="3"/>
        <v/>
      </c>
      <c r="E51" s="5"/>
      <c r="F51" s="17"/>
      <c r="G51" s="17"/>
      <c r="H51" s="4"/>
      <c r="I51" s="4"/>
      <c r="J51" s="86"/>
      <c r="K51" s="49"/>
      <c r="L51" s="49"/>
      <c r="M51" s="82"/>
    </row>
    <row r="52" spans="1:13" x14ac:dyDescent="0.25">
      <c r="A52" s="116">
        <f t="shared" ca="1" si="0"/>
        <v>51</v>
      </c>
      <c r="B52" s="3"/>
      <c r="C52" s="4"/>
      <c r="D52" s="4" t="str">
        <f t="shared" si="3"/>
        <v/>
      </c>
      <c r="E52" s="5"/>
      <c r="F52" s="17"/>
      <c r="G52" s="17"/>
      <c r="H52" s="4"/>
      <c r="I52" s="4"/>
      <c r="J52" s="86"/>
      <c r="K52" s="49"/>
      <c r="L52" s="49"/>
      <c r="M52" s="82"/>
    </row>
    <row r="53" spans="1:13" x14ac:dyDescent="0.25">
      <c r="A53" s="116">
        <f t="shared" ca="1" si="0"/>
        <v>52</v>
      </c>
      <c r="B53" s="3"/>
      <c r="C53" s="4"/>
      <c r="D53" s="4" t="str">
        <f t="shared" si="3"/>
        <v/>
      </c>
      <c r="E53" s="5"/>
      <c r="F53" s="17"/>
      <c r="G53" s="17"/>
      <c r="H53" s="4"/>
      <c r="I53" s="4"/>
      <c r="J53" s="86"/>
      <c r="K53" s="49"/>
      <c r="L53" s="49"/>
      <c r="M53" s="82"/>
    </row>
    <row r="54" spans="1:13" x14ac:dyDescent="0.25">
      <c r="A54" s="116">
        <f t="shared" ca="1" si="0"/>
        <v>53</v>
      </c>
      <c r="B54" s="3"/>
      <c r="C54" s="4"/>
      <c r="D54" s="4" t="str">
        <f t="shared" si="3"/>
        <v/>
      </c>
      <c r="E54" s="5"/>
      <c r="F54" s="17"/>
      <c r="G54" s="17"/>
      <c r="H54" s="4"/>
      <c r="I54" s="4"/>
      <c r="J54" s="86"/>
      <c r="K54" s="49"/>
      <c r="L54" s="49"/>
      <c r="M54" s="82"/>
    </row>
    <row r="55" spans="1:13" x14ac:dyDescent="0.25">
      <c r="A55" s="116">
        <f t="shared" ca="1" si="0"/>
        <v>54</v>
      </c>
      <c r="B55" s="3"/>
      <c r="C55" s="4"/>
      <c r="D55" s="4" t="str">
        <f t="shared" si="3"/>
        <v/>
      </c>
      <c r="E55" s="5"/>
      <c r="F55" s="17"/>
      <c r="G55" s="17"/>
      <c r="H55" s="4"/>
      <c r="I55" s="4"/>
      <c r="J55" s="86"/>
      <c r="K55" s="49"/>
      <c r="L55" s="49"/>
      <c r="M55" s="82"/>
    </row>
    <row r="56" spans="1:13" x14ac:dyDescent="0.25">
      <c r="A56" s="116">
        <f t="shared" ca="1" si="0"/>
        <v>55</v>
      </c>
      <c r="B56" s="3"/>
      <c r="C56" s="4"/>
      <c r="D56" s="4" t="str">
        <f t="shared" si="3"/>
        <v/>
      </c>
      <c r="E56" s="5"/>
      <c r="F56" s="17"/>
      <c r="G56" s="17"/>
      <c r="H56" s="4"/>
      <c r="I56" s="4"/>
      <c r="J56" s="86"/>
      <c r="K56" s="49"/>
      <c r="L56" s="49"/>
      <c r="M56" s="82"/>
    </row>
    <row r="57" spans="1:13" x14ac:dyDescent="0.25">
      <c r="A57" s="116">
        <f t="shared" ca="1" si="0"/>
        <v>56</v>
      </c>
      <c r="B57" s="3"/>
      <c r="C57" s="4"/>
      <c r="D57" s="4" t="str">
        <f t="shared" si="3"/>
        <v/>
      </c>
      <c r="E57" s="5"/>
      <c r="F57" s="17"/>
      <c r="G57" s="17"/>
      <c r="H57" s="4"/>
      <c r="I57" s="4"/>
      <c r="J57" s="86"/>
      <c r="K57" s="49"/>
      <c r="L57" s="49"/>
      <c r="M57" s="82"/>
    </row>
    <row r="58" spans="1:13" x14ac:dyDescent="0.25">
      <c r="A58" s="116">
        <f t="shared" ca="1" si="0"/>
        <v>57</v>
      </c>
      <c r="B58" s="3"/>
      <c r="C58" s="4"/>
      <c r="D58" s="4" t="str">
        <f t="shared" si="3"/>
        <v/>
      </c>
      <c r="E58" s="5"/>
      <c r="F58" s="17"/>
      <c r="G58" s="17"/>
      <c r="H58" s="4"/>
      <c r="I58" s="4"/>
      <c r="J58" s="86"/>
      <c r="K58" s="49"/>
      <c r="L58" s="49"/>
      <c r="M58" s="82"/>
    </row>
    <row r="59" spans="1:13" x14ac:dyDescent="0.25">
      <c r="A59" s="116">
        <f t="shared" ca="1" si="0"/>
        <v>58</v>
      </c>
      <c r="B59" s="3"/>
      <c r="C59" s="4"/>
      <c r="D59" s="4" t="str">
        <f t="shared" si="3"/>
        <v/>
      </c>
      <c r="E59" s="5"/>
      <c r="F59" s="17"/>
      <c r="G59" s="17"/>
      <c r="H59" s="4"/>
      <c r="I59" s="4"/>
      <c r="J59" s="86"/>
      <c r="K59" s="49"/>
      <c r="L59" s="49"/>
      <c r="M59" s="82"/>
    </row>
    <row r="60" spans="1:13" x14ac:dyDescent="0.25">
      <c r="A60" s="116">
        <f t="shared" ca="1" si="0"/>
        <v>59</v>
      </c>
      <c r="B60" s="3"/>
      <c r="C60" s="4"/>
      <c r="D60" s="4" t="str">
        <f t="shared" si="3"/>
        <v/>
      </c>
      <c r="E60" s="5"/>
      <c r="F60" s="17"/>
      <c r="G60" s="17"/>
      <c r="H60" s="4"/>
      <c r="I60" s="4"/>
      <c r="J60" s="86"/>
      <c r="K60" s="49"/>
      <c r="L60" s="49"/>
      <c r="M60" s="82"/>
    </row>
    <row r="61" spans="1:13" x14ac:dyDescent="0.25">
      <c r="A61" s="116">
        <f t="shared" ca="1" si="0"/>
        <v>60</v>
      </c>
      <c r="B61" s="3"/>
      <c r="C61" s="4"/>
      <c r="D61" s="4" t="str">
        <f t="shared" si="3"/>
        <v/>
      </c>
      <c r="E61" s="5"/>
      <c r="F61" s="17"/>
      <c r="G61" s="17"/>
      <c r="H61" s="4"/>
      <c r="I61" s="4"/>
      <c r="J61" s="86"/>
      <c r="K61" s="49"/>
      <c r="L61" s="49"/>
      <c r="M61" s="82"/>
    </row>
    <row r="62" spans="1:13" x14ac:dyDescent="0.25">
      <c r="A62" s="116">
        <f t="shared" ca="1" si="0"/>
        <v>61</v>
      </c>
      <c r="B62" s="3"/>
      <c r="C62" s="4"/>
      <c r="D62" s="4" t="str">
        <f t="shared" si="3"/>
        <v/>
      </c>
      <c r="E62" s="5"/>
      <c r="F62" s="17"/>
      <c r="G62" s="17"/>
      <c r="H62" s="4"/>
      <c r="I62" s="4"/>
      <c r="J62" s="86"/>
      <c r="K62" s="49"/>
      <c r="L62" s="49"/>
      <c r="M62" s="82"/>
    </row>
    <row r="63" spans="1:13" x14ac:dyDescent="0.25">
      <c r="A63" s="116">
        <f t="shared" ca="1" si="0"/>
        <v>62</v>
      </c>
      <c r="B63" s="3"/>
      <c r="C63" s="4"/>
      <c r="D63" s="4" t="str">
        <f t="shared" si="3"/>
        <v/>
      </c>
      <c r="E63" s="5"/>
      <c r="F63" s="17"/>
      <c r="G63" s="17"/>
      <c r="H63" s="4"/>
      <c r="I63" s="4"/>
      <c r="J63" s="86"/>
      <c r="K63" s="49"/>
      <c r="L63" s="49"/>
      <c r="M63" s="82"/>
    </row>
    <row r="64" spans="1:13" x14ac:dyDescent="0.25">
      <c r="A64" s="116">
        <f t="shared" ca="1" si="0"/>
        <v>63</v>
      </c>
      <c r="B64" s="3"/>
      <c r="C64" s="4"/>
      <c r="D64" s="4" t="str">
        <f t="shared" si="3"/>
        <v/>
      </c>
      <c r="E64" s="5"/>
      <c r="F64" s="17"/>
      <c r="G64" s="17"/>
      <c r="H64" s="4"/>
      <c r="I64" s="4"/>
      <c r="J64" s="86"/>
      <c r="K64" s="49"/>
      <c r="L64" s="49"/>
      <c r="M64" s="82"/>
    </row>
    <row r="65" spans="1:13" x14ac:dyDescent="0.25">
      <c r="A65" s="116">
        <f t="shared" ca="1" si="0"/>
        <v>64</v>
      </c>
      <c r="B65" s="122"/>
      <c r="C65" s="13"/>
      <c r="D65" s="13" t="str">
        <f t="shared" si="3"/>
        <v/>
      </c>
      <c r="E65" s="118"/>
      <c r="F65" s="120"/>
      <c r="G65" s="120"/>
      <c r="H65" s="13"/>
      <c r="I65" s="13"/>
      <c r="J65" s="117"/>
      <c r="K65" s="119"/>
      <c r="L65" s="119"/>
      <c r="M65" s="82"/>
    </row>
    <row r="66" spans="1:13" x14ac:dyDescent="0.25">
      <c r="A66" s="116">
        <f t="shared" ref="A66:A129" ca="1" si="4">HYPERLINK(CONCATENATE(repetoire,"\",(MID(CELL("nomfichier",$A$1),FIND("]",CELL("nomfichier",$A$1),1)+1,30)),"\","PA",ROW(A66)-1,".pdf"),ROW(A66)-1)</f>
        <v>65</v>
      </c>
      <c r="B66" s="122"/>
      <c r="C66" s="13"/>
      <c r="D66" s="13" t="str">
        <f t="shared" ref="D66:D129" si="5">IF(ISBLANK($C66), "", VLOOKUP($C66,PAcomplet,2,FALSE))</f>
        <v/>
      </c>
      <c r="E66" s="118"/>
      <c r="F66" s="120"/>
      <c r="G66" s="120"/>
      <c r="H66" s="13"/>
      <c r="I66" s="13"/>
      <c r="J66" s="121"/>
      <c r="K66" s="119"/>
      <c r="L66" s="119"/>
      <c r="M66" s="82"/>
    </row>
    <row r="67" spans="1:13" x14ac:dyDescent="0.25">
      <c r="A67" s="116">
        <f t="shared" ca="1" si="4"/>
        <v>66</v>
      </c>
      <c r="B67" s="122"/>
      <c r="C67" s="13"/>
      <c r="D67" s="13" t="str">
        <f t="shared" si="5"/>
        <v/>
      </c>
      <c r="E67" s="118"/>
      <c r="F67" s="120"/>
      <c r="G67" s="120"/>
      <c r="H67" s="13"/>
      <c r="I67" s="13"/>
      <c r="J67" s="121"/>
      <c r="K67" s="119"/>
      <c r="L67" s="119"/>
      <c r="M67" s="82"/>
    </row>
    <row r="68" spans="1:13" x14ac:dyDescent="0.25">
      <c r="A68" s="116">
        <f t="shared" ca="1" si="4"/>
        <v>67</v>
      </c>
      <c r="B68" s="122"/>
      <c r="C68" s="13"/>
      <c r="D68" s="13" t="str">
        <f t="shared" si="5"/>
        <v/>
      </c>
      <c r="E68" s="118"/>
      <c r="F68" s="120"/>
      <c r="G68" s="120"/>
      <c r="H68" s="13"/>
      <c r="I68" s="13"/>
      <c r="J68" s="121"/>
      <c r="K68" s="119"/>
      <c r="L68" s="119"/>
      <c r="M68" s="82"/>
    </row>
    <row r="69" spans="1:13" x14ac:dyDescent="0.25">
      <c r="A69" s="116">
        <f t="shared" ca="1" si="4"/>
        <v>68</v>
      </c>
      <c r="B69" s="122"/>
      <c r="C69" s="13"/>
      <c r="D69" s="13" t="str">
        <f t="shared" si="5"/>
        <v/>
      </c>
      <c r="E69" s="118"/>
      <c r="F69" s="120"/>
      <c r="G69" s="120"/>
      <c r="H69" s="13"/>
      <c r="I69" s="13"/>
      <c r="J69" s="121"/>
      <c r="K69" s="119"/>
      <c r="L69" s="119"/>
      <c r="M69" s="82"/>
    </row>
    <row r="70" spans="1:13" x14ac:dyDescent="0.25">
      <c r="A70" s="116">
        <f t="shared" ca="1" si="4"/>
        <v>69</v>
      </c>
      <c r="B70" s="122"/>
      <c r="C70" s="13"/>
      <c r="D70" s="13" t="str">
        <f t="shared" si="5"/>
        <v/>
      </c>
      <c r="E70" s="118"/>
      <c r="F70" s="120"/>
      <c r="G70" s="120"/>
      <c r="H70" s="13"/>
      <c r="I70" s="13"/>
      <c r="J70" s="121"/>
      <c r="K70" s="119"/>
      <c r="L70" s="119"/>
      <c r="M70" s="82"/>
    </row>
    <row r="71" spans="1:13" x14ac:dyDescent="0.25">
      <c r="A71" s="116">
        <f t="shared" ca="1" si="4"/>
        <v>70</v>
      </c>
      <c r="B71" s="122"/>
      <c r="C71" s="13"/>
      <c r="D71" s="13" t="str">
        <f t="shared" si="5"/>
        <v/>
      </c>
      <c r="E71" s="118"/>
      <c r="F71" s="120"/>
      <c r="G71" s="120"/>
      <c r="H71" s="13"/>
      <c r="I71" s="13"/>
      <c r="J71" s="121"/>
      <c r="K71" s="119"/>
      <c r="L71" s="119"/>
      <c r="M71" s="82"/>
    </row>
    <row r="72" spans="1:13" x14ac:dyDescent="0.25">
      <c r="A72" s="116">
        <f t="shared" ca="1" si="4"/>
        <v>71</v>
      </c>
      <c r="B72" s="122"/>
      <c r="C72" s="13"/>
      <c r="D72" s="13" t="str">
        <f t="shared" si="5"/>
        <v/>
      </c>
      <c r="E72" s="118"/>
      <c r="F72" s="120"/>
      <c r="G72" s="120"/>
      <c r="H72" s="13"/>
      <c r="I72" s="13"/>
      <c r="J72" s="121"/>
      <c r="K72" s="119"/>
      <c r="L72" s="119"/>
      <c r="M72" s="82"/>
    </row>
    <row r="73" spans="1:13" x14ac:dyDescent="0.25">
      <c r="A73" s="116">
        <f t="shared" ca="1" si="4"/>
        <v>72</v>
      </c>
      <c r="B73" s="122"/>
      <c r="C73" s="13"/>
      <c r="D73" s="13" t="str">
        <f t="shared" si="5"/>
        <v/>
      </c>
      <c r="E73" s="118"/>
      <c r="F73" s="120"/>
      <c r="G73" s="120"/>
      <c r="H73" s="13"/>
      <c r="I73" s="13"/>
      <c r="J73" s="121"/>
      <c r="K73" s="119"/>
      <c r="L73" s="119"/>
      <c r="M73" s="82"/>
    </row>
    <row r="74" spans="1:13" x14ac:dyDescent="0.25">
      <c r="A74" s="116">
        <f t="shared" ca="1" si="4"/>
        <v>73</v>
      </c>
      <c r="B74" s="122"/>
      <c r="C74" s="13"/>
      <c r="D74" s="13" t="str">
        <f t="shared" si="5"/>
        <v/>
      </c>
      <c r="E74" s="118"/>
      <c r="F74" s="120"/>
      <c r="G74" s="120"/>
      <c r="H74" s="13"/>
      <c r="I74" s="13"/>
      <c r="J74" s="121"/>
      <c r="K74" s="119"/>
      <c r="L74" s="119"/>
      <c r="M74" s="82"/>
    </row>
    <row r="75" spans="1:13" x14ac:dyDescent="0.25">
      <c r="A75" s="116">
        <f t="shared" ca="1" si="4"/>
        <v>74</v>
      </c>
      <c r="B75" s="122"/>
      <c r="C75" s="13"/>
      <c r="D75" s="13" t="str">
        <f t="shared" si="5"/>
        <v/>
      </c>
      <c r="E75" s="118"/>
      <c r="F75" s="120"/>
      <c r="G75" s="120"/>
      <c r="H75" s="13"/>
      <c r="I75" s="13"/>
      <c r="J75" s="121"/>
      <c r="K75" s="119"/>
      <c r="L75" s="119"/>
      <c r="M75" s="82"/>
    </row>
    <row r="76" spans="1:13" x14ac:dyDescent="0.25">
      <c r="A76" s="116">
        <f t="shared" ca="1" si="4"/>
        <v>75</v>
      </c>
      <c r="B76" s="122"/>
      <c r="C76" s="13"/>
      <c r="D76" s="13" t="str">
        <f t="shared" si="5"/>
        <v/>
      </c>
      <c r="E76" s="118"/>
      <c r="F76" s="120"/>
      <c r="G76" s="120"/>
      <c r="H76" s="13"/>
      <c r="I76" s="13"/>
      <c r="J76" s="121"/>
      <c r="K76" s="119"/>
      <c r="L76" s="119"/>
      <c r="M76" s="82"/>
    </row>
    <row r="77" spans="1:13" x14ac:dyDescent="0.25">
      <c r="A77" s="116">
        <f t="shared" ca="1" si="4"/>
        <v>76</v>
      </c>
      <c r="B77" s="122"/>
      <c r="C77" s="13"/>
      <c r="D77" s="13" t="str">
        <f t="shared" si="5"/>
        <v/>
      </c>
      <c r="E77" s="118"/>
      <c r="F77" s="120"/>
      <c r="G77" s="120"/>
      <c r="H77" s="13"/>
      <c r="I77" s="13"/>
      <c r="J77" s="121"/>
      <c r="K77" s="119"/>
      <c r="L77" s="119"/>
      <c r="M77" s="82"/>
    </row>
    <row r="78" spans="1:13" x14ac:dyDescent="0.25">
      <c r="A78" s="116">
        <f t="shared" ca="1" si="4"/>
        <v>77</v>
      </c>
      <c r="B78" s="122"/>
      <c r="C78" s="13"/>
      <c r="D78" s="13" t="str">
        <f t="shared" si="5"/>
        <v/>
      </c>
      <c r="E78" s="118"/>
      <c r="F78" s="120"/>
      <c r="G78" s="120"/>
      <c r="H78" s="13"/>
      <c r="I78" s="13"/>
      <c r="J78" s="121"/>
      <c r="K78" s="119"/>
      <c r="L78" s="119"/>
      <c r="M78" s="82"/>
    </row>
    <row r="79" spans="1:13" x14ac:dyDescent="0.25">
      <c r="A79" s="116">
        <f t="shared" ca="1" si="4"/>
        <v>78</v>
      </c>
      <c r="B79" s="122"/>
      <c r="C79" s="13"/>
      <c r="D79" s="13" t="str">
        <f t="shared" si="5"/>
        <v/>
      </c>
      <c r="E79" s="118"/>
      <c r="F79" s="120"/>
      <c r="G79" s="120"/>
      <c r="H79" s="13"/>
      <c r="I79" s="13"/>
      <c r="J79" s="121"/>
      <c r="K79" s="119"/>
      <c r="L79" s="119"/>
      <c r="M79" s="82"/>
    </row>
    <row r="80" spans="1:13" x14ac:dyDescent="0.25">
      <c r="A80" s="116">
        <f t="shared" ca="1" si="4"/>
        <v>79</v>
      </c>
      <c r="B80" s="122"/>
      <c r="C80" s="13"/>
      <c r="D80" s="13" t="str">
        <f t="shared" si="5"/>
        <v/>
      </c>
      <c r="E80" s="118"/>
      <c r="F80" s="120"/>
      <c r="G80" s="120"/>
      <c r="H80" s="13"/>
      <c r="I80" s="13"/>
      <c r="J80" s="121"/>
      <c r="K80" s="119"/>
      <c r="L80" s="119"/>
      <c r="M80" s="82"/>
    </row>
    <row r="81" spans="1:13" x14ac:dyDescent="0.25">
      <c r="A81" s="116">
        <f t="shared" ca="1" si="4"/>
        <v>80</v>
      </c>
      <c r="B81" s="122"/>
      <c r="C81" s="13"/>
      <c r="D81" s="13" t="str">
        <f t="shared" si="5"/>
        <v/>
      </c>
      <c r="E81" s="118"/>
      <c r="F81" s="120"/>
      <c r="G81" s="120"/>
      <c r="H81" s="13"/>
      <c r="I81" s="13"/>
      <c r="J81" s="121"/>
      <c r="K81" s="119"/>
      <c r="L81" s="119"/>
      <c r="M81" s="82"/>
    </row>
    <row r="82" spans="1:13" x14ac:dyDescent="0.25">
      <c r="A82" s="116">
        <f t="shared" ca="1" si="4"/>
        <v>81</v>
      </c>
      <c r="B82" s="122"/>
      <c r="C82" s="13"/>
      <c r="D82" s="13" t="str">
        <f t="shared" si="5"/>
        <v/>
      </c>
      <c r="E82" s="118"/>
      <c r="F82" s="120"/>
      <c r="G82" s="120"/>
      <c r="H82" s="13"/>
      <c r="I82" s="13"/>
      <c r="J82" s="121"/>
      <c r="K82" s="119"/>
      <c r="L82" s="119"/>
      <c r="M82" s="82"/>
    </row>
    <row r="83" spans="1:13" x14ac:dyDescent="0.25">
      <c r="A83" s="116">
        <f t="shared" ca="1" si="4"/>
        <v>82</v>
      </c>
      <c r="B83" s="122"/>
      <c r="C83" s="13"/>
      <c r="D83" s="13" t="str">
        <f t="shared" si="5"/>
        <v/>
      </c>
      <c r="E83" s="118"/>
      <c r="F83" s="120"/>
      <c r="G83" s="120"/>
      <c r="H83" s="13"/>
      <c r="I83" s="13"/>
      <c r="J83" s="121"/>
      <c r="K83" s="119"/>
      <c r="L83" s="119"/>
      <c r="M83" s="82"/>
    </row>
    <row r="84" spans="1:13" x14ac:dyDescent="0.25">
      <c r="A84" s="116">
        <f t="shared" ca="1" si="4"/>
        <v>83</v>
      </c>
      <c r="B84" s="122"/>
      <c r="C84" s="13"/>
      <c r="D84" s="13" t="str">
        <f t="shared" si="5"/>
        <v/>
      </c>
      <c r="E84" s="118"/>
      <c r="F84" s="120"/>
      <c r="G84" s="120"/>
      <c r="H84" s="13"/>
      <c r="I84" s="13"/>
      <c r="J84" s="121"/>
      <c r="K84" s="119"/>
      <c r="L84" s="119"/>
      <c r="M84" s="82"/>
    </row>
    <row r="85" spans="1:13" x14ac:dyDescent="0.25">
      <c r="A85" s="116">
        <f t="shared" ca="1" si="4"/>
        <v>84</v>
      </c>
      <c r="B85" s="122"/>
      <c r="C85" s="13"/>
      <c r="D85" s="13" t="str">
        <f t="shared" si="5"/>
        <v/>
      </c>
      <c r="E85" s="118"/>
      <c r="F85" s="120"/>
      <c r="G85" s="120"/>
      <c r="H85" s="13"/>
      <c r="I85" s="13"/>
      <c r="J85" s="121"/>
      <c r="K85" s="119"/>
      <c r="L85" s="119"/>
      <c r="M85" s="82"/>
    </row>
    <row r="86" spans="1:13" x14ac:dyDescent="0.25">
      <c r="A86" s="116">
        <f t="shared" ca="1" si="4"/>
        <v>85</v>
      </c>
      <c r="B86" s="122"/>
      <c r="C86" s="13"/>
      <c r="D86" s="13" t="str">
        <f t="shared" si="5"/>
        <v/>
      </c>
      <c r="E86" s="118"/>
      <c r="F86" s="120"/>
      <c r="G86" s="120"/>
      <c r="H86" s="13"/>
      <c r="I86" s="13"/>
      <c r="J86" s="121"/>
      <c r="K86" s="119"/>
      <c r="L86" s="119"/>
      <c r="M86" s="82"/>
    </row>
    <row r="87" spans="1:13" x14ac:dyDescent="0.25">
      <c r="A87" s="116">
        <f t="shared" ca="1" si="4"/>
        <v>86</v>
      </c>
      <c r="B87" s="122"/>
      <c r="C87" s="13"/>
      <c r="D87" s="13" t="str">
        <f t="shared" si="5"/>
        <v/>
      </c>
      <c r="E87" s="118"/>
      <c r="F87" s="120"/>
      <c r="G87" s="120"/>
      <c r="H87" s="13"/>
      <c r="I87" s="13"/>
      <c r="J87" s="121"/>
      <c r="K87" s="119"/>
      <c r="L87" s="119"/>
      <c r="M87" s="82"/>
    </row>
    <row r="88" spans="1:13" x14ac:dyDescent="0.25">
      <c r="A88" s="116">
        <f t="shared" ca="1" si="4"/>
        <v>87</v>
      </c>
      <c r="B88" s="122"/>
      <c r="C88" s="13"/>
      <c r="D88" s="13" t="str">
        <f t="shared" si="5"/>
        <v/>
      </c>
      <c r="E88" s="118"/>
      <c r="F88" s="120"/>
      <c r="G88" s="120"/>
      <c r="H88" s="13"/>
      <c r="I88" s="13"/>
      <c r="J88" s="121"/>
      <c r="K88" s="119"/>
      <c r="L88" s="119"/>
      <c r="M88" s="82"/>
    </row>
    <row r="89" spans="1:13" x14ac:dyDescent="0.25">
      <c r="A89" s="116">
        <f t="shared" ca="1" si="4"/>
        <v>88</v>
      </c>
      <c r="B89" s="122"/>
      <c r="C89" s="13"/>
      <c r="D89" s="13" t="str">
        <f t="shared" si="5"/>
        <v/>
      </c>
      <c r="E89" s="118"/>
      <c r="F89" s="120"/>
      <c r="G89" s="120"/>
      <c r="H89" s="13"/>
      <c r="I89" s="13"/>
      <c r="J89" s="121"/>
      <c r="K89" s="119"/>
      <c r="L89" s="119"/>
      <c r="M89" s="82"/>
    </row>
    <row r="90" spans="1:13" x14ac:dyDescent="0.25">
      <c r="A90" s="116">
        <f t="shared" ca="1" si="4"/>
        <v>89</v>
      </c>
      <c r="B90" s="122"/>
      <c r="C90" s="13"/>
      <c r="D90" s="13" t="str">
        <f t="shared" si="5"/>
        <v/>
      </c>
      <c r="E90" s="118"/>
      <c r="F90" s="120"/>
      <c r="G90" s="120"/>
      <c r="H90" s="13"/>
      <c r="I90" s="13"/>
      <c r="J90" s="121"/>
      <c r="K90" s="119"/>
      <c r="L90" s="119"/>
      <c r="M90" s="82"/>
    </row>
    <row r="91" spans="1:13" x14ac:dyDescent="0.25">
      <c r="A91" s="116">
        <f t="shared" ca="1" si="4"/>
        <v>90</v>
      </c>
      <c r="B91" s="122"/>
      <c r="C91" s="13"/>
      <c r="D91" s="13" t="str">
        <f t="shared" si="5"/>
        <v/>
      </c>
      <c r="E91" s="118"/>
      <c r="F91" s="120"/>
      <c r="G91" s="120"/>
      <c r="H91" s="13"/>
      <c r="I91" s="13"/>
      <c r="J91" s="121"/>
      <c r="K91" s="119"/>
      <c r="L91" s="119"/>
      <c r="M91" s="82"/>
    </row>
    <row r="92" spans="1:13" x14ac:dyDescent="0.25">
      <c r="A92" s="116">
        <f t="shared" ca="1" si="4"/>
        <v>91</v>
      </c>
      <c r="B92" s="122"/>
      <c r="C92" s="13"/>
      <c r="D92" s="13" t="str">
        <f t="shared" si="5"/>
        <v/>
      </c>
      <c r="E92" s="118"/>
      <c r="F92" s="120"/>
      <c r="G92" s="120"/>
      <c r="H92" s="13"/>
      <c r="I92" s="13"/>
      <c r="J92" s="121"/>
      <c r="K92" s="119"/>
      <c r="L92" s="119"/>
      <c r="M92" s="82"/>
    </row>
    <row r="93" spans="1:13" x14ac:dyDescent="0.25">
      <c r="A93" s="116">
        <f t="shared" ca="1" si="4"/>
        <v>92</v>
      </c>
      <c r="B93" s="122"/>
      <c r="C93" s="13"/>
      <c r="D93" s="13" t="str">
        <f t="shared" si="5"/>
        <v/>
      </c>
      <c r="E93" s="118"/>
      <c r="F93" s="120"/>
      <c r="G93" s="120"/>
      <c r="H93" s="13"/>
      <c r="I93" s="13"/>
      <c r="J93" s="121"/>
      <c r="K93" s="119"/>
      <c r="L93" s="119"/>
      <c r="M93" s="82"/>
    </row>
    <row r="94" spans="1:13" x14ac:dyDescent="0.25">
      <c r="A94" s="116">
        <f t="shared" ca="1" si="4"/>
        <v>93</v>
      </c>
      <c r="B94" s="122"/>
      <c r="C94" s="13"/>
      <c r="D94" s="13" t="str">
        <f t="shared" si="5"/>
        <v/>
      </c>
      <c r="E94" s="118"/>
      <c r="F94" s="120"/>
      <c r="G94" s="120"/>
      <c r="H94" s="13"/>
      <c r="I94" s="13"/>
      <c r="J94" s="121"/>
      <c r="K94" s="119"/>
      <c r="L94" s="119"/>
      <c r="M94" s="82"/>
    </row>
    <row r="95" spans="1:13" x14ac:dyDescent="0.25">
      <c r="A95" s="116">
        <f t="shared" ca="1" si="4"/>
        <v>94</v>
      </c>
      <c r="B95" s="122"/>
      <c r="C95" s="13"/>
      <c r="D95" s="13" t="str">
        <f t="shared" si="5"/>
        <v/>
      </c>
      <c r="E95" s="118"/>
      <c r="F95" s="120"/>
      <c r="G95" s="120"/>
      <c r="H95" s="13"/>
      <c r="I95" s="13"/>
      <c r="J95" s="121"/>
      <c r="K95" s="119"/>
      <c r="L95" s="119"/>
      <c r="M95" s="82"/>
    </row>
    <row r="96" spans="1:13" x14ac:dyDescent="0.25">
      <c r="A96" s="116">
        <f t="shared" ca="1" si="4"/>
        <v>95</v>
      </c>
      <c r="B96" s="122"/>
      <c r="C96" s="13"/>
      <c r="D96" s="13" t="str">
        <f t="shared" si="5"/>
        <v/>
      </c>
      <c r="E96" s="118"/>
      <c r="F96" s="120"/>
      <c r="G96" s="120"/>
      <c r="H96" s="13"/>
      <c r="I96" s="13"/>
      <c r="J96" s="121"/>
      <c r="K96" s="119"/>
      <c r="L96" s="119"/>
      <c r="M96" s="82"/>
    </row>
    <row r="97" spans="1:13" x14ac:dyDescent="0.25">
      <c r="A97" s="116">
        <f t="shared" ca="1" si="4"/>
        <v>96</v>
      </c>
      <c r="B97" s="122"/>
      <c r="C97" s="13"/>
      <c r="D97" s="13" t="str">
        <f t="shared" si="5"/>
        <v/>
      </c>
      <c r="E97" s="118"/>
      <c r="F97" s="120"/>
      <c r="G97" s="120"/>
      <c r="H97" s="13"/>
      <c r="I97" s="13"/>
      <c r="J97" s="121"/>
      <c r="K97" s="119"/>
      <c r="L97" s="119"/>
      <c r="M97" s="82"/>
    </row>
    <row r="98" spans="1:13" x14ac:dyDescent="0.25">
      <c r="A98" s="116">
        <f t="shared" ca="1" si="4"/>
        <v>97</v>
      </c>
      <c r="B98" s="122"/>
      <c r="C98" s="13"/>
      <c r="D98" s="13" t="str">
        <f t="shared" si="5"/>
        <v/>
      </c>
      <c r="E98" s="118"/>
      <c r="F98" s="120"/>
      <c r="G98" s="120"/>
      <c r="H98" s="13"/>
      <c r="I98" s="13"/>
      <c r="J98" s="121"/>
      <c r="K98" s="119"/>
      <c r="L98" s="119"/>
      <c r="M98" s="82"/>
    </row>
    <row r="99" spans="1:13" x14ac:dyDescent="0.25">
      <c r="A99" s="116">
        <f t="shared" ca="1" si="4"/>
        <v>98</v>
      </c>
      <c r="B99" s="122"/>
      <c r="C99" s="13"/>
      <c r="D99" s="13" t="str">
        <f t="shared" si="5"/>
        <v/>
      </c>
      <c r="E99" s="118"/>
      <c r="F99" s="120"/>
      <c r="G99" s="120"/>
      <c r="H99" s="13"/>
      <c r="I99" s="13"/>
      <c r="J99" s="121"/>
      <c r="K99" s="119"/>
      <c r="L99" s="119"/>
      <c r="M99" s="82"/>
    </row>
    <row r="100" spans="1:13" x14ac:dyDescent="0.25">
      <c r="A100" s="116">
        <f t="shared" ca="1" si="4"/>
        <v>99</v>
      </c>
      <c r="B100" s="122"/>
      <c r="C100" s="13"/>
      <c r="D100" s="13" t="str">
        <f t="shared" si="5"/>
        <v/>
      </c>
      <c r="E100" s="118"/>
      <c r="F100" s="120"/>
      <c r="G100" s="120"/>
      <c r="H100" s="13"/>
      <c r="I100" s="13"/>
      <c r="J100" s="121"/>
      <c r="K100" s="119"/>
      <c r="L100" s="119"/>
      <c r="M100" s="82"/>
    </row>
    <row r="101" spans="1:13" x14ac:dyDescent="0.25">
      <c r="A101" s="116">
        <f t="shared" ca="1" si="4"/>
        <v>100</v>
      </c>
      <c r="B101" s="122"/>
      <c r="C101" s="13"/>
      <c r="D101" s="13" t="str">
        <f t="shared" si="5"/>
        <v/>
      </c>
      <c r="E101" s="118"/>
      <c r="F101" s="120"/>
      <c r="G101" s="120"/>
      <c r="H101" s="13"/>
      <c r="I101" s="13"/>
      <c r="J101" s="121"/>
      <c r="K101" s="119"/>
      <c r="L101" s="119"/>
      <c r="M101" s="82"/>
    </row>
    <row r="102" spans="1:13" x14ac:dyDescent="0.25">
      <c r="A102" s="116">
        <f t="shared" ca="1" si="4"/>
        <v>101</v>
      </c>
      <c r="B102" s="122"/>
      <c r="C102" s="13"/>
      <c r="D102" s="13" t="str">
        <f t="shared" si="5"/>
        <v/>
      </c>
      <c r="E102" s="118"/>
      <c r="F102" s="120"/>
      <c r="G102" s="120"/>
      <c r="H102" s="13"/>
      <c r="I102" s="13"/>
      <c r="J102" s="121"/>
      <c r="K102" s="119"/>
      <c r="L102" s="119"/>
      <c r="M102" s="82"/>
    </row>
    <row r="103" spans="1:13" x14ac:dyDescent="0.25">
      <c r="A103" s="116">
        <f t="shared" ca="1" si="4"/>
        <v>102</v>
      </c>
      <c r="B103" s="122"/>
      <c r="C103" s="13"/>
      <c r="D103" s="13" t="str">
        <f t="shared" si="5"/>
        <v/>
      </c>
      <c r="E103" s="118"/>
      <c r="F103" s="120"/>
      <c r="G103" s="120"/>
      <c r="H103" s="13"/>
      <c r="I103" s="13"/>
      <c r="J103" s="121"/>
      <c r="K103" s="119"/>
      <c r="L103" s="119"/>
      <c r="M103" s="82"/>
    </row>
    <row r="104" spans="1:13" x14ac:dyDescent="0.25">
      <c r="A104" s="116">
        <f t="shared" ca="1" si="4"/>
        <v>103</v>
      </c>
      <c r="B104" s="122"/>
      <c r="C104" s="13"/>
      <c r="D104" s="13" t="str">
        <f t="shared" si="5"/>
        <v/>
      </c>
      <c r="E104" s="118"/>
      <c r="F104" s="120"/>
      <c r="G104" s="120"/>
      <c r="H104" s="13"/>
      <c r="I104" s="13"/>
      <c r="J104" s="121"/>
      <c r="K104" s="119"/>
      <c r="L104" s="119"/>
      <c r="M104" s="82"/>
    </row>
    <row r="105" spans="1:13" x14ac:dyDescent="0.25">
      <c r="A105" s="116">
        <f t="shared" ca="1" si="4"/>
        <v>104</v>
      </c>
      <c r="B105" s="122"/>
      <c r="C105" s="13"/>
      <c r="D105" s="13" t="str">
        <f t="shared" si="5"/>
        <v/>
      </c>
      <c r="E105" s="118"/>
      <c r="F105" s="120"/>
      <c r="G105" s="120"/>
      <c r="H105" s="13"/>
      <c r="I105" s="13"/>
      <c r="J105" s="121"/>
      <c r="K105" s="119"/>
      <c r="L105" s="119"/>
      <c r="M105" s="82"/>
    </row>
    <row r="106" spans="1:13" x14ac:dyDescent="0.25">
      <c r="A106" s="116">
        <f t="shared" ca="1" si="4"/>
        <v>105</v>
      </c>
      <c r="B106" s="122"/>
      <c r="C106" s="13"/>
      <c r="D106" s="13" t="str">
        <f t="shared" si="5"/>
        <v/>
      </c>
      <c r="E106" s="118"/>
      <c r="F106" s="120"/>
      <c r="G106" s="120"/>
      <c r="H106" s="13"/>
      <c r="I106" s="13"/>
      <c r="J106" s="121"/>
      <c r="K106" s="119"/>
      <c r="L106" s="119"/>
      <c r="M106" s="82"/>
    </row>
    <row r="107" spans="1:13" x14ac:dyDescent="0.25">
      <c r="A107" s="116">
        <f t="shared" ca="1" si="4"/>
        <v>106</v>
      </c>
      <c r="B107" s="122"/>
      <c r="C107" s="13"/>
      <c r="D107" s="13" t="str">
        <f t="shared" si="5"/>
        <v/>
      </c>
      <c r="E107" s="118"/>
      <c r="F107" s="120"/>
      <c r="G107" s="120"/>
      <c r="H107" s="13"/>
      <c r="I107" s="13"/>
      <c r="J107" s="121"/>
      <c r="K107" s="119"/>
      <c r="L107" s="119"/>
      <c r="M107" s="82"/>
    </row>
    <row r="108" spans="1:13" x14ac:dyDescent="0.25">
      <c r="A108" s="116">
        <f t="shared" ca="1" si="4"/>
        <v>107</v>
      </c>
      <c r="B108" s="122"/>
      <c r="C108" s="13"/>
      <c r="D108" s="13" t="str">
        <f t="shared" si="5"/>
        <v/>
      </c>
      <c r="E108" s="118"/>
      <c r="F108" s="120"/>
      <c r="G108" s="120"/>
      <c r="H108" s="13"/>
      <c r="I108" s="13"/>
      <c r="J108" s="121"/>
      <c r="K108" s="119"/>
      <c r="L108" s="119"/>
      <c r="M108" s="82"/>
    </row>
    <row r="109" spans="1:13" x14ac:dyDescent="0.25">
      <c r="A109" s="116">
        <f t="shared" ca="1" si="4"/>
        <v>108</v>
      </c>
      <c r="B109" s="122"/>
      <c r="C109" s="13"/>
      <c r="D109" s="13" t="str">
        <f t="shared" si="5"/>
        <v/>
      </c>
      <c r="E109" s="118"/>
      <c r="F109" s="120"/>
      <c r="G109" s="120"/>
      <c r="H109" s="13"/>
      <c r="I109" s="13"/>
      <c r="J109" s="121"/>
      <c r="K109" s="119"/>
      <c r="L109" s="119"/>
      <c r="M109" s="82"/>
    </row>
    <row r="110" spans="1:13" x14ac:dyDescent="0.25">
      <c r="A110" s="116">
        <f t="shared" ca="1" si="4"/>
        <v>109</v>
      </c>
      <c r="B110" s="122"/>
      <c r="C110" s="13"/>
      <c r="D110" s="13" t="str">
        <f t="shared" si="5"/>
        <v/>
      </c>
      <c r="E110" s="118"/>
      <c r="F110" s="120"/>
      <c r="G110" s="120"/>
      <c r="H110" s="13"/>
      <c r="I110" s="13"/>
      <c r="J110" s="121"/>
      <c r="K110" s="119"/>
      <c r="L110" s="119"/>
      <c r="M110" s="82"/>
    </row>
    <row r="111" spans="1:13" x14ac:dyDescent="0.25">
      <c r="A111" s="116">
        <f t="shared" ca="1" si="4"/>
        <v>110</v>
      </c>
      <c r="B111" s="122"/>
      <c r="C111" s="13"/>
      <c r="D111" s="13" t="str">
        <f t="shared" si="5"/>
        <v/>
      </c>
      <c r="E111" s="118"/>
      <c r="F111" s="120"/>
      <c r="G111" s="120"/>
      <c r="H111" s="13"/>
      <c r="I111" s="13"/>
      <c r="J111" s="121"/>
      <c r="K111" s="119"/>
      <c r="L111" s="119"/>
      <c r="M111" s="82"/>
    </row>
    <row r="112" spans="1:13" x14ac:dyDescent="0.25">
      <c r="A112" s="116">
        <f t="shared" ca="1" si="4"/>
        <v>111</v>
      </c>
      <c r="B112" s="122"/>
      <c r="C112" s="13"/>
      <c r="D112" s="13" t="str">
        <f t="shared" si="5"/>
        <v/>
      </c>
      <c r="E112" s="118"/>
      <c r="F112" s="120"/>
      <c r="G112" s="120"/>
      <c r="H112" s="13"/>
      <c r="I112" s="13"/>
      <c r="J112" s="121"/>
      <c r="K112" s="119"/>
      <c r="L112" s="119"/>
      <c r="M112" s="82"/>
    </row>
    <row r="113" spans="1:13" x14ac:dyDescent="0.25">
      <c r="A113" s="116">
        <f t="shared" ca="1" si="4"/>
        <v>112</v>
      </c>
      <c r="B113" s="122"/>
      <c r="C113" s="13"/>
      <c r="D113" s="13" t="str">
        <f t="shared" si="5"/>
        <v/>
      </c>
      <c r="E113" s="118"/>
      <c r="F113" s="120"/>
      <c r="G113" s="120"/>
      <c r="H113" s="13"/>
      <c r="I113" s="13"/>
      <c r="J113" s="121"/>
      <c r="K113" s="119"/>
      <c r="L113" s="119"/>
      <c r="M113" s="82"/>
    </row>
    <row r="114" spans="1:13" x14ac:dyDescent="0.25">
      <c r="A114" s="116">
        <f t="shared" ca="1" si="4"/>
        <v>113</v>
      </c>
      <c r="B114" s="122"/>
      <c r="C114" s="13"/>
      <c r="D114" s="13" t="str">
        <f t="shared" si="5"/>
        <v/>
      </c>
      <c r="E114" s="118"/>
      <c r="F114" s="120"/>
      <c r="G114" s="120"/>
      <c r="H114" s="13"/>
      <c r="I114" s="13"/>
      <c r="J114" s="121"/>
      <c r="K114" s="119"/>
      <c r="L114" s="119"/>
      <c r="M114" s="82"/>
    </row>
    <row r="115" spans="1:13" x14ac:dyDescent="0.25">
      <c r="A115" s="116">
        <f t="shared" ca="1" si="4"/>
        <v>114</v>
      </c>
      <c r="B115" s="122"/>
      <c r="C115" s="13"/>
      <c r="D115" s="13" t="str">
        <f t="shared" si="5"/>
        <v/>
      </c>
      <c r="E115" s="118"/>
      <c r="F115" s="120"/>
      <c r="G115" s="120"/>
      <c r="H115" s="13"/>
      <c r="I115" s="13"/>
      <c r="J115" s="121"/>
      <c r="K115" s="119"/>
      <c r="L115" s="119"/>
      <c r="M115" s="82"/>
    </row>
    <row r="116" spans="1:13" x14ac:dyDescent="0.25">
      <c r="A116" s="116">
        <f t="shared" ca="1" si="4"/>
        <v>115</v>
      </c>
      <c r="B116" s="122"/>
      <c r="C116" s="13"/>
      <c r="D116" s="13" t="str">
        <f t="shared" si="5"/>
        <v/>
      </c>
      <c r="E116" s="118"/>
      <c r="F116" s="120"/>
      <c r="G116" s="120"/>
      <c r="H116" s="13"/>
      <c r="I116" s="13"/>
      <c r="J116" s="121"/>
      <c r="K116" s="119"/>
      <c r="L116" s="119"/>
      <c r="M116" s="82"/>
    </row>
    <row r="117" spans="1:13" x14ac:dyDescent="0.25">
      <c r="A117" s="116">
        <f t="shared" ca="1" si="4"/>
        <v>116</v>
      </c>
      <c r="B117" s="122"/>
      <c r="C117" s="13"/>
      <c r="D117" s="13" t="str">
        <f t="shared" si="5"/>
        <v/>
      </c>
      <c r="E117" s="118"/>
      <c r="F117" s="120"/>
      <c r="G117" s="120"/>
      <c r="H117" s="13"/>
      <c r="I117" s="13"/>
      <c r="J117" s="121"/>
      <c r="K117" s="119"/>
      <c r="L117" s="119"/>
      <c r="M117" s="82"/>
    </row>
    <row r="118" spans="1:13" x14ac:dyDescent="0.25">
      <c r="A118" s="116">
        <f t="shared" ca="1" si="4"/>
        <v>117</v>
      </c>
      <c r="B118" s="122"/>
      <c r="C118" s="13"/>
      <c r="D118" s="13" t="str">
        <f t="shared" si="5"/>
        <v/>
      </c>
      <c r="E118" s="118"/>
      <c r="F118" s="120"/>
      <c r="G118" s="120"/>
      <c r="H118" s="13"/>
      <c r="I118" s="13"/>
      <c r="J118" s="121"/>
      <c r="K118" s="119"/>
      <c r="L118" s="119"/>
      <c r="M118" s="82"/>
    </row>
    <row r="119" spans="1:13" x14ac:dyDescent="0.25">
      <c r="A119" s="116">
        <f t="shared" ca="1" si="4"/>
        <v>118</v>
      </c>
      <c r="B119" s="122"/>
      <c r="C119" s="13"/>
      <c r="D119" s="13" t="str">
        <f t="shared" si="5"/>
        <v/>
      </c>
      <c r="E119" s="118"/>
      <c r="F119" s="120"/>
      <c r="G119" s="120"/>
      <c r="H119" s="13"/>
      <c r="I119" s="13"/>
      <c r="J119" s="121"/>
      <c r="K119" s="119"/>
      <c r="L119" s="119"/>
      <c r="M119" s="82"/>
    </row>
    <row r="120" spans="1:13" x14ac:dyDescent="0.25">
      <c r="A120" s="116">
        <f t="shared" ca="1" si="4"/>
        <v>119</v>
      </c>
      <c r="B120" s="122"/>
      <c r="C120" s="13"/>
      <c r="D120" s="13" t="str">
        <f t="shared" si="5"/>
        <v/>
      </c>
      <c r="E120" s="118"/>
      <c r="F120" s="120"/>
      <c r="G120" s="120"/>
      <c r="H120" s="13"/>
      <c r="I120" s="13"/>
      <c r="J120" s="121"/>
      <c r="K120" s="119"/>
      <c r="L120" s="119"/>
      <c r="M120" s="82"/>
    </row>
    <row r="121" spans="1:13" x14ac:dyDescent="0.25">
      <c r="A121" s="116">
        <f t="shared" ca="1" si="4"/>
        <v>120</v>
      </c>
      <c r="B121" s="122"/>
      <c r="C121" s="13"/>
      <c r="D121" s="13" t="str">
        <f t="shared" si="5"/>
        <v/>
      </c>
      <c r="E121" s="118"/>
      <c r="F121" s="120"/>
      <c r="G121" s="120"/>
      <c r="H121" s="13"/>
      <c r="I121" s="13"/>
      <c r="J121" s="121"/>
      <c r="K121" s="119"/>
      <c r="L121" s="119"/>
      <c r="M121" s="82"/>
    </row>
    <row r="122" spans="1:13" x14ac:dyDescent="0.25">
      <c r="A122" s="116">
        <f t="shared" ca="1" si="4"/>
        <v>121</v>
      </c>
      <c r="B122" s="122"/>
      <c r="C122" s="13"/>
      <c r="D122" s="13" t="str">
        <f t="shared" si="5"/>
        <v/>
      </c>
      <c r="E122" s="118"/>
      <c r="F122" s="120"/>
      <c r="G122" s="120"/>
      <c r="H122" s="13"/>
      <c r="I122" s="13"/>
      <c r="J122" s="121"/>
      <c r="K122" s="119"/>
      <c r="L122" s="119"/>
      <c r="M122" s="82"/>
    </row>
    <row r="123" spans="1:13" x14ac:dyDescent="0.25">
      <c r="A123" s="116">
        <f t="shared" ca="1" si="4"/>
        <v>122</v>
      </c>
      <c r="B123" s="122"/>
      <c r="C123" s="13"/>
      <c r="D123" s="13" t="str">
        <f t="shared" si="5"/>
        <v/>
      </c>
      <c r="E123" s="118"/>
      <c r="F123" s="120"/>
      <c r="G123" s="120"/>
      <c r="H123" s="13"/>
      <c r="I123" s="13"/>
      <c r="J123" s="121"/>
      <c r="K123" s="119"/>
      <c r="L123" s="119"/>
      <c r="M123" s="82"/>
    </row>
    <row r="124" spans="1:13" x14ac:dyDescent="0.25">
      <c r="A124" s="116">
        <f t="shared" ca="1" si="4"/>
        <v>123</v>
      </c>
      <c r="B124" s="122"/>
      <c r="C124" s="13"/>
      <c r="D124" s="13" t="str">
        <f t="shared" si="5"/>
        <v/>
      </c>
      <c r="E124" s="118"/>
      <c r="F124" s="120"/>
      <c r="G124" s="120"/>
      <c r="H124" s="13"/>
      <c r="I124" s="13"/>
      <c r="J124" s="121"/>
      <c r="K124" s="119"/>
      <c r="L124" s="119"/>
      <c r="M124" s="82"/>
    </row>
    <row r="125" spans="1:13" x14ac:dyDescent="0.25">
      <c r="A125" s="116">
        <f t="shared" ca="1" si="4"/>
        <v>124</v>
      </c>
      <c r="B125" s="122"/>
      <c r="C125" s="13"/>
      <c r="D125" s="13" t="str">
        <f t="shared" si="5"/>
        <v/>
      </c>
      <c r="E125" s="118"/>
      <c r="F125" s="120"/>
      <c r="G125" s="120"/>
      <c r="H125" s="13"/>
      <c r="I125" s="13"/>
      <c r="J125" s="121"/>
      <c r="K125" s="119"/>
      <c r="L125" s="119"/>
      <c r="M125" s="82"/>
    </row>
    <row r="126" spans="1:13" x14ac:dyDescent="0.25">
      <c r="A126" s="116">
        <f t="shared" ca="1" si="4"/>
        <v>125</v>
      </c>
      <c r="B126" s="122"/>
      <c r="C126" s="13"/>
      <c r="D126" s="13" t="str">
        <f t="shared" si="5"/>
        <v/>
      </c>
      <c r="E126" s="118"/>
      <c r="F126" s="120"/>
      <c r="G126" s="120"/>
      <c r="H126" s="13"/>
      <c r="I126" s="13"/>
      <c r="J126" s="121"/>
      <c r="K126" s="119"/>
      <c r="L126" s="119"/>
      <c r="M126" s="82"/>
    </row>
    <row r="127" spans="1:13" x14ac:dyDescent="0.25">
      <c r="A127" s="116">
        <f t="shared" ca="1" si="4"/>
        <v>126</v>
      </c>
      <c r="B127" s="122"/>
      <c r="C127" s="13"/>
      <c r="D127" s="13" t="str">
        <f t="shared" si="5"/>
        <v/>
      </c>
      <c r="E127" s="118"/>
      <c r="F127" s="120"/>
      <c r="G127" s="120"/>
      <c r="H127" s="13"/>
      <c r="I127" s="13"/>
      <c r="J127" s="121"/>
      <c r="K127" s="119"/>
      <c r="L127" s="119"/>
      <c r="M127" s="82"/>
    </row>
    <row r="128" spans="1:13" x14ac:dyDescent="0.25">
      <c r="A128" s="116">
        <f t="shared" ca="1" si="4"/>
        <v>127</v>
      </c>
      <c r="B128" s="122"/>
      <c r="C128" s="13"/>
      <c r="D128" s="13" t="str">
        <f t="shared" si="5"/>
        <v/>
      </c>
      <c r="E128" s="118"/>
      <c r="F128" s="120"/>
      <c r="G128" s="120"/>
      <c r="H128" s="13"/>
      <c r="I128" s="13"/>
      <c r="J128" s="121"/>
      <c r="K128" s="119"/>
      <c r="L128" s="119"/>
      <c r="M128" s="82"/>
    </row>
    <row r="129" spans="1:13" x14ac:dyDescent="0.25">
      <c r="A129" s="116">
        <f t="shared" ca="1" si="4"/>
        <v>128</v>
      </c>
      <c r="B129" s="122"/>
      <c r="C129" s="13"/>
      <c r="D129" s="13" t="str">
        <f t="shared" si="5"/>
        <v/>
      </c>
      <c r="E129" s="118"/>
      <c r="F129" s="120"/>
      <c r="G129" s="120"/>
      <c r="H129" s="13"/>
      <c r="I129" s="13"/>
      <c r="J129" s="121"/>
      <c r="K129" s="119"/>
      <c r="L129" s="119"/>
      <c r="M129" s="82"/>
    </row>
    <row r="130" spans="1:13" x14ac:dyDescent="0.25">
      <c r="A130" s="116">
        <f t="shared" ref="A130:A193" ca="1" si="6">HYPERLINK(CONCATENATE(repetoire,"\",(MID(CELL("nomfichier",$A$1),FIND("]",CELL("nomfichier",$A$1),1)+1,30)),"\","PA",ROW(A130)-1,".pdf"),ROW(A130)-1)</f>
        <v>129</v>
      </c>
      <c r="B130" s="122"/>
      <c r="C130" s="13"/>
      <c r="D130" s="13" t="str">
        <f t="shared" ref="D130:D193" si="7">IF(ISBLANK($C130), "", VLOOKUP($C130,PAcomplet,2,FALSE))</f>
        <v/>
      </c>
      <c r="E130" s="118"/>
      <c r="F130" s="120"/>
      <c r="G130" s="120"/>
      <c r="H130" s="13"/>
      <c r="I130" s="13"/>
      <c r="J130" s="121"/>
      <c r="K130" s="119"/>
      <c r="L130" s="119"/>
      <c r="M130" s="82"/>
    </row>
    <row r="131" spans="1:13" x14ac:dyDescent="0.25">
      <c r="A131" s="116">
        <f t="shared" ca="1" si="6"/>
        <v>130</v>
      </c>
      <c r="B131" s="122"/>
      <c r="C131" s="13"/>
      <c r="D131" s="13" t="str">
        <f t="shared" si="7"/>
        <v/>
      </c>
      <c r="E131" s="118"/>
      <c r="F131" s="120"/>
      <c r="G131" s="120"/>
      <c r="H131" s="13"/>
      <c r="I131" s="13"/>
      <c r="J131" s="121"/>
      <c r="K131" s="119"/>
      <c r="L131" s="119"/>
      <c r="M131" s="82"/>
    </row>
    <row r="132" spans="1:13" x14ac:dyDescent="0.25">
      <c r="A132" s="116">
        <f t="shared" ca="1" si="6"/>
        <v>131</v>
      </c>
      <c r="B132" s="122"/>
      <c r="C132" s="13"/>
      <c r="D132" s="13" t="str">
        <f t="shared" si="7"/>
        <v/>
      </c>
      <c r="E132" s="118"/>
      <c r="F132" s="120"/>
      <c r="G132" s="120"/>
      <c r="H132" s="13"/>
      <c r="I132" s="13"/>
      <c r="J132" s="121"/>
      <c r="K132" s="119"/>
      <c r="L132" s="119"/>
      <c r="M132" s="82"/>
    </row>
    <row r="133" spans="1:13" x14ac:dyDescent="0.25">
      <c r="A133" s="116">
        <f t="shared" ca="1" si="6"/>
        <v>132</v>
      </c>
      <c r="B133" s="122"/>
      <c r="C133" s="13"/>
      <c r="D133" s="13" t="str">
        <f t="shared" si="7"/>
        <v/>
      </c>
      <c r="E133" s="118"/>
      <c r="F133" s="120"/>
      <c r="G133" s="120"/>
      <c r="H133" s="13"/>
      <c r="I133" s="13"/>
      <c r="J133" s="121"/>
      <c r="K133" s="119"/>
      <c r="L133" s="119"/>
      <c r="M133" s="82"/>
    </row>
    <row r="134" spans="1:13" x14ac:dyDescent="0.25">
      <c r="A134" s="116">
        <f t="shared" ca="1" si="6"/>
        <v>133</v>
      </c>
      <c r="B134" s="122"/>
      <c r="C134" s="13"/>
      <c r="D134" s="13" t="str">
        <f t="shared" si="7"/>
        <v/>
      </c>
      <c r="E134" s="118"/>
      <c r="F134" s="120"/>
      <c r="G134" s="120"/>
      <c r="H134" s="13"/>
      <c r="I134" s="13"/>
      <c r="J134" s="121"/>
      <c r="K134" s="119"/>
      <c r="L134" s="119"/>
      <c r="M134" s="82"/>
    </row>
    <row r="135" spans="1:13" x14ac:dyDescent="0.25">
      <c r="A135" s="116">
        <f t="shared" ca="1" si="6"/>
        <v>134</v>
      </c>
      <c r="B135" s="122"/>
      <c r="C135" s="13"/>
      <c r="D135" s="13" t="str">
        <f t="shared" si="7"/>
        <v/>
      </c>
      <c r="E135" s="118"/>
      <c r="F135" s="120"/>
      <c r="G135" s="120"/>
      <c r="H135" s="13"/>
      <c r="I135" s="13"/>
      <c r="J135" s="121"/>
      <c r="K135" s="119"/>
      <c r="L135" s="119"/>
      <c r="M135" s="82"/>
    </row>
    <row r="136" spans="1:13" x14ac:dyDescent="0.25">
      <c r="A136" s="116">
        <f t="shared" ca="1" si="6"/>
        <v>135</v>
      </c>
      <c r="B136" s="122"/>
      <c r="C136" s="13"/>
      <c r="D136" s="13" t="str">
        <f t="shared" si="7"/>
        <v/>
      </c>
      <c r="E136" s="118"/>
      <c r="F136" s="120"/>
      <c r="G136" s="120"/>
      <c r="H136" s="13"/>
      <c r="I136" s="13"/>
      <c r="J136" s="121"/>
      <c r="K136" s="119"/>
      <c r="L136" s="119"/>
      <c r="M136" s="82"/>
    </row>
    <row r="137" spans="1:13" x14ac:dyDescent="0.25">
      <c r="A137" s="116">
        <f t="shared" ca="1" si="6"/>
        <v>136</v>
      </c>
      <c r="B137" s="122"/>
      <c r="C137" s="13"/>
      <c r="D137" s="13" t="str">
        <f t="shared" si="7"/>
        <v/>
      </c>
      <c r="E137" s="118"/>
      <c r="F137" s="120"/>
      <c r="G137" s="120"/>
      <c r="H137" s="13"/>
      <c r="I137" s="13"/>
      <c r="J137" s="121"/>
      <c r="K137" s="119"/>
      <c r="L137" s="119"/>
      <c r="M137" s="82"/>
    </row>
    <row r="138" spans="1:13" x14ac:dyDescent="0.25">
      <c r="A138" s="116">
        <f t="shared" ca="1" si="6"/>
        <v>137</v>
      </c>
      <c r="B138" s="122"/>
      <c r="C138" s="13"/>
      <c r="D138" s="13" t="str">
        <f t="shared" si="7"/>
        <v/>
      </c>
      <c r="E138" s="118"/>
      <c r="F138" s="120"/>
      <c r="G138" s="120"/>
      <c r="H138" s="13"/>
      <c r="I138" s="13"/>
      <c r="J138" s="121"/>
      <c r="K138" s="119"/>
      <c r="L138" s="119"/>
      <c r="M138" s="82"/>
    </row>
    <row r="139" spans="1:13" x14ac:dyDescent="0.25">
      <c r="A139" s="116">
        <f t="shared" ca="1" si="6"/>
        <v>138</v>
      </c>
      <c r="B139" s="122"/>
      <c r="C139" s="13"/>
      <c r="D139" s="13" t="str">
        <f t="shared" si="7"/>
        <v/>
      </c>
      <c r="E139" s="118"/>
      <c r="F139" s="120"/>
      <c r="G139" s="120"/>
      <c r="H139" s="13"/>
      <c r="I139" s="13"/>
      <c r="J139" s="121"/>
      <c r="K139" s="119"/>
      <c r="L139" s="119"/>
      <c r="M139" s="82"/>
    </row>
    <row r="140" spans="1:13" x14ac:dyDescent="0.25">
      <c r="A140" s="116">
        <f t="shared" ca="1" si="6"/>
        <v>139</v>
      </c>
      <c r="B140" s="122"/>
      <c r="C140" s="13"/>
      <c r="D140" s="13" t="str">
        <f t="shared" si="7"/>
        <v/>
      </c>
      <c r="E140" s="118"/>
      <c r="F140" s="120"/>
      <c r="G140" s="120"/>
      <c r="H140" s="13"/>
      <c r="I140" s="13"/>
      <c r="J140" s="121"/>
      <c r="K140" s="119"/>
      <c r="L140" s="119"/>
      <c r="M140" s="82"/>
    </row>
    <row r="141" spans="1:13" x14ac:dyDescent="0.25">
      <c r="A141" s="116">
        <f t="shared" ca="1" si="6"/>
        <v>140</v>
      </c>
      <c r="B141" s="122"/>
      <c r="C141" s="13"/>
      <c r="D141" s="13" t="str">
        <f t="shared" si="7"/>
        <v/>
      </c>
      <c r="E141" s="118"/>
      <c r="F141" s="120"/>
      <c r="G141" s="120"/>
      <c r="H141" s="13"/>
      <c r="I141" s="13"/>
      <c r="J141" s="121"/>
      <c r="K141" s="119"/>
      <c r="L141" s="119"/>
      <c r="M141" s="82"/>
    </row>
    <row r="142" spans="1:13" x14ac:dyDescent="0.25">
      <c r="A142" s="116">
        <f t="shared" ca="1" si="6"/>
        <v>141</v>
      </c>
      <c r="B142" s="122"/>
      <c r="C142" s="13"/>
      <c r="D142" s="13" t="str">
        <f t="shared" si="7"/>
        <v/>
      </c>
      <c r="E142" s="118"/>
      <c r="F142" s="120"/>
      <c r="G142" s="120"/>
      <c r="H142" s="13"/>
      <c r="I142" s="13"/>
      <c r="J142" s="121"/>
      <c r="K142" s="119"/>
      <c r="L142" s="119"/>
      <c r="M142" s="82"/>
    </row>
    <row r="143" spans="1:13" x14ac:dyDescent="0.25">
      <c r="A143" s="116">
        <f t="shared" ca="1" si="6"/>
        <v>142</v>
      </c>
      <c r="B143" s="122"/>
      <c r="C143" s="13"/>
      <c r="D143" s="13" t="str">
        <f t="shared" si="7"/>
        <v/>
      </c>
      <c r="E143" s="118"/>
      <c r="F143" s="120"/>
      <c r="G143" s="120"/>
      <c r="H143" s="13"/>
      <c r="I143" s="13"/>
      <c r="J143" s="121"/>
      <c r="K143" s="119"/>
      <c r="L143" s="119"/>
      <c r="M143" s="82"/>
    </row>
    <row r="144" spans="1:13" x14ac:dyDescent="0.25">
      <c r="A144" s="116">
        <f t="shared" ca="1" si="6"/>
        <v>143</v>
      </c>
      <c r="B144" s="122"/>
      <c r="C144" s="13"/>
      <c r="D144" s="13" t="str">
        <f t="shared" si="7"/>
        <v/>
      </c>
      <c r="E144" s="118"/>
      <c r="F144" s="120"/>
      <c r="G144" s="120"/>
      <c r="H144" s="13"/>
      <c r="I144" s="13"/>
      <c r="J144" s="121"/>
      <c r="K144" s="119"/>
      <c r="L144" s="119"/>
      <c r="M144" s="82"/>
    </row>
    <row r="145" spans="1:13" x14ac:dyDescent="0.25">
      <c r="A145" s="116">
        <f t="shared" ca="1" si="6"/>
        <v>144</v>
      </c>
      <c r="B145" s="122"/>
      <c r="C145" s="13"/>
      <c r="D145" s="13" t="str">
        <f t="shared" si="7"/>
        <v/>
      </c>
      <c r="E145" s="118"/>
      <c r="F145" s="120"/>
      <c r="G145" s="120"/>
      <c r="H145" s="13"/>
      <c r="I145" s="13"/>
      <c r="J145" s="121"/>
      <c r="K145" s="119"/>
      <c r="L145" s="119"/>
      <c r="M145" s="82"/>
    </row>
    <row r="146" spans="1:13" x14ac:dyDescent="0.25">
      <c r="A146" s="116">
        <f t="shared" ca="1" si="6"/>
        <v>145</v>
      </c>
      <c r="B146" s="122"/>
      <c r="C146" s="13"/>
      <c r="D146" s="13" t="str">
        <f t="shared" si="7"/>
        <v/>
      </c>
      <c r="E146" s="118"/>
      <c r="F146" s="120"/>
      <c r="G146" s="120"/>
      <c r="H146" s="13"/>
      <c r="I146" s="13"/>
      <c r="J146" s="121"/>
      <c r="K146" s="119"/>
      <c r="L146" s="119"/>
      <c r="M146" s="82"/>
    </row>
    <row r="147" spans="1:13" x14ac:dyDescent="0.25">
      <c r="A147" s="116">
        <f t="shared" ca="1" si="6"/>
        <v>146</v>
      </c>
      <c r="B147" s="122"/>
      <c r="C147" s="13"/>
      <c r="D147" s="13" t="str">
        <f t="shared" si="7"/>
        <v/>
      </c>
      <c r="E147" s="118"/>
      <c r="F147" s="120"/>
      <c r="G147" s="120"/>
      <c r="H147" s="13"/>
      <c r="I147" s="13"/>
      <c r="J147" s="121"/>
      <c r="K147" s="119"/>
      <c r="L147" s="119"/>
      <c r="M147" s="82"/>
    </row>
    <row r="148" spans="1:13" x14ac:dyDescent="0.25">
      <c r="A148" s="116">
        <f t="shared" ca="1" si="6"/>
        <v>147</v>
      </c>
      <c r="B148" s="122"/>
      <c r="C148" s="13"/>
      <c r="D148" s="13" t="str">
        <f t="shared" si="7"/>
        <v/>
      </c>
      <c r="E148" s="118"/>
      <c r="F148" s="120"/>
      <c r="G148" s="120"/>
      <c r="H148" s="13"/>
      <c r="I148" s="13"/>
      <c r="J148" s="121"/>
      <c r="K148" s="119"/>
      <c r="L148" s="119"/>
      <c r="M148" s="82"/>
    </row>
    <row r="149" spans="1:13" x14ac:dyDescent="0.25">
      <c r="A149" s="116">
        <f t="shared" ca="1" si="6"/>
        <v>148</v>
      </c>
      <c r="B149" s="122"/>
      <c r="C149" s="13"/>
      <c r="D149" s="13" t="str">
        <f t="shared" si="7"/>
        <v/>
      </c>
      <c r="E149" s="118"/>
      <c r="F149" s="120"/>
      <c r="G149" s="120"/>
      <c r="H149" s="13"/>
      <c r="I149" s="13"/>
      <c r="J149" s="121"/>
      <c r="K149" s="119"/>
      <c r="L149" s="119"/>
      <c r="M149" s="82"/>
    </row>
    <row r="150" spans="1:13" x14ac:dyDescent="0.25">
      <c r="A150" s="116">
        <f t="shared" ca="1" si="6"/>
        <v>149</v>
      </c>
      <c r="B150" s="122"/>
      <c r="C150" s="13"/>
      <c r="D150" s="13" t="str">
        <f t="shared" si="7"/>
        <v/>
      </c>
      <c r="E150" s="118"/>
      <c r="F150" s="120"/>
      <c r="G150" s="120"/>
      <c r="H150" s="13"/>
      <c r="I150" s="13"/>
      <c r="J150" s="121"/>
      <c r="K150" s="119"/>
      <c r="L150" s="119"/>
      <c r="M150" s="82"/>
    </row>
    <row r="151" spans="1:13" x14ac:dyDescent="0.25">
      <c r="A151" s="116">
        <f t="shared" ca="1" si="6"/>
        <v>150</v>
      </c>
      <c r="B151" s="122"/>
      <c r="C151" s="13"/>
      <c r="D151" s="13" t="str">
        <f t="shared" si="7"/>
        <v/>
      </c>
      <c r="E151" s="118"/>
      <c r="F151" s="120"/>
      <c r="G151" s="120"/>
      <c r="H151" s="13"/>
      <c r="I151" s="13"/>
      <c r="J151" s="121"/>
      <c r="K151" s="119"/>
      <c r="L151" s="119"/>
      <c r="M151" s="82"/>
    </row>
    <row r="152" spans="1:13" x14ac:dyDescent="0.25">
      <c r="A152" s="116">
        <f t="shared" ca="1" si="6"/>
        <v>151</v>
      </c>
      <c r="B152" s="122"/>
      <c r="C152" s="13"/>
      <c r="D152" s="13" t="str">
        <f t="shared" si="7"/>
        <v/>
      </c>
      <c r="E152" s="118"/>
      <c r="F152" s="120"/>
      <c r="G152" s="120"/>
      <c r="H152" s="13"/>
      <c r="I152" s="13"/>
      <c r="J152" s="121"/>
      <c r="K152" s="119"/>
      <c r="L152" s="119"/>
      <c r="M152" s="82"/>
    </row>
    <row r="153" spans="1:13" x14ac:dyDescent="0.25">
      <c r="A153" s="116">
        <f t="shared" ca="1" si="6"/>
        <v>152</v>
      </c>
      <c r="B153" s="122"/>
      <c r="C153" s="13"/>
      <c r="D153" s="13" t="str">
        <f t="shared" si="7"/>
        <v/>
      </c>
      <c r="E153" s="118"/>
      <c r="F153" s="120"/>
      <c r="G153" s="120"/>
      <c r="H153" s="13"/>
      <c r="I153" s="13"/>
      <c r="J153" s="121"/>
      <c r="K153" s="119"/>
      <c r="L153" s="119"/>
      <c r="M153" s="82"/>
    </row>
    <row r="154" spans="1:13" x14ac:dyDescent="0.25">
      <c r="A154" s="116">
        <f t="shared" ca="1" si="6"/>
        <v>153</v>
      </c>
      <c r="B154" s="122"/>
      <c r="C154" s="13"/>
      <c r="D154" s="13" t="str">
        <f t="shared" si="7"/>
        <v/>
      </c>
      <c r="E154" s="118"/>
      <c r="F154" s="120"/>
      <c r="G154" s="120"/>
      <c r="H154" s="13"/>
      <c r="I154" s="13"/>
      <c r="J154" s="121"/>
      <c r="K154" s="119"/>
      <c r="L154" s="119"/>
      <c r="M154" s="82"/>
    </row>
    <row r="155" spans="1:13" x14ac:dyDescent="0.25">
      <c r="A155" s="116">
        <f t="shared" ca="1" si="6"/>
        <v>154</v>
      </c>
      <c r="B155" s="122"/>
      <c r="C155" s="13"/>
      <c r="D155" s="13" t="str">
        <f t="shared" si="7"/>
        <v/>
      </c>
      <c r="E155" s="118"/>
      <c r="F155" s="120"/>
      <c r="G155" s="120"/>
      <c r="H155" s="13"/>
      <c r="I155" s="13"/>
      <c r="J155" s="121"/>
      <c r="K155" s="119"/>
      <c r="L155" s="119"/>
      <c r="M155" s="82"/>
    </row>
    <row r="156" spans="1:13" x14ac:dyDescent="0.25">
      <c r="A156" s="116">
        <f t="shared" ca="1" si="6"/>
        <v>155</v>
      </c>
      <c r="B156" s="122"/>
      <c r="C156" s="13"/>
      <c r="D156" s="13" t="str">
        <f t="shared" si="7"/>
        <v/>
      </c>
      <c r="E156" s="118"/>
      <c r="F156" s="120"/>
      <c r="G156" s="120"/>
      <c r="H156" s="13"/>
      <c r="I156" s="13"/>
      <c r="J156" s="121"/>
      <c r="K156" s="119"/>
      <c r="L156" s="119"/>
      <c r="M156" s="82"/>
    </row>
    <row r="157" spans="1:13" x14ac:dyDescent="0.25">
      <c r="A157" s="116">
        <f t="shared" ca="1" si="6"/>
        <v>156</v>
      </c>
      <c r="B157" s="122"/>
      <c r="C157" s="13"/>
      <c r="D157" s="13" t="str">
        <f t="shared" si="7"/>
        <v/>
      </c>
      <c r="E157" s="118"/>
      <c r="F157" s="120"/>
      <c r="G157" s="120"/>
      <c r="H157" s="13"/>
      <c r="I157" s="13"/>
      <c r="J157" s="121"/>
      <c r="K157" s="119"/>
      <c r="L157" s="119"/>
      <c r="M157" s="82"/>
    </row>
    <row r="158" spans="1:13" x14ac:dyDescent="0.25">
      <c r="A158" s="116">
        <f t="shared" ca="1" si="6"/>
        <v>157</v>
      </c>
      <c r="B158" s="122"/>
      <c r="C158" s="13"/>
      <c r="D158" s="13" t="str">
        <f t="shared" si="7"/>
        <v/>
      </c>
      <c r="E158" s="118"/>
      <c r="F158" s="120"/>
      <c r="G158" s="120"/>
      <c r="H158" s="13"/>
      <c r="I158" s="13"/>
      <c r="J158" s="121"/>
      <c r="K158" s="119"/>
      <c r="L158" s="119"/>
      <c r="M158" s="82"/>
    </row>
    <row r="159" spans="1:13" x14ac:dyDescent="0.25">
      <c r="A159" s="116">
        <f t="shared" ca="1" si="6"/>
        <v>158</v>
      </c>
      <c r="B159" s="122"/>
      <c r="C159" s="13"/>
      <c r="D159" s="13" t="str">
        <f t="shared" si="7"/>
        <v/>
      </c>
      <c r="E159" s="118"/>
      <c r="F159" s="120"/>
      <c r="G159" s="120"/>
      <c r="H159" s="13"/>
      <c r="I159" s="13"/>
      <c r="J159" s="121"/>
      <c r="K159" s="119"/>
      <c r="L159" s="119"/>
      <c r="M159" s="82"/>
    </row>
    <row r="160" spans="1:13" x14ac:dyDescent="0.25">
      <c r="A160" s="116">
        <f t="shared" ca="1" si="6"/>
        <v>159</v>
      </c>
      <c r="B160" s="122"/>
      <c r="C160" s="13"/>
      <c r="D160" s="13" t="str">
        <f t="shared" si="7"/>
        <v/>
      </c>
      <c r="E160" s="118"/>
      <c r="F160" s="120"/>
      <c r="G160" s="120"/>
      <c r="H160" s="13"/>
      <c r="I160" s="13"/>
      <c r="J160" s="121"/>
      <c r="K160" s="119"/>
      <c r="L160" s="119"/>
      <c r="M160" s="82"/>
    </row>
    <row r="161" spans="1:13" x14ac:dyDescent="0.25">
      <c r="A161" s="116">
        <f t="shared" ca="1" si="6"/>
        <v>160</v>
      </c>
      <c r="B161" s="122"/>
      <c r="C161" s="13"/>
      <c r="D161" s="13" t="str">
        <f t="shared" si="7"/>
        <v/>
      </c>
      <c r="E161" s="118"/>
      <c r="F161" s="120"/>
      <c r="G161" s="120"/>
      <c r="H161" s="13"/>
      <c r="I161" s="13"/>
      <c r="J161" s="121"/>
      <c r="K161" s="119"/>
      <c r="L161" s="119"/>
      <c r="M161" s="82"/>
    </row>
    <row r="162" spans="1:13" x14ac:dyDescent="0.25">
      <c r="A162" s="116">
        <f t="shared" ca="1" si="6"/>
        <v>161</v>
      </c>
      <c r="B162" s="122"/>
      <c r="C162" s="13"/>
      <c r="D162" s="13" t="str">
        <f t="shared" si="7"/>
        <v/>
      </c>
      <c r="E162" s="118"/>
      <c r="F162" s="120"/>
      <c r="G162" s="120"/>
      <c r="H162" s="13"/>
      <c r="I162" s="13"/>
      <c r="J162" s="121"/>
      <c r="K162" s="119"/>
      <c r="L162" s="119"/>
      <c r="M162" s="82"/>
    </row>
    <row r="163" spans="1:13" x14ac:dyDescent="0.25">
      <c r="A163" s="116">
        <f t="shared" ca="1" si="6"/>
        <v>162</v>
      </c>
      <c r="B163" s="122"/>
      <c r="C163" s="13"/>
      <c r="D163" s="13" t="str">
        <f t="shared" si="7"/>
        <v/>
      </c>
      <c r="E163" s="118"/>
      <c r="F163" s="120"/>
      <c r="G163" s="120"/>
      <c r="H163" s="13"/>
      <c r="I163" s="13"/>
      <c r="J163" s="121"/>
      <c r="K163" s="119"/>
      <c r="L163" s="119"/>
      <c r="M163" s="82"/>
    </row>
    <row r="164" spans="1:13" x14ac:dyDescent="0.25">
      <c r="A164" s="116">
        <f t="shared" ca="1" si="6"/>
        <v>163</v>
      </c>
      <c r="B164" s="122"/>
      <c r="C164" s="13"/>
      <c r="D164" s="13" t="str">
        <f t="shared" si="7"/>
        <v/>
      </c>
      <c r="E164" s="118"/>
      <c r="F164" s="120"/>
      <c r="G164" s="120"/>
      <c r="H164" s="13"/>
      <c r="I164" s="13"/>
      <c r="J164" s="121"/>
      <c r="K164" s="119"/>
      <c r="L164" s="119"/>
      <c r="M164" s="82"/>
    </row>
    <row r="165" spans="1:13" x14ac:dyDescent="0.25">
      <c r="A165" s="116">
        <f t="shared" ca="1" si="6"/>
        <v>164</v>
      </c>
      <c r="B165" s="122"/>
      <c r="C165" s="13"/>
      <c r="D165" s="13" t="str">
        <f t="shared" si="7"/>
        <v/>
      </c>
      <c r="E165" s="118"/>
      <c r="F165" s="120"/>
      <c r="G165" s="120"/>
      <c r="H165" s="13"/>
      <c r="I165" s="13"/>
      <c r="J165" s="121"/>
      <c r="K165" s="119"/>
      <c r="L165" s="119"/>
      <c r="M165" s="82"/>
    </row>
    <row r="166" spans="1:13" x14ac:dyDescent="0.25">
      <c r="A166" s="116">
        <f t="shared" ca="1" si="6"/>
        <v>165</v>
      </c>
      <c r="B166" s="122"/>
      <c r="C166" s="13"/>
      <c r="D166" s="13" t="str">
        <f t="shared" si="7"/>
        <v/>
      </c>
      <c r="E166" s="118"/>
      <c r="F166" s="120"/>
      <c r="G166" s="120"/>
      <c r="H166" s="13"/>
      <c r="I166" s="13"/>
      <c r="J166" s="121"/>
      <c r="K166" s="119"/>
      <c r="L166" s="119"/>
      <c r="M166" s="82"/>
    </row>
    <row r="167" spans="1:13" x14ac:dyDescent="0.25">
      <c r="A167" s="116">
        <f t="shared" ca="1" si="6"/>
        <v>166</v>
      </c>
      <c r="B167" s="122"/>
      <c r="C167" s="13"/>
      <c r="D167" s="13" t="str">
        <f t="shared" si="7"/>
        <v/>
      </c>
      <c r="E167" s="118"/>
      <c r="F167" s="120"/>
      <c r="G167" s="120"/>
      <c r="H167" s="13"/>
      <c r="I167" s="13"/>
      <c r="J167" s="121"/>
      <c r="K167" s="119"/>
      <c r="L167" s="119"/>
      <c r="M167" s="82"/>
    </row>
    <row r="168" spans="1:13" x14ac:dyDescent="0.25">
      <c r="A168" s="116">
        <f t="shared" ca="1" si="6"/>
        <v>167</v>
      </c>
      <c r="B168" s="122"/>
      <c r="C168" s="13"/>
      <c r="D168" s="13" t="str">
        <f t="shared" si="7"/>
        <v/>
      </c>
      <c r="E168" s="118"/>
      <c r="F168" s="120"/>
      <c r="G168" s="120"/>
      <c r="H168" s="13"/>
      <c r="I168" s="13"/>
      <c r="J168" s="121"/>
      <c r="K168" s="117"/>
      <c r="L168" s="119"/>
      <c r="M168" s="82"/>
    </row>
    <row r="169" spans="1:13" x14ac:dyDescent="0.25">
      <c r="A169" s="116">
        <f t="shared" ca="1" si="6"/>
        <v>168</v>
      </c>
      <c r="B169" s="122"/>
      <c r="C169" s="13"/>
      <c r="D169" s="13" t="str">
        <f t="shared" si="7"/>
        <v/>
      </c>
      <c r="E169" s="118"/>
      <c r="F169" s="120"/>
      <c r="G169" s="120"/>
      <c r="H169" s="13"/>
      <c r="I169" s="13"/>
      <c r="J169" s="121"/>
      <c r="K169" s="117"/>
      <c r="L169" s="119"/>
      <c r="M169" s="82"/>
    </row>
    <row r="170" spans="1:13" x14ac:dyDescent="0.25">
      <c r="A170" s="116">
        <f t="shared" ca="1" si="6"/>
        <v>169</v>
      </c>
      <c r="B170" s="122"/>
      <c r="C170" s="13"/>
      <c r="D170" s="13" t="str">
        <f t="shared" si="7"/>
        <v/>
      </c>
      <c r="E170" s="118"/>
      <c r="F170" s="120"/>
      <c r="G170" s="120"/>
      <c r="H170" s="13"/>
      <c r="I170" s="13"/>
      <c r="J170" s="121"/>
      <c r="K170" s="117"/>
      <c r="L170" s="119"/>
      <c r="M170" s="82"/>
    </row>
    <row r="171" spans="1:13" x14ac:dyDescent="0.25">
      <c r="A171" s="116">
        <f t="shared" ca="1" si="6"/>
        <v>170</v>
      </c>
      <c r="B171" s="122"/>
      <c r="C171" s="13"/>
      <c r="D171" s="13" t="str">
        <f t="shared" si="7"/>
        <v/>
      </c>
      <c r="E171" s="118"/>
      <c r="F171" s="120"/>
      <c r="G171" s="120"/>
      <c r="H171" s="13"/>
      <c r="I171" s="13"/>
      <c r="J171" s="121"/>
      <c r="K171" s="117"/>
      <c r="L171" s="119"/>
      <c r="M171" s="82"/>
    </row>
    <row r="172" spans="1:13" x14ac:dyDescent="0.25">
      <c r="A172" s="116">
        <f t="shared" ca="1" si="6"/>
        <v>171</v>
      </c>
      <c r="B172" s="122"/>
      <c r="C172" s="13"/>
      <c r="D172" s="13" t="str">
        <f t="shared" si="7"/>
        <v/>
      </c>
      <c r="E172" s="118"/>
      <c r="F172" s="120"/>
      <c r="G172" s="120"/>
      <c r="H172" s="13"/>
      <c r="I172" s="13"/>
      <c r="J172" s="121"/>
      <c r="K172" s="117"/>
      <c r="L172" s="119"/>
      <c r="M172" s="82"/>
    </row>
    <row r="173" spans="1:13" x14ac:dyDescent="0.25">
      <c r="A173" s="116">
        <f t="shared" ca="1" si="6"/>
        <v>172</v>
      </c>
      <c r="B173" s="122"/>
      <c r="C173" s="13"/>
      <c r="D173" s="13" t="str">
        <f t="shared" si="7"/>
        <v/>
      </c>
      <c r="E173" s="118"/>
      <c r="F173" s="120"/>
      <c r="G173" s="120"/>
      <c r="H173" s="13"/>
      <c r="I173" s="13"/>
      <c r="J173" s="121"/>
      <c r="K173" s="117"/>
      <c r="L173" s="119"/>
      <c r="M173" s="82"/>
    </row>
    <row r="174" spans="1:13" x14ac:dyDescent="0.25">
      <c r="A174" s="116">
        <f t="shared" ca="1" si="6"/>
        <v>173</v>
      </c>
      <c r="B174" s="122"/>
      <c r="C174" s="13"/>
      <c r="D174" s="13" t="str">
        <f t="shared" si="7"/>
        <v/>
      </c>
      <c r="E174" s="118"/>
      <c r="F174" s="120"/>
      <c r="G174" s="120"/>
      <c r="H174" s="13"/>
      <c r="I174" s="13"/>
      <c r="J174" s="121"/>
      <c r="K174" s="117"/>
      <c r="L174" s="119"/>
      <c r="M174" s="82"/>
    </row>
    <row r="175" spans="1:13" x14ac:dyDescent="0.25">
      <c r="A175" s="116">
        <f t="shared" ca="1" si="6"/>
        <v>174</v>
      </c>
      <c r="B175" s="122"/>
      <c r="C175" s="13"/>
      <c r="D175" s="13" t="str">
        <f t="shared" si="7"/>
        <v/>
      </c>
      <c r="E175" s="118"/>
      <c r="F175" s="120"/>
      <c r="G175" s="120"/>
      <c r="H175" s="13"/>
      <c r="I175" s="13"/>
      <c r="J175" s="121"/>
      <c r="K175" s="117"/>
      <c r="L175" s="119"/>
      <c r="M175" s="82"/>
    </row>
    <row r="176" spans="1:13" x14ac:dyDescent="0.25">
      <c r="A176" s="116">
        <f t="shared" ca="1" si="6"/>
        <v>175</v>
      </c>
      <c r="B176" s="122"/>
      <c r="C176" s="13"/>
      <c r="D176" s="13" t="str">
        <f t="shared" si="7"/>
        <v/>
      </c>
      <c r="E176" s="118"/>
      <c r="F176" s="120"/>
      <c r="G176" s="120"/>
      <c r="H176" s="13"/>
      <c r="I176" s="13"/>
      <c r="J176" s="121"/>
      <c r="K176" s="117"/>
      <c r="L176" s="119"/>
      <c r="M176" s="82"/>
    </row>
    <row r="177" spans="1:13" x14ac:dyDescent="0.25">
      <c r="A177" s="116">
        <f t="shared" ca="1" si="6"/>
        <v>176</v>
      </c>
      <c r="B177" s="122"/>
      <c r="C177" s="13"/>
      <c r="D177" s="13" t="str">
        <f t="shared" si="7"/>
        <v/>
      </c>
      <c r="E177" s="118"/>
      <c r="F177" s="120"/>
      <c r="G177" s="120"/>
      <c r="H177" s="13"/>
      <c r="I177" s="13"/>
      <c r="J177" s="121"/>
      <c r="K177" s="117"/>
      <c r="L177" s="119"/>
      <c r="M177" s="82"/>
    </row>
    <row r="178" spans="1:13" x14ac:dyDescent="0.25">
      <c r="A178" s="116">
        <f t="shared" ca="1" si="6"/>
        <v>177</v>
      </c>
      <c r="B178" s="122"/>
      <c r="C178" s="13"/>
      <c r="D178" s="13" t="str">
        <f t="shared" si="7"/>
        <v/>
      </c>
      <c r="E178" s="118"/>
      <c r="F178" s="120"/>
      <c r="G178" s="120"/>
      <c r="H178" s="13"/>
      <c r="I178" s="13"/>
      <c r="J178" s="121"/>
      <c r="K178" s="117"/>
      <c r="L178" s="119"/>
      <c r="M178" s="82"/>
    </row>
    <row r="179" spans="1:13" x14ac:dyDescent="0.25">
      <c r="A179" s="116">
        <f t="shared" ca="1" si="6"/>
        <v>178</v>
      </c>
      <c r="B179" s="122"/>
      <c r="C179" s="13"/>
      <c r="D179" s="13" t="str">
        <f t="shared" si="7"/>
        <v/>
      </c>
      <c r="E179" s="118"/>
      <c r="F179" s="120"/>
      <c r="G179" s="120"/>
      <c r="H179" s="13"/>
      <c r="I179" s="13"/>
      <c r="J179" s="121"/>
      <c r="K179" s="117"/>
      <c r="L179" s="119"/>
      <c r="M179" s="82"/>
    </row>
    <row r="180" spans="1:13" x14ac:dyDescent="0.25">
      <c r="A180" s="116">
        <f t="shared" ca="1" si="6"/>
        <v>179</v>
      </c>
      <c r="B180" s="122"/>
      <c r="C180" s="13"/>
      <c r="D180" s="13" t="str">
        <f t="shared" si="7"/>
        <v/>
      </c>
      <c r="E180" s="118"/>
      <c r="F180" s="120"/>
      <c r="G180" s="120"/>
      <c r="H180" s="13"/>
      <c r="I180" s="13"/>
      <c r="J180" s="121"/>
      <c r="K180" s="117"/>
      <c r="L180" s="119"/>
      <c r="M180" s="82"/>
    </row>
    <row r="181" spans="1:13" x14ac:dyDescent="0.25">
      <c r="A181" s="116">
        <f t="shared" ca="1" si="6"/>
        <v>180</v>
      </c>
      <c r="B181" s="122"/>
      <c r="C181" s="13"/>
      <c r="D181" s="13" t="str">
        <f t="shared" si="7"/>
        <v/>
      </c>
      <c r="E181" s="118"/>
      <c r="F181" s="120"/>
      <c r="G181" s="120"/>
      <c r="H181" s="13"/>
      <c r="I181" s="13"/>
      <c r="J181" s="121"/>
      <c r="K181" s="117"/>
      <c r="L181" s="119"/>
      <c r="M181" s="82"/>
    </row>
    <row r="182" spans="1:13" x14ac:dyDescent="0.25">
      <c r="A182" s="116">
        <f t="shared" ca="1" si="6"/>
        <v>181</v>
      </c>
      <c r="B182" s="122"/>
      <c r="C182" s="13"/>
      <c r="D182" s="13" t="str">
        <f t="shared" si="7"/>
        <v/>
      </c>
      <c r="E182" s="118"/>
      <c r="F182" s="120"/>
      <c r="G182" s="120"/>
      <c r="H182" s="13"/>
      <c r="I182" s="13"/>
      <c r="J182" s="121"/>
      <c r="K182" s="117"/>
      <c r="L182" s="119"/>
      <c r="M182" s="82"/>
    </row>
    <row r="183" spans="1:13" x14ac:dyDescent="0.25">
      <c r="A183" s="116">
        <f t="shared" ca="1" si="6"/>
        <v>182</v>
      </c>
      <c r="B183" s="122"/>
      <c r="C183" s="13"/>
      <c r="D183" s="13" t="str">
        <f t="shared" si="7"/>
        <v/>
      </c>
      <c r="E183" s="118"/>
      <c r="F183" s="120"/>
      <c r="G183" s="120"/>
      <c r="H183" s="13"/>
      <c r="I183" s="13"/>
      <c r="J183" s="121"/>
      <c r="K183" s="117"/>
      <c r="L183" s="119"/>
      <c r="M183" s="82"/>
    </row>
    <row r="184" spans="1:13" x14ac:dyDescent="0.25">
      <c r="A184" s="116">
        <f t="shared" ca="1" si="6"/>
        <v>183</v>
      </c>
      <c r="B184" s="122"/>
      <c r="C184" s="13"/>
      <c r="D184" s="13" t="str">
        <f t="shared" si="7"/>
        <v/>
      </c>
      <c r="E184" s="118"/>
      <c r="F184" s="120"/>
      <c r="G184" s="120"/>
      <c r="H184" s="13"/>
      <c r="I184" s="13"/>
      <c r="J184" s="121"/>
      <c r="K184" s="117"/>
      <c r="L184" s="119"/>
      <c r="M184" s="82"/>
    </row>
    <row r="185" spans="1:13" x14ac:dyDescent="0.25">
      <c r="A185" s="116">
        <f t="shared" ca="1" si="6"/>
        <v>184</v>
      </c>
      <c r="B185" s="122"/>
      <c r="C185" s="13"/>
      <c r="D185" s="13" t="str">
        <f t="shared" si="7"/>
        <v/>
      </c>
      <c r="E185" s="118"/>
      <c r="F185" s="120"/>
      <c r="G185" s="120"/>
      <c r="H185" s="13"/>
      <c r="I185" s="13"/>
      <c r="J185" s="121"/>
      <c r="K185" s="117"/>
      <c r="L185" s="119"/>
      <c r="M185" s="82"/>
    </row>
    <row r="186" spans="1:13" x14ac:dyDescent="0.25">
      <c r="A186" s="116">
        <f t="shared" ca="1" si="6"/>
        <v>185</v>
      </c>
      <c r="B186" s="122"/>
      <c r="C186" s="13"/>
      <c r="D186" s="13" t="str">
        <f t="shared" si="7"/>
        <v/>
      </c>
      <c r="E186" s="118"/>
      <c r="F186" s="120"/>
      <c r="G186" s="120"/>
      <c r="H186" s="13"/>
      <c r="I186" s="13"/>
      <c r="J186" s="121"/>
      <c r="K186" s="117"/>
      <c r="L186" s="119"/>
      <c r="M186" s="82"/>
    </row>
    <row r="187" spans="1:13" x14ac:dyDescent="0.25">
      <c r="A187" s="116">
        <f t="shared" ca="1" si="6"/>
        <v>186</v>
      </c>
      <c r="B187" s="122"/>
      <c r="C187" s="13"/>
      <c r="D187" s="13" t="str">
        <f t="shared" si="7"/>
        <v/>
      </c>
      <c r="E187" s="118"/>
      <c r="F187" s="120"/>
      <c r="G187" s="120"/>
      <c r="H187" s="13"/>
      <c r="I187" s="13"/>
      <c r="J187" s="121"/>
      <c r="K187" s="117"/>
      <c r="L187" s="119"/>
      <c r="M187" s="82"/>
    </row>
    <row r="188" spans="1:13" x14ac:dyDescent="0.25">
      <c r="A188" s="116">
        <f t="shared" ca="1" si="6"/>
        <v>187</v>
      </c>
      <c r="B188" s="122"/>
      <c r="C188" s="13"/>
      <c r="D188" s="13" t="str">
        <f t="shared" si="7"/>
        <v/>
      </c>
      <c r="E188" s="118"/>
      <c r="F188" s="120"/>
      <c r="G188" s="120"/>
      <c r="H188" s="13"/>
      <c r="I188" s="13"/>
      <c r="J188" s="121"/>
      <c r="K188" s="117"/>
      <c r="L188" s="119"/>
      <c r="M188" s="82"/>
    </row>
    <row r="189" spans="1:13" x14ac:dyDescent="0.25">
      <c r="A189" s="116">
        <f t="shared" ca="1" si="6"/>
        <v>188</v>
      </c>
      <c r="B189" s="122"/>
      <c r="C189" s="13"/>
      <c r="D189" s="13" t="str">
        <f t="shared" si="7"/>
        <v/>
      </c>
      <c r="E189" s="118"/>
      <c r="F189" s="120"/>
      <c r="G189" s="120"/>
      <c r="H189" s="13"/>
      <c r="I189" s="13"/>
      <c r="J189" s="121"/>
      <c r="K189" s="117"/>
      <c r="L189" s="119"/>
      <c r="M189" s="82"/>
    </row>
    <row r="190" spans="1:13" x14ac:dyDescent="0.25">
      <c r="A190" s="116">
        <f t="shared" ca="1" si="6"/>
        <v>189</v>
      </c>
      <c r="B190" s="122"/>
      <c r="C190" s="13"/>
      <c r="D190" s="13" t="str">
        <f t="shared" si="7"/>
        <v/>
      </c>
      <c r="E190" s="118"/>
      <c r="F190" s="120"/>
      <c r="G190" s="120"/>
      <c r="H190" s="13"/>
      <c r="I190" s="13"/>
      <c r="J190" s="121"/>
      <c r="K190" s="117"/>
      <c r="L190" s="119"/>
      <c r="M190" s="82"/>
    </row>
    <row r="191" spans="1:13" x14ac:dyDescent="0.25">
      <c r="A191" s="116">
        <f t="shared" ca="1" si="6"/>
        <v>190</v>
      </c>
      <c r="B191" s="122"/>
      <c r="C191" s="13"/>
      <c r="D191" s="13" t="str">
        <f t="shared" si="7"/>
        <v/>
      </c>
      <c r="E191" s="118"/>
      <c r="F191" s="120"/>
      <c r="G191" s="120"/>
      <c r="H191" s="13"/>
      <c r="I191" s="13"/>
      <c r="J191" s="121"/>
      <c r="K191" s="117"/>
      <c r="L191" s="119"/>
      <c r="M191" s="82"/>
    </row>
    <row r="192" spans="1:13" x14ac:dyDescent="0.25">
      <c r="A192" s="116">
        <f t="shared" ca="1" si="6"/>
        <v>191</v>
      </c>
      <c r="B192" s="122"/>
      <c r="C192" s="13"/>
      <c r="D192" s="13" t="str">
        <f t="shared" si="7"/>
        <v/>
      </c>
      <c r="E192" s="118"/>
      <c r="F192" s="120"/>
      <c r="G192" s="120"/>
      <c r="H192" s="13"/>
      <c r="I192" s="13"/>
      <c r="J192" s="121"/>
      <c r="K192" s="117"/>
      <c r="L192" s="119"/>
      <c r="M192" s="82"/>
    </row>
    <row r="193" spans="1:13" x14ac:dyDescent="0.25">
      <c r="A193" s="116">
        <f t="shared" ca="1" si="6"/>
        <v>192</v>
      </c>
      <c r="B193" s="122"/>
      <c r="C193" s="13"/>
      <c r="D193" s="13" t="str">
        <f t="shared" si="7"/>
        <v/>
      </c>
      <c r="E193" s="118"/>
      <c r="F193" s="120"/>
      <c r="G193" s="120"/>
      <c r="H193" s="13"/>
      <c r="I193" s="13"/>
      <c r="J193" s="121"/>
      <c r="K193" s="117"/>
      <c r="L193" s="119"/>
      <c r="M193" s="82"/>
    </row>
    <row r="194" spans="1:13" x14ac:dyDescent="0.25">
      <c r="A194" s="116">
        <f t="shared" ref="A194:A201" ca="1" si="8">HYPERLINK(CONCATENATE(repetoire,"\",(MID(CELL("nomfichier",$A$1),FIND("]",CELL("nomfichier",$A$1),1)+1,30)),"\","PA",ROW(A194)-1,".pdf"),ROW(A194)-1)</f>
        <v>193</v>
      </c>
      <c r="B194" s="122"/>
      <c r="C194" s="13"/>
      <c r="D194" s="13" t="str">
        <f t="shared" ref="D194:D195" si="9">IF(ISBLANK($C194), "", VLOOKUP($C194,PAcomplet,2,FALSE))</f>
        <v/>
      </c>
      <c r="E194" s="118"/>
      <c r="F194" s="120"/>
      <c r="G194" s="120"/>
      <c r="H194" s="13"/>
      <c r="I194" s="13"/>
      <c r="J194" s="121"/>
      <c r="K194" s="117"/>
      <c r="L194" s="119"/>
      <c r="M194" s="82"/>
    </row>
    <row r="195" spans="1:13" x14ac:dyDescent="0.25">
      <c r="A195" s="116">
        <f t="shared" ca="1" si="8"/>
        <v>194</v>
      </c>
      <c r="B195" s="122"/>
      <c r="C195" s="13"/>
      <c r="D195" s="13" t="str">
        <f t="shared" si="9"/>
        <v/>
      </c>
      <c r="E195" s="118"/>
      <c r="F195" s="120"/>
      <c r="G195" s="120"/>
      <c r="H195" s="13"/>
      <c r="I195" s="13"/>
      <c r="J195" s="121"/>
      <c r="K195" s="117"/>
      <c r="L195" s="119"/>
      <c r="M195" s="82"/>
    </row>
    <row r="196" spans="1:13" x14ac:dyDescent="0.25">
      <c r="A196" s="116">
        <f t="shared" ca="1" si="8"/>
        <v>195</v>
      </c>
      <c r="B196" s="122"/>
      <c r="C196" s="13"/>
      <c r="D196" s="13" t="str">
        <f>IF(ISBLANK($C196), "", IF(OR($C196=Listes!$B$4, $C196=Listes!$B$6, $C196=Listes!$B$11, $C196=Listes!$B$12), 2, 1))</f>
        <v/>
      </c>
      <c r="E196" s="118"/>
      <c r="F196" s="120"/>
      <c r="G196" s="120"/>
      <c r="H196" s="13"/>
      <c r="I196" s="13"/>
      <c r="J196" s="121"/>
      <c r="K196" s="117"/>
      <c r="L196" s="119"/>
      <c r="M196" s="123"/>
    </row>
    <row r="197" spans="1:13" x14ac:dyDescent="0.25">
      <c r="A197" s="124">
        <f t="shared" ca="1" si="8"/>
        <v>196</v>
      </c>
      <c r="K197" s="126"/>
      <c r="L197" s="127"/>
      <c r="M197" s="123"/>
    </row>
    <row r="198" spans="1:13" x14ac:dyDescent="0.25">
      <c r="A198" s="124">
        <f t="shared" ca="1" si="8"/>
        <v>197</v>
      </c>
      <c r="K198" s="126"/>
      <c r="L198" s="127"/>
      <c r="M198" s="123"/>
    </row>
    <row r="199" spans="1:13" x14ac:dyDescent="0.25">
      <c r="A199" s="124">
        <f t="shared" ca="1" si="8"/>
        <v>198</v>
      </c>
      <c r="K199" s="126"/>
      <c r="L199" s="127"/>
      <c r="M199" s="123"/>
    </row>
    <row r="200" spans="1:13" x14ac:dyDescent="0.25">
      <c r="A200" s="124">
        <f t="shared" ca="1" si="8"/>
        <v>199</v>
      </c>
      <c r="K200" s="126"/>
      <c r="L200" s="127"/>
      <c r="M200" s="123"/>
    </row>
    <row r="201" spans="1:13" x14ac:dyDescent="0.25">
      <c r="A201" s="124">
        <f t="shared" ca="1" si="8"/>
        <v>200</v>
      </c>
      <c r="K201" s="126"/>
      <c r="L201" s="127"/>
      <c r="M201" s="123"/>
    </row>
    <row r="202" spans="1:13" x14ac:dyDescent="0.25">
      <c r="K202" s="126"/>
      <c r="L202" s="127"/>
      <c r="M202" s="123"/>
    </row>
    <row r="203" spans="1:13" x14ac:dyDescent="0.25">
      <c r="K203" s="126"/>
      <c r="L203" s="127"/>
      <c r="M203" s="123"/>
    </row>
    <row r="204" spans="1:13" x14ac:dyDescent="0.25">
      <c r="K204" s="126"/>
      <c r="L204" s="127"/>
      <c r="M204" s="123"/>
    </row>
    <row r="205" spans="1:13" x14ac:dyDescent="0.25">
      <c r="K205" s="126"/>
      <c r="L205" s="127"/>
      <c r="M205" s="123"/>
    </row>
    <row r="206" spans="1:13" x14ac:dyDescent="0.25">
      <c r="K206" s="126"/>
      <c r="L206" s="127"/>
      <c r="M206" s="123"/>
    </row>
    <row r="207" spans="1:13" x14ac:dyDescent="0.25">
      <c r="K207" s="126"/>
      <c r="L207" s="127"/>
      <c r="M207" s="123"/>
    </row>
    <row r="208" spans="1:13" x14ac:dyDescent="0.25">
      <c r="K208" s="126"/>
      <c r="L208" s="127"/>
      <c r="M208" s="123"/>
    </row>
    <row r="209" spans="11:13" x14ac:dyDescent="0.25">
      <c r="K209" s="126"/>
      <c r="L209" s="127"/>
      <c r="M209" s="123"/>
    </row>
    <row r="210" spans="11:13" x14ac:dyDescent="0.25">
      <c r="K210" s="126"/>
      <c r="L210" s="127"/>
      <c r="M210" s="123"/>
    </row>
    <row r="211" spans="11:13" x14ac:dyDescent="0.25">
      <c r="K211" s="126"/>
      <c r="L211" s="127"/>
      <c r="M211" s="123"/>
    </row>
    <row r="212" spans="11:13" x14ac:dyDescent="0.25">
      <c r="K212" s="126"/>
      <c r="L212" s="127"/>
      <c r="M212" s="123"/>
    </row>
    <row r="213" spans="11:13" x14ac:dyDescent="0.25">
      <c r="K213" s="126"/>
      <c r="L213" s="127"/>
      <c r="M213" s="123"/>
    </row>
    <row r="214" spans="11:13" x14ac:dyDescent="0.25">
      <c r="K214" s="126"/>
      <c r="L214" s="127"/>
      <c r="M214" s="123"/>
    </row>
    <row r="215" spans="11:13" x14ac:dyDescent="0.25">
      <c r="K215" s="126"/>
      <c r="L215" s="127"/>
      <c r="M215" s="123"/>
    </row>
    <row r="216" spans="11:13" x14ac:dyDescent="0.25">
      <c r="K216" s="126"/>
      <c r="L216" s="127"/>
      <c r="M216" s="123"/>
    </row>
    <row r="217" spans="11:13" x14ac:dyDescent="0.25">
      <c r="K217" s="126"/>
      <c r="L217" s="127"/>
      <c r="M217" s="123"/>
    </row>
    <row r="218" spans="11:13" x14ac:dyDescent="0.25">
      <c r="K218" s="126"/>
      <c r="L218" s="127"/>
      <c r="M218" s="123"/>
    </row>
    <row r="219" spans="11:13" x14ac:dyDescent="0.25">
      <c r="K219" s="126"/>
      <c r="L219" s="127"/>
      <c r="M219" s="123"/>
    </row>
    <row r="220" spans="11:13" x14ac:dyDescent="0.25">
      <c r="K220" s="126"/>
      <c r="L220" s="127"/>
      <c r="M220" s="123"/>
    </row>
    <row r="221" spans="11:13" x14ac:dyDescent="0.25">
      <c r="K221" s="126"/>
      <c r="L221" s="127"/>
      <c r="M221" s="123"/>
    </row>
    <row r="222" spans="11:13" x14ac:dyDescent="0.25">
      <c r="K222" s="126"/>
      <c r="L222" s="127"/>
      <c r="M222" s="123"/>
    </row>
    <row r="223" spans="11:13" x14ac:dyDescent="0.25">
      <c r="K223" s="126"/>
      <c r="L223" s="127"/>
      <c r="M223" s="123"/>
    </row>
    <row r="224" spans="11:13" x14ac:dyDescent="0.25">
      <c r="K224" s="126"/>
      <c r="L224" s="127"/>
      <c r="M224" s="123"/>
    </row>
    <row r="225" spans="11:13" x14ac:dyDescent="0.25">
      <c r="K225" s="126"/>
      <c r="L225" s="127"/>
      <c r="M225" s="123"/>
    </row>
    <row r="226" spans="11:13" x14ac:dyDescent="0.25">
      <c r="K226" s="126"/>
      <c r="L226" s="127"/>
      <c r="M226" s="123"/>
    </row>
    <row r="227" spans="11:13" x14ac:dyDescent="0.25">
      <c r="K227" s="126"/>
      <c r="L227" s="127"/>
      <c r="M227" s="123"/>
    </row>
    <row r="228" spans="11:13" x14ac:dyDescent="0.25">
      <c r="K228" s="126"/>
      <c r="L228" s="127"/>
      <c r="M228" s="123"/>
    </row>
    <row r="229" spans="11:13" x14ac:dyDescent="0.25">
      <c r="K229" s="126"/>
      <c r="L229" s="127"/>
      <c r="M229" s="123"/>
    </row>
    <row r="230" spans="11:13" x14ac:dyDescent="0.25">
      <c r="K230" s="126"/>
      <c r="L230" s="127"/>
      <c r="M230" s="123"/>
    </row>
    <row r="231" spans="11:13" x14ac:dyDescent="0.25">
      <c r="K231" s="126"/>
      <c r="L231" s="127"/>
      <c r="M231" s="123"/>
    </row>
    <row r="232" spans="11:13" x14ac:dyDescent="0.25">
      <c r="K232" s="126"/>
      <c r="L232" s="127"/>
      <c r="M232" s="123"/>
    </row>
    <row r="233" spans="11:13" x14ac:dyDescent="0.25">
      <c r="K233" s="126"/>
      <c r="L233" s="127"/>
      <c r="M233" s="123"/>
    </row>
    <row r="234" spans="11:13" x14ac:dyDescent="0.25">
      <c r="K234" s="126"/>
      <c r="L234" s="127"/>
      <c r="M234" s="123"/>
    </row>
    <row r="235" spans="11:13" x14ac:dyDescent="0.25">
      <c r="K235" s="126"/>
      <c r="L235" s="127"/>
      <c r="M235" s="123"/>
    </row>
    <row r="236" spans="11:13" x14ac:dyDescent="0.25">
      <c r="K236" s="126"/>
      <c r="L236" s="127"/>
      <c r="M236" s="123"/>
    </row>
    <row r="237" spans="11:13" x14ac:dyDescent="0.25">
      <c r="K237" s="126"/>
      <c r="L237" s="127"/>
      <c r="M237" s="123"/>
    </row>
    <row r="238" spans="11:13" x14ac:dyDescent="0.25">
      <c r="K238" s="126"/>
      <c r="L238" s="127"/>
      <c r="M238" s="123"/>
    </row>
    <row r="239" spans="11:13" x14ac:dyDescent="0.25">
      <c r="K239" s="126"/>
      <c r="L239" s="127"/>
      <c r="M239" s="123"/>
    </row>
    <row r="240" spans="11:13" x14ac:dyDescent="0.25">
      <c r="K240" s="126"/>
      <c r="L240" s="127"/>
      <c r="M240" s="123"/>
    </row>
    <row r="241" spans="11:13" x14ac:dyDescent="0.25">
      <c r="K241" s="126"/>
      <c r="L241" s="127"/>
      <c r="M241" s="123"/>
    </row>
    <row r="242" spans="11:13" x14ac:dyDescent="0.25">
      <c r="K242" s="126"/>
      <c r="L242" s="127"/>
      <c r="M242" s="123"/>
    </row>
    <row r="243" spans="11:13" x14ac:dyDescent="0.25">
      <c r="K243" s="126"/>
      <c r="L243" s="127"/>
      <c r="M243" s="123"/>
    </row>
    <row r="244" spans="11:13" x14ac:dyDescent="0.25">
      <c r="K244" s="126"/>
      <c r="L244" s="127"/>
      <c r="M244" s="123"/>
    </row>
    <row r="245" spans="11:13" x14ac:dyDescent="0.25">
      <c r="K245" s="126"/>
      <c r="L245" s="127"/>
      <c r="M245" s="123"/>
    </row>
    <row r="246" spans="11:13" x14ac:dyDescent="0.25">
      <c r="K246" s="126"/>
      <c r="L246" s="127"/>
      <c r="M246" s="123"/>
    </row>
    <row r="247" spans="11:13" x14ac:dyDescent="0.25">
      <c r="K247" s="126"/>
      <c r="L247" s="127"/>
      <c r="M247" s="123"/>
    </row>
    <row r="248" spans="11:13" x14ac:dyDescent="0.25">
      <c r="K248" s="126"/>
      <c r="L248" s="127"/>
      <c r="M248" s="123"/>
    </row>
    <row r="249" spans="11:13" x14ac:dyDescent="0.25">
      <c r="K249" s="126"/>
      <c r="L249" s="127"/>
      <c r="M249" s="123"/>
    </row>
    <row r="250" spans="11:13" x14ac:dyDescent="0.25">
      <c r="K250" s="126"/>
      <c r="L250" s="127"/>
      <c r="M250" s="123"/>
    </row>
    <row r="251" spans="11:13" x14ac:dyDescent="0.25">
      <c r="K251" s="126"/>
      <c r="L251" s="127"/>
      <c r="M251" s="123"/>
    </row>
    <row r="252" spans="11:13" x14ac:dyDescent="0.25">
      <c r="K252" s="126"/>
      <c r="L252" s="127"/>
      <c r="M252" s="123"/>
    </row>
    <row r="253" spans="11:13" x14ac:dyDescent="0.25">
      <c r="K253" s="126"/>
      <c r="L253" s="127"/>
      <c r="M253" s="123"/>
    </row>
    <row r="254" spans="11:13" x14ac:dyDescent="0.25">
      <c r="K254" s="126"/>
      <c r="L254" s="127"/>
      <c r="M254" s="123"/>
    </row>
    <row r="255" spans="11:13" x14ac:dyDescent="0.25">
      <c r="K255" s="126"/>
      <c r="L255" s="127"/>
      <c r="M255" s="123"/>
    </row>
    <row r="256" spans="11:13" x14ac:dyDescent="0.25">
      <c r="K256" s="126"/>
      <c r="L256" s="127"/>
      <c r="M256" s="123"/>
    </row>
    <row r="257" spans="11:13" x14ac:dyDescent="0.25">
      <c r="K257" s="126"/>
      <c r="L257" s="127"/>
      <c r="M257" s="123"/>
    </row>
    <row r="258" spans="11:13" x14ac:dyDescent="0.25">
      <c r="K258" s="126"/>
      <c r="L258" s="127"/>
      <c r="M258" s="123"/>
    </row>
    <row r="259" spans="11:13" x14ac:dyDescent="0.25">
      <c r="K259" s="126"/>
      <c r="L259" s="127"/>
      <c r="M259" s="123"/>
    </row>
    <row r="260" spans="11:13" x14ac:dyDescent="0.25">
      <c r="K260" s="126"/>
      <c r="L260" s="127"/>
      <c r="M260" s="123"/>
    </row>
    <row r="261" spans="11:13" x14ac:dyDescent="0.25">
      <c r="K261" s="126"/>
      <c r="L261" s="127"/>
      <c r="M261" s="123"/>
    </row>
    <row r="262" spans="11:13" x14ac:dyDescent="0.25">
      <c r="K262" s="126"/>
      <c r="L262" s="127"/>
      <c r="M262" s="123"/>
    </row>
    <row r="263" spans="11:13" x14ac:dyDescent="0.25">
      <c r="K263" s="126"/>
      <c r="L263" s="127"/>
      <c r="M263" s="123"/>
    </row>
    <row r="264" spans="11:13" x14ac:dyDescent="0.25">
      <c r="K264" s="126"/>
      <c r="L264" s="127"/>
      <c r="M264" s="123"/>
    </row>
    <row r="265" spans="11:13" x14ac:dyDescent="0.25">
      <c r="K265" s="126"/>
      <c r="L265" s="127"/>
      <c r="M265" s="123"/>
    </row>
    <row r="266" spans="11:13" x14ac:dyDescent="0.25">
      <c r="K266" s="126"/>
      <c r="L266" s="127"/>
      <c r="M266" s="123"/>
    </row>
    <row r="267" spans="11:13" x14ac:dyDescent="0.25">
      <c r="K267" s="126"/>
      <c r="L267" s="127"/>
      <c r="M267" s="123"/>
    </row>
    <row r="268" spans="11:13" x14ac:dyDescent="0.25">
      <c r="K268" s="126"/>
      <c r="L268" s="127"/>
      <c r="M268" s="123"/>
    </row>
    <row r="269" spans="11:13" x14ac:dyDescent="0.25">
      <c r="K269" s="126"/>
      <c r="L269" s="127"/>
      <c r="M269" s="123"/>
    </row>
    <row r="270" spans="11:13" x14ac:dyDescent="0.25">
      <c r="K270" s="126"/>
      <c r="L270" s="127"/>
      <c r="M270" s="123"/>
    </row>
    <row r="271" spans="11:13" x14ac:dyDescent="0.25">
      <c r="K271" s="126"/>
      <c r="L271" s="127"/>
      <c r="M271" s="123"/>
    </row>
    <row r="272" spans="11:13" x14ac:dyDescent="0.25">
      <c r="K272" s="126"/>
      <c r="L272" s="127"/>
      <c r="M272" s="123"/>
    </row>
    <row r="273" spans="11:13" x14ac:dyDescent="0.25">
      <c r="K273" s="126"/>
      <c r="L273" s="127"/>
      <c r="M273" s="123"/>
    </row>
    <row r="274" spans="11:13" x14ac:dyDescent="0.25">
      <c r="K274" s="126"/>
      <c r="L274" s="127"/>
      <c r="M274" s="123"/>
    </row>
    <row r="275" spans="11:13" x14ac:dyDescent="0.25">
      <c r="K275" s="126"/>
      <c r="L275" s="127"/>
      <c r="M275" s="123"/>
    </row>
    <row r="276" spans="11:13" x14ac:dyDescent="0.25">
      <c r="K276" s="126"/>
      <c r="L276" s="127"/>
      <c r="M276" s="123"/>
    </row>
    <row r="277" spans="11:13" x14ac:dyDescent="0.25">
      <c r="K277" s="126"/>
      <c r="L277" s="127"/>
      <c r="M277" s="123"/>
    </row>
    <row r="278" spans="11:13" x14ac:dyDescent="0.25">
      <c r="K278" s="126"/>
      <c r="L278" s="127"/>
      <c r="M278" s="123"/>
    </row>
    <row r="279" spans="11:13" x14ac:dyDescent="0.25">
      <c r="K279" s="126"/>
      <c r="L279" s="127"/>
      <c r="M279" s="123"/>
    </row>
    <row r="280" spans="11:13" x14ac:dyDescent="0.25">
      <c r="K280" s="126"/>
      <c r="L280" s="127"/>
      <c r="M280" s="123"/>
    </row>
    <row r="281" spans="11:13" x14ac:dyDescent="0.25">
      <c r="K281" s="126"/>
      <c r="L281" s="127"/>
      <c r="M281" s="123"/>
    </row>
    <row r="282" spans="11:13" x14ac:dyDescent="0.25">
      <c r="K282" s="126"/>
      <c r="L282" s="127"/>
      <c r="M282" s="123"/>
    </row>
    <row r="283" spans="11:13" x14ac:dyDescent="0.25">
      <c r="K283" s="126"/>
      <c r="L283" s="127"/>
      <c r="M283" s="123"/>
    </row>
    <row r="284" spans="11:13" x14ac:dyDescent="0.25">
      <c r="K284" s="126"/>
      <c r="L284" s="127"/>
      <c r="M284" s="123"/>
    </row>
    <row r="285" spans="11:13" x14ac:dyDescent="0.25">
      <c r="K285" s="126"/>
      <c r="L285" s="127"/>
      <c r="M285" s="123"/>
    </row>
    <row r="286" spans="11:13" x14ac:dyDescent="0.25">
      <c r="K286" s="126"/>
      <c r="L286" s="127"/>
      <c r="M286" s="123"/>
    </row>
    <row r="287" spans="11:13" x14ac:dyDescent="0.25">
      <c r="K287" s="126"/>
      <c r="L287" s="127"/>
      <c r="M287" s="123"/>
    </row>
    <row r="288" spans="11:13" x14ac:dyDescent="0.25">
      <c r="K288" s="126"/>
      <c r="L288" s="127"/>
      <c r="M288" s="123"/>
    </row>
    <row r="289" spans="11:13" x14ac:dyDescent="0.25">
      <c r="K289" s="126"/>
      <c r="L289" s="127"/>
      <c r="M289" s="123"/>
    </row>
    <row r="290" spans="11:13" x14ac:dyDescent="0.25">
      <c r="K290" s="126"/>
      <c r="L290" s="127"/>
      <c r="M290" s="123"/>
    </row>
    <row r="291" spans="11:13" x14ac:dyDescent="0.25">
      <c r="K291" s="126"/>
      <c r="L291" s="127"/>
      <c r="M291" s="123"/>
    </row>
    <row r="292" spans="11:13" x14ac:dyDescent="0.25">
      <c r="K292" s="126"/>
      <c r="L292" s="127"/>
      <c r="M292" s="123"/>
    </row>
    <row r="293" spans="11:13" x14ac:dyDescent="0.25">
      <c r="K293" s="126"/>
      <c r="L293" s="127"/>
      <c r="M293" s="123"/>
    </row>
    <row r="294" spans="11:13" x14ac:dyDescent="0.25">
      <c r="K294" s="126"/>
      <c r="L294" s="127"/>
      <c r="M294" s="123"/>
    </row>
    <row r="295" spans="11:13" x14ac:dyDescent="0.25">
      <c r="K295" s="126"/>
      <c r="L295" s="127"/>
      <c r="M295" s="123"/>
    </row>
    <row r="296" spans="11:13" x14ac:dyDescent="0.25">
      <c r="K296" s="126"/>
      <c r="L296" s="127"/>
      <c r="M296" s="123"/>
    </row>
    <row r="297" spans="11:13" x14ac:dyDescent="0.25">
      <c r="K297" s="126"/>
      <c r="L297" s="127"/>
      <c r="M297" s="123"/>
    </row>
    <row r="298" spans="11:13" x14ac:dyDescent="0.25">
      <c r="K298" s="126"/>
      <c r="L298" s="127"/>
      <c r="M298" s="123"/>
    </row>
    <row r="299" spans="11:13" x14ac:dyDescent="0.25">
      <c r="K299" s="126"/>
      <c r="L299" s="127"/>
      <c r="M299" s="123"/>
    </row>
    <row r="300" spans="11:13" x14ac:dyDescent="0.25">
      <c r="K300" s="126"/>
      <c r="L300" s="127"/>
      <c r="M300" s="123"/>
    </row>
    <row r="301" spans="11:13" x14ac:dyDescent="0.25">
      <c r="K301" s="126"/>
      <c r="L301" s="127"/>
      <c r="M301" s="123"/>
    </row>
    <row r="302" spans="11:13" x14ac:dyDescent="0.25">
      <c r="K302" s="126"/>
      <c r="L302" s="127"/>
      <c r="M302" s="123"/>
    </row>
    <row r="303" spans="11:13" x14ac:dyDescent="0.25">
      <c r="K303" s="126"/>
      <c r="L303" s="127"/>
      <c r="M303" s="123"/>
    </row>
    <row r="304" spans="11:13" x14ac:dyDescent="0.25">
      <c r="K304" s="126"/>
      <c r="L304" s="127"/>
      <c r="M304" s="123"/>
    </row>
    <row r="305" spans="11:13" x14ac:dyDescent="0.25">
      <c r="K305" s="126"/>
      <c r="L305" s="127"/>
      <c r="M305" s="123"/>
    </row>
    <row r="306" spans="11:13" x14ac:dyDescent="0.25">
      <c r="K306" s="126"/>
      <c r="L306" s="127"/>
      <c r="M306" s="123"/>
    </row>
    <row r="307" spans="11:13" x14ac:dyDescent="0.25">
      <c r="K307" s="126"/>
      <c r="L307" s="127"/>
      <c r="M307" s="123"/>
    </row>
    <row r="308" spans="11:13" x14ac:dyDescent="0.25">
      <c r="K308" s="126"/>
      <c r="L308" s="127"/>
      <c r="M308" s="123"/>
    </row>
    <row r="309" spans="11:13" x14ac:dyDescent="0.25">
      <c r="K309" s="126"/>
      <c r="L309" s="127"/>
      <c r="M309" s="123"/>
    </row>
    <row r="310" spans="11:13" x14ac:dyDescent="0.25">
      <c r="K310" s="126"/>
      <c r="L310" s="127"/>
      <c r="M310" s="123"/>
    </row>
    <row r="311" spans="11:13" x14ac:dyDescent="0.25">
      <c r="K311" s="126"/>
      <c r="L311" s="127"/>
      <c r="M311" s="123"/>
    </row>
    <row r="312" spans="11:13" x14ac:dyDescent="0.25">
      <c r="K312" s="126"/>
      <c r="L312" s="127"/>
      <c r="M312" s="123"/>
    </row>
    <row r="313" spans="11:13" x14ac:dyDescent="0.25">
      <c r="K313" s="126"/>
      <c r="L313" s="127"/>
      <c r="M313" s="123"/>
    </row>
    <row r="314" spans="11:13" x14ac:dyDescent="0.25">
      <c r="K314" s="126"/>
      <c r="L314" s="127"/>
      <c r="M314" s="123"/>
    </row>
    <row r="315" spans="11:13" x14ac:dyDescent="0.25">
      <c r="K315" s="126"/>
      <c r="L315" s="127"/>
      <c r="M315" s="123"/>
    </row>
    <row r="316" spans="11:13" x14ac:dyDescent="0.25">
      <c r="K316" s="126"/>
      <c r="L316" s="127"/>
      <c r="M316" s="123"/>
    </row>
    <row r="317" spans="11:13" x14ac:dyDescent="0.25">
      <c r="K317" s="126"/>
      <c r="L317" s="127"/>
      <c r="M317" s="123"/>
    </row>
    <row r="318" spans="11:13" x14ac:dyDescent="0.25">
      <c r="K318" s="126"/>
      <c r="L318" s="127"/>
      <c r="M318" s="123"/>
    </row>
    <row r="319" spans="11:13" x14ac:dyDescent="0.25">
      <c r="K319" s="126"/>
      <c r="L319" s="127"/>
      <c r="M319" s="123"/>
    </row>
    <row r="320" spans="11:13" x14ac:dyDescent="0.25">
      <c r="K320" s="126"/>
      <c r="L320" s="127"/>
      <c r="M320" s="123"/>
    </row>
    <row r="321" spans="11:13" x14ac:dyDescent="0.25">
      <c r="K321" s="126"/>
      <c r="L321" s="127"/>
      <c r="M321" s="123"/>
    </row>
    <row r="322" spans="11:13" x14ac:dyDescent="0.25">
      <c r="K322" s="126"/>
      <c r="L322" s="127"/>
      <c r="M322" s="123"/>
    </row>
    <row r="323" spans="11:13" x14ac:dyDescent="0.25">
      <c r="K323" s="126"/>
      <c r="L323" s="127"/>
      <c r="M323" s="123"/>
    </row>
    <row r="324" spans="11:13" x14ac:dyDescent="0.25">
      <c r="K324" s="126"/>
      <c r="L324" s="127"/>
      <c r="M324" s="123"/>
    </row>
    <row r="325" spans="11:13" x14ac:dyDescent="0.25">
      <c r="K325" s="126"/>
      <c r="L325" s="127"/>
      <c r="M325" s="123"/>
    </row>
    <row r="326" spans="11:13" x14ac:dyDescent="0.25">
      <c r="K326" s="126"/>
      <c r="L326" s="127"/>
      <c r="M326" s="123"/>
    </row>
    <row r="327" spans="11:13" x14ac:dyDescent="0.25">
      <c r="K327" s="126"/>
      <c r="L327" s="127"/>
      <c r="M327" s="123"/>
    </row>
    <row r="328" spans="11:13" x14ac:dyDescent="0.25">
      <c r="K328" s="126"/>
      <c r="L328" s="127"/>
      <c r="M328" s="123"/>
    </row>
    <row r="329" spans="11:13" x14ac:dyDescent="0.25">
      <c r="K329" s="126"/>
      <c r="L329" s="127"/>
      <c r="M329" s="123"/>
    </row>
    <row r="330" spans="11:13" x14ac:dyDescent="0.25">
      <c r="K330" s="126"/>
      <c r="L330" s="127"/>
      <c r="M330" s="123"/>
    </row>
    <row r="331" spans="11:13" x14ac:dyDescent="0.25">
      <c r="K331" s="126"/>
      <c r="L331" s="127"/>
      <c r="M331" s="123"/>
    </row>
    <row r="332" spans="11:13" x14ac:dyDescent="0.25">
      <c r="K332" s="126"/>
      <c r="L332" s="127"/>
      <c r="M332" s="123"/>
    </row>
    <row r="333" spans="11:13" x14ac:dyDescent="0.25">
      <c r="K333" s="126"/>
      <c r="L333" s="127"/>
      <c r="M333" s="123"/>
    </row>
    <row r="334" spans="11:13" x14ac:dyDescent="0.25">
      <c r="K334" s="126"/>
      <c r="L334" s="127"/>
      <c r="M334" s="123"/>
    </row>
    <row r="335" spans="11:13" x14ac:dyDescent="0.25">
      <c r="K335" s="126"/>
      <c r="L335" s="127"/>
      <c r="M335" s="123"/>
    </row>
    <row r="336" spans="11:13" x14ac:dyDescent="0.25">
      <c r="K336" s="126"/>
      <c r="L336" s="127"/>
      <c r="M336" s="123"/>
    </row>
    <row r="337" spans="11:13" x14ac:dyDescent="0.25">
      <c r="K337" s="126"/>
      <c r="L337" s="127"/>
      <c r="M337" s="123"/>
    </row>
    <row r="338" spans="11:13" x14ac:dyDescent="0.25">
      <c r="K338" s="126"/>
      <c r="L338" s="127"/>
      <c r="M338" s="123"/>
    </row>
    <row r="339" spans="11:13" x14ac:dyDescent="0.25">
      <c r="K339" s="126"/>
      <c r="L339" s="127"/>
      <c r="M339" s="123"/>
    </row>
    <row r="340" spans="11:13" x14ac:dyDescent="0.25">
      <c r="K340" s="126"/>
      <c r="L340" s="127"/>
      <c r="M340" s="123"/>
    </row>
    <row r="341" spans="11:13" x14ac:dyDescent="0.25">
      <c r="K341" s="126"/>
      <c r="L341" s="127"/>
      <c r="M341" s="123"/>
    </row>
    <row r="342" spans="11:13" x14ac:dyDescent="0.25">
      <c r="K342" s="126"/>
      <c r="L342" s="127"/>
      <c r="M342" s="123"/>
    </row>
    <row r="343" spans="11:13" x14ac:dyDescent="0.25">
      <c r="K343" s="126"/>
      <c r="L343" s="127"/>
      <c r="M343" s="123"/>
    </row>
    <row r="344" spans="11:13" x14ac:dyDescent="0.25">
      <c r="K344" s="126"/>
      <c r="L344" s="127"/>
      <c r="M344" s="123"/>
    </row>
    <row r="345" spans="11:13" x14ac:dyDescent="0.25">
      <c r="K345" s="126"/>
      <c r="L345" s="127"/>
      <c r="M345" s="123"/>
    </row>
    <row r="346" spans="11:13" x14ac:dyDescent="0.25">
      <c r="K346" s="126"/>
      <c r="L346" s="127"/>
      <c r="M346" s="123"/>
    </row>
    <row r="347" spans="11:13" x14ac:dyDescent="0.25">
      <c r="K347" s="126"/>
      <c r="L347" s="127"/>
      <c r="M347" s="123"/>
    </row>
    <row r="348" spans="11:13" x14ac:dyDescent="0.25">
      <c r="K348" s="126"/>
      <c r="L348" s="127"/>
      <c r="M348" s="123"/>
    </row>
    <row r="349" spans="11:13" x14ac:dyDescent="0.25">
      <c r="K349" s="126"/>
      <c r="L349" s="127"/>
      <c r="M349" s="123"/>
    </row>
    <row r="350" spans="11:13" x14ac:dyDescent="0.25">
      <c r="K350" s="126"/>
      <c r="L350" s="127"/>
      <c r="M350" s="123"/>
    </row>
    <row r="351" spans="11:13" x14ac:dyDescent="0.25">
      <c r="K351" s="126"/>
      <c r="L351" s="127"/>
      <c r="M351" s="123"/>
    </row>
    <row r="352" spans="11:13" x14ac:dyDescent="0.25">
      <c r="K352" s="126"/>
      <c r="L352" s="127"/>
      <c r="M352" s="123"/>
    </row>
    <row r="353" spans="11:13" x14ac:dyDescent="0.25">
      <c r="K353" s="126"/>
      <c r="L353" s="127"/>
      <c r="M353" s="123"/>
    </row>
    <row r="354" spans="11:13" x14ac:dyDescent="0.25">
      <c r="K354" s="126"/>
      <c r="L354" s="127"/>
      <c r="M354" s="123"/>
    </row>
    <row r="355" spans="11:13" x14ac:dyDescent="0.25">
      <c r="K355" s="126"/>
      <c r="L355" s="127"/>
      <c r="M355" s="123"/>
    </row>
    <row r="356" spans="11:13" x14ac:dyDescent="0.25">
      <c r="K356" s="126"/>
      <c r="L356" s="127"/>
      <c r="M356" s="123"/>
    </row>
    <row r="357" spans="11:13" x14ac:dyDescent="0.25">
      <c r="K357" s="126"/>
      <c r="L357" s="127"/>
      <c r="M357" s="123"/>
    </row>
    <row r="358" spans="11:13" x14ac:dyDescent="0.25">
      <c r="K358" s="126"/>
      <c r="L358" s="127"/>
      <c r="M358" s="123"/>
    </row>
    <row r="359" spans="11:13" x14ac:dyDescent="0.25">
      <c r="K359" s="126"/>
      <c r="L359" s="127"/>
      <c r="M359" s="123"/>
    </row>
    <row r="360" spans="11:13" x14ac:dyDescent="0.25">
      <c r="K360" s="126"/>
      <c r="L360" s="127"/>
      <c r="M360" s="123"/>
    </row>
    <row r="361" spans="11:13" x14ac:dyDescent="0.25">
      <c r="K361" s="126"/>
      <c r="L361" s="127"/>
      <c r="M361" s="123"/>
    </row>
    <row r="362" spans="11:13" x14ac:dyDescent="0.25">
      <c r="K362" s="126"/>
      <c r="L362" s="127"/>
      <c r="M362" s="123"/>
    </row>
    <row r="363" spans="11:13" x14ac:dyDescent="0.25">
      <c r="K363" s="126"/>
      <c r="L363" s="127"/>
      <c r="M363" s="123"/>
    </row>
    <row r="364" spans="11:13" x14ac:dyDescent="0.25">
      <c r="K364" s="126"/>
      <c r="L364" s="127"/>
      <c r="M364" s="123"/>
    </row>
    <row r="365" spans="11:13" x14ac:dyDescent="0.25">
      <c r="K365" s="126"/>
      <c r="L365" s="127"/>
      <c r="M365" s="123"/>
    </row>
    <row r="366" spans="11:13" x14ac:dyDescent="0.25">
      <c r="K366" s="126"/>
      <c r="L366" s="127"/>
      <c r="M366" s="123"/>
    </row>
    <row r="367" spans="11:13" x14ac:dyDescent="0.25">
      <c r="K367" s="126"/>
      <c r="L367" s="127"/>
      <c r="M367" s="123"/>
    </row>
    <row r="368" spans="11:13" x14ac:dyDescent="0.25">
      <c r="K368" s="126"/>
      <c r="L368" s="127"/>
      <c r="M368" s="123"/>
    </row>
    <row r="369" spans="11:13" x14ac:dyDescent="0.25">
      <c r="K369" s="126"/>
      <c r="L369" s="127"/>
      <c r="M369" s="123"/>
    </row>
    <row r="370" spans="11:13" x14ac:dyDescent="0.25">
      <c r="K370" s="126"/>
      <c r="L370" s="127"/>
      <c r="M370" s="123"/>
    </row>
    <row r="371" spans="11:13" x14ac:dyDescent="0.25">
      <c r="K371" s="126"/>
      <c r="L371" s="127"/>
      <c r="M371" s="123"/>
    </row>
    <row r="372" spans="11:13" x14ac:dyDescent="0.25">
      <c r="K372" s="126"/>
      <c r="L372" s="127"/>
      <c r="M372" s="123"/>
    </row>
    <row r="373" spans="11:13" x14ac:dyDescent="0.25">
      <c r="K373" s="126"/>
      <c r="L373" s="127"/>
      <c r="M373" s="123"/>
    </row>
    <row r="374" spans="11:13" x14ac:dyDescent="0.25">
      <c r="K374" s="126"/>
      <c r="L374" s="127"/>
      <c r="M374" s="123"/>
    </row>
    <row r="375" spans="11:13" x14ac:dyDescent="0.25">
      <c r="K375" s="126"/>
      <c r="L375" s="127"/>
      <c r="M375" s="123"/>
    </row>
    <row r="376" spans="11:13" x14ac:dyDescent="0.25">
      <c r="K376" s="126"/>
      <c r="L376" s="127"/>
      <c r="M376" s="123"/>
    </row>
    <row r="377" spans="11:13" x14ac:dyDescent="0.25">
      <c r="K377" s="126"/>
      <c r="L377" s="127"/>
      <c r="M377" s="123"/>
    </row>
    <row r="378" spans="11:13" x14ac:dyDescent="0.25">
      <c r="K378" s="126"/>
      <c r="L378" s="127"/>
      <c r="M378" s="123"/>
    </row>
    <row r="379" spans="11:13" x14ac:dyDescent="0.25">
      <c r="K379" s="126"/>
      <c r="L379" s="127"/>
      <c r="M379" s="123"/>
    </row>
    <row r="380" spans="11:13" x14ac:dyDescent="0.25">
      <c r="K380" s="126"/>
      <c r="L380" s="127"/>
      <c r="M380" s="123"/>
    </row>
    <row r="381" spans="11:13" x14ac:dyDescent="0.25">
      <c r="K381" s="126"/>
      <c r="L381" s="127"/>
      <c r="M381" s="123"/>
    </row>
    <row r="382" spans="11:13" x14ac:dyDescent="0.25">
      <c r="K382" s="126"/>
      <c r="L382" s="127"/>
      <c r="M382" s="123"/>
    </row>
    <row r="383" spans="11:13" x14ac:dyDescent="0.25">
      <c r="K383" s="126"/>
      <c r="L383" s="127"/>
      <c r="M383" s="123"/>
    </row>
    <row r="384" spans="11:13" x14ac:dyDescent="0.25">
      <c r="K384" s="126"/>
      <c r="L384" s="127"/>
      <c r="M384" s="123"/>
    </row>
    <row r="385" spans="11:13" x14ac:dyDescent="0.25">
      <c r="K385" s="126"/>
      <c r="L385" s="127"/>
      <c r="M385" s="123"/>
    </row>
    <row r="386" spans="11:13" x14ac:dyDescent="0.25">
      <c r="K386" s="126"/>
      <c r="L386" s="127"/>
      <c r="M386" s="123"/>
    </row>
    <row r="387" spans="11:13" x14ac:dyDescent="0.25">
      <c r="K387" s="126"/>
      <c r="L387" s="127"/>
      <c r="M387" s="123"/>
    </row>
    <row r="388" spans="11:13" x14ac:dyDescent="0.25">
      <c r="K388" s="126"/>
      <c r="L388" s="127"/>
      <c r="M388" s="123"/>
    </row>
    <row r="389" spans="11:13" x14ac:dyDescent="0.25">
      <c r="K389" s="126"/>
      <c r="L389" s="127"/>
      <c r="M389" s="123"/>
    </row>
    <row r="390" spans="11:13" x14ac:dyDescent="0.25">
      <c r="K390" s="126"/>
      <c r="L390" s="127"/>
      <c r="M390" s="123"/>
    </row>
    <row r="391" spans="11:13" x14ac:dyDescent="0.25">
      <c r="K391" s="126"/>
      <c r="L391" s="127"/>
      <c r="M391" s="123"/>
    </row>
    <row r="392" spans="11:13" x14ac:dyDescent="0.25">
      <c r="K392" s="126"/>
      <c r="L392" s="127"/>
      <c r="M392" s="123"/>
    </row>
    <row r="393" spans="11:13" x14ac:dyDescent="0.25">
      <c r="K393" s="126"/>
      <c r="L393" s="127"/>
      <c r="M393" s="123"/>
    </row>
    <row r="394" spans="11:13" x14ac:dyDescent="0.25">
      <c r="K394" s="126"/>
      <c r="L394" s="127"/>
      <c r="M394" s="123"/>
    </row>
    <row r="395" spans="11:13" x14ac:dyDescent="0.25">
      <c r="K395" s="126"/>
      <c r="L395" s="127"/>
      <c r="M395" s="123"/>
    </row>
    <row r="396" spans="11:13" x14ac:dyDescent="0.25">
      <c r="K396" s="126"/>
      <c r="L396" s="127"/>
      <c r="M396" s="123"/>
    </row>
    <row r="397" spans="11:13" x14ac:dyDescent="0.25">
      <c r="K397" s="126"/>
      <c r="L397" s="127"/>
      <c r="M397" s="123"/>
    </row>
    <row r="398" spans="11:13" x14ac:dyDescent="0.25">
      <c r="K398" s="126"/>
      <c r="L398" s="127"/>
      <c r="M398" s="123"/>
    </row>
    <row r="399" spans="11:13" x14ac:dyDescent="0.25">
      <c r="K399" s="126"/>
      <c r="L399" s="127"/>
      <c r="M399" s="123"/>
    </row>
    <row r="400" spans="11:13" x14ac:dyDescent="0.25">
      <c r="K400" s="126"/>
      <c r="L400" s="127"/>
      <c r="M400" s="123"/>
    </row>
    <row r="401" spans="11:13" x14ac:dyDescent="0.25">
      <c r="K401" s="126"/>
      <c r="L401" s="127"/>
      <c r="M401" s="123"/>
    </row>
    <row r="402" spans="11:13" x14ac:dyDescent="0.25">
      <c r="K402" s="126"/>
      <c r="L402" s="127"/>
      <c r="M402" s="123"/>
    </row>
    <row r="403" spans="11:13" x14ac:dyDescent="0.25">
      <c r="K403" s="126"/>
      <c r="L403" s="127"/>
      <c r="M403" s="123"/>
    </row>
    <row r="404" spans="11:13" x14ac:dyDescent="0.25">
      <c r="K404" s="126"/>
      <c r="L404" s="127"/>
      <c r="M404" s="123"/>
    </row>
    <row r="405" spans="11:13" x14ac:dyDescent="0.25">
      <c r="K405" s="126"/>
      <c r="L405" s="127"/>
      <c r="M405" s="123"/>
    </row>
    <row r="406" spans="11:13" x14ac:dyDescent="0.25">
      <c r="K406" s="126"/>
      <c r="L406" s="127"/>
      <c r="M406" s="123"/>
    </row>
    <row r="407" spans="11:13" x14ac:dyDescent="0.25">
      <c r="K407" s="126"/>
      <c r="L407" s="127"/>
      <c r="M407" s="123"/>
    </row>
    <row r="408" spans="11:13" x14ac:dyDescent="0.25">
      <c r="K408" s="126"/>
      <c r="L408" s="127"/>
      <c r="M408" s="123"/>
    </row>
    <row r="409" spans="11:13" x14ac:dyDescent="0.25">
      <c r="K409" s="126"/>
      <c r="L409" s="127"/>
      <c r="M409" s="123"/>
    </row>
    <row r="410" spans="11:13" x14ac:dyDescent="0.25">
      <c r="K410" s="126"/>
      <c r="L410" s="127"/>
      <c r="M410" s="123"/>
    </row>
    <row r="411" spans="11:13" x14ac:dyDescent="0.25">
      <c r="K411" s="126"/>
      <c r="L411" s="127"/>
      <c r="M411" s="123"/>
    </row>
    <row r="412" spans="11:13" x14ac:dyDescent="0.25">
      <c r="K412" s="126"/>
      <c r="L412" s="127"/>
      <c r="M412" s="123"/>
    </row>
    <row r="413" spans="11:13" x14ac:dyDescent="0.25">
      <c r="K413" s="126"/>
      <c r="L413" s="127"/>
      <c r="M413" s="123"/>
    </row>
    <row r="414" spans="11:13" x14ac:dyDescent="0.25">
      <c r="K414" s="126"/>
      <c r="L414" s="127"/>
      <c r="M414" s="123"/>
    </row>
    <row r="415" spans="11:13" x14ac:dyDescent="0.25">
      <c r="K415" s="126"/>
      <c r="L415" s="127"/>
      <c r="M415" s="123"/>
    </row>
    <row r="416" spans="11:13" x14ac:dyDescent="0.25">
      <c r="K416" s="126"/>
      <c r="L416" s="127"/>
      <c r="M416" s="123"/>
    </row>
    <row r="417" spans="11:13" x14ac:dyDescent="0.25">
      <c r="K417" s="126"/>
      <c r="L417" s="127"/>
      <c r="M417" s="123"/>
    </row>
    <row r="418" spans="11:13" x14ac:dyDescent="0.25">
      <c r="K418" s="126"/>
      <c r="L418" s="127"/>
      <c r="M418" s="123"/>
    </row>
    <row r="419" spans="11:13" x14ac:dyDescent="0.25">
      <c r="K419" s="126"/>
      <c r="L419" s="127"/>
      <c r="M419" s="123"/>
    </row>
    <row r="420" spans="11:13" x14ac:dyDescent="0.25">
      <c r="K420" s="126"/>
      <c r="L420" s="127"/>
      <c r="M420" s="123"/>
    </row>
    <row r="421" spans="11:13" x14ac:dyDescent="0.25">
      <c r="K421" s="126"/>
      <c r="L421" s="127"/>
      <c r="M421" s="123"/>
    </row>
    <row r="422" spans="11:13" x14ac:dyDescent="0.25">
      <c r="K422" s="126"/>
      <c r="L422" s="127"/>
      <c r="M422" s="123"/>
    </row>
    <row r="423" spans="11:13" x14ac:dyDescent="0.25">
      <c r="K423" s="126"/>
      <c r="L423" s="127"/>
      <c r="M423" s="123"/>
    </row>
    <row r="424" spans="11:13" x14ac:dyDescent="0.25">
      <c r="K424" s="126"/>
      <c r="L424" s="127"/>
      <c r="M424" s="123"/>
    </row>
    <row r="425" spans="11:13" x14ac:dyDescent="0.25">
      <c r="K425" s="126"/>
      <c r="L425" s="127"/>
      <c r="M425" s="123"/>
    </row>
    <row r="426" spans="11:13" x14ac:dyDescent="0.25">
      <c r="K426" s="126"/>
      <c r="L426" s="127"/>
      <c r="M426" s="123"/>
    </row>
    <row r="427" spans="11:13" x14ac:dyDescent="0.25">
      <c r="K427" s="126"/>
      <c r="L427" s="127"/>
      <c r="M427" s="123"/>
    </row>
    <row r="428" spans="11:13" x14ac:dyDescent="0.25">
      <c r="K428" s="126"/>
      <c r="L428" s="127"/>
      <c r="M428" s="123"/>
    </row>
    <row r="429" spans="11:13" x14ac:dyDescent="0.25">
      <c r="K429" s="126"/>
      <c r="L429" s="127"/>
      <c r="M429" s="123"/>
    </row>
    <row r="430" spans="11:13" x14ac:dyDescent="0.25">
      <c r="K430" s="126"/>
      <c r="L430" s="127"/>
      <c r="M430" s="123"/>
    </row>
    <row r="431" spans="11:13" x14ac:dyDescent="0.25">
      <c r="K431" s="126"/>
      <c r="L431" s="127"/>
      <c r="M431" s="123"/>
    </row>
    <row r="432" spans="11:13" x14ac:dyDescent="0.25">
      <c r="K432" s="126"/>
      <c r="L432" s="127"/>
      <c r="M432" s="123"/>
    </row>
    <row r="433" spans="11:13" x14ac:dyDescent="0.25">
      <c r="K433" s="126"/>
      <c r="L433" s="127"/>
      <c r="M433" s="123"/>
    </row>
    <row r="434" spans="11:13" x14ac:dyDescent="0.25">
      <c r="K434" s="126"/>
      <c r="L434" s="127"/>
      <c r="M434" s="123"/>
    </row>
    <row r="435" spans="11:13" x14ac:dyDescent="0.25">
      <c r="K435" s="126"/>
      <c r="L435" s="127"/>
      <c r="M435" s="123"/>
    </row>
    <row r="436" spans="11:13" x14ac:dyDescent="0.25">
      <c r="K436" s="126"/>
      <c r="L436" s="127"/>
      <c r="M436" s="123"/>
    </row>
    <row r="437" spans="11:13" x14ac:dyDescent="0.25">
      <c r="K437" s="126"/>
      <c r="L437" s="127"/>
      <c r="M437" s="123"/>
    </row>
    <row r="438" spans="11:13" x14ac:dyDescent="0.25">
      <c r="K438" s="126"/>
      <c r="L438" s="127"/>
      <c r="M438" s="123"/>
    </row>
    <row r="439" spans="11:13" x14ac:dyDescent="0.25">
      <c r="K439" s="126"/>
      <c r="L439" s="127"/>
      <c r="M439" s="123"/>
    </row>
    <row r="440" spans="11:13" x14ac:dyDescent="0.25">
      <c r="K440" s="126"/>
      <c r="L440" s="127"/>
      <c r="M440" s="123"/>
    </row>
    <row r="441" spans="11:13" x14ac:dyDescent="0.25">
      <c r="K441" s="126"/>
      <c r="L441" s="127"/>
      <c r="M441" s="123"/>
    </row>
    <row r="442" spans="11:13" x14ac:dyDescent="0.25">
      <c r="K442" s="126"/>
      <c r="L442" s="127"/>
      <c r="M442" s="123"/>
    </row>
    <row r="443" spans="11:13" x14ac:dyDescent="0.25">
      <c r="K443" s="126"/>
      <c r="L443" s="127"/>
      <c r="M443" s="123"/>
    </row>
    <row r="444" spans="11:13" x14ac:dyDescent="0.25">
      <c r="K444" s="126"/>
      <c r="L444" s="127"/>
      <c r="M444" s="123"/>
    </row>
    <row r="445" spans="11:13" x14ac:dyDescent="0.25">
      <c r="K445" s="126"/>
      <c r="L445" s="127"/>
      <c r="M445" s="123"/>
    </row>
    <row r="446" spans="11:13" x14ac:dyDescent="0.25">
      <c r="K446" s="126"/>
      <c r="L446" s="127"/>
      <c r="M446" s="123"/>
    </row>
    <row r="447" spans="11:13" x14ac:dyDescent="0.25">
      <c r="K447" s="126"/>
      <c r="L447" s="127"/>
      <c r="M447" s="123"/>
    </row>
    <row r="448" spans="11:13" x14ac:dyDescent="0.25">
      <c r="K448" s="126"/>
      <c r="L448" s="127"/>
      <c r="M448" s="123"/>
    </row>
    <row r="449" spans="11:13" x14ac:dyDescent="0.25">
      <c r="K449" s="126"/>
      <c r="L449" s="127"/>
      <c r="M449" s="123"/>
    </row>
    <row r="450" spans="11:13" x14ac:dyDescent="0.25">
      <c r="K450" s="126"/>
      <c r="L450" s="127"/>
      <c r="M450" s="123"/>
    </row>
    <row r="451" spans="11:13" x14ac:dyDescent="0.25">
      <c r="K451" s="126"/>
      <c r="L451" s="127"/>
      <c r="M451" s="123"/>
    </row>
    <row r="452" spans="11:13" x14ac:dyDescent="0.25">
      <c r="K452" s="126"/>
      <c r="L452" s="127"/>
      <c r="M452" s="123"/>
    </row>
    <row r="453" spans="11:13" x14ac:dyDescent="0.25">
      <c r="K453" s="126"/>
      <c r="L453" s="127"/>
      <c r="M453" s="123"/>
    </row>
    <row r="454" spans="11:13" x14ac:dyDescent="0.25">
      <c r="K454" s="126"/>
      <c r="L454" s="127"/>
      <c r="M454" s="123"/>
    </row>
    <row r="455" spans="11:13" x14ac:dyDescent="0.25">
      <c r="K455" s="126"/>
      <c r="L455" s="127"/>
      <c r="M455" s="123"/>
    </row>
    <row r="456" spans="11:13" x14ac:dyDescent="0.25">
      <c r="K456" s="126"/>
      <c r="L456" s="127"/>
      <c r="M456" s="123"/>
    </row>
    <row r="457" spans="11:13" x14ac:dyDescent="0.25">
      <c r="K457" s="126"/>
      <c r="L457" s="127"/>
      <c r="M457" s="123"/>
    </row>
    <row r="458" spans="11:13" x14ac:dyDescent="0.25">
      <c r="K458" s="126"/>
      <c r="L458" s="127"/>
      <c r="M458" s="123"/>
    </row>
    <row r="459" spans="11:13" x14ac:dyDescent="0.25">
      <c r="K459" s="126"/>
      <c r="L459" s="127"/>
      <c r="M459" s="123"/>
    </row>
    <row r="460" spans="11:13" x14ac:dyDescent="0.25">
      <c r="K460" s="126"/>
      <c r="L460" s="127"/>
      <c r="M460" s="123"/>
    </row>
    <row r="461" spans="11:13" x14ac:dyDescent="0.25">
      <c r="K461" s="126"/>
      <c r="L461" s="127"/>
      <c r="M461" s="123"/>
    </row>
    <row r="462" spans="11:13" x14ac:dyDescent="0.25">
      <c r="K462" s="126"/>
      <c r="L462" s="127"/>
      <c r="M462" s="123"/>
    </row>
    <row r="463" spans="11:13" x14ac:dyDescent="0.25">
      <c r="K463" s="126"/>
      <c r="L463" s="127"/>
      <c r="M463" s="123"/>
    </row>
    <row r="464" spans="11:13" x14ac:dyDescent="0.25">
      <c r="K464" s="126"/>
      <c r="L464" s="127"/>
      <c r="M464" s="123"/>
    </row>
    <row r="465" spans="11:13" x14ac:dyDescent="0.25">
      <c r="K465" s="126"/>
      <c r="L465" s="127"/>
      <c r="M465" s="123"/>
    </row>
    <row r="466" spans="11:13" x14ac:dyDescent="0.25">
      <c r="K466" s="126"/>
      <c r="L466" s="127"/>
      <c r="M466" s="123"/>
    </row>
    <row r="467" spans="11:13" x14ac:dyDescent="0.25">
      <c r="K467" s="126"/>
      <c r="L467" s="127"/>
      <c r="M467" s="123"/>
    </row>
    <row r="468" spans="11:13" x14ac:dyDescent="0.25">
      <c r="K468" s="126"/>
      <c r="L468" s="127"/>
      <c r="M468" s="123"/>
    </row>
    <row r="469" spans="11:13" x14ac:dyDescent="0.25">
      <c r="K469" s="126"/>
      <c r="L469" s="127"/>
      <c r="M469" s="123"/>
    </row>
    <row r="470" spans="11:13" x14ac:dyDescent="0.25">
      <c r="K470" s="126"/>
      <c r="L470" s="127"/>
      <c r="M470" s="123"/>
    </row>
    <row r="471" spans="11:13" x14ac:dyDescent="0.25">
      <c r="K471" s="126"/>
      <c r="L471" s="127"/>
      <c r="M471" s="123"/>
    </row>
    <row r="472" spans="11:13" x14ac:dyDescent="0.25">
      <c r="K472" s="126"/>
      <c r="L472" s="127"/>
      <c r="M472" s="123"/>
    </row>
    <row r="473" spans="11:13" x14ac:dyDescent="0.25">
      <c r="K473" s="126"/>
      <c r="L473" s="127"/>
      <c r="M473" s="123"/>
    </row>
    <row r="474" spans="11:13" x14ac:dyDescent="0.25">
      <c r="K474" s="126"/>
      <c r="L474" s="127"/>
      <c r="M474" s="123"/>
    </row>
    <row r="475" spans="11:13" x14ac:dyDescent="0.25">
      <c r="K475" s="126"/>
      <c r="L475" s="127"/>
      <c r="M475" s="123"/>
    </row>
    <row r="476" spans="11:13" x14ac:dyDescent="0.25">
      <c r="K476" s="126"/>
      <c r="L476" s="127"/>
      <c r="M476" s="123"/>
    </row>
    <row r="477" spans="11:13" x14ac:dyDescent="0.25">
      <c r="K477" s="126"/>
      <c r="L477" s="127"/>
      <c r="M477" s="123"/>
    </row>
    <row r="478" spans="11:13" x14ac:dyDescent="0.25">
      <c r="K478" s="126"/>
      <c r="L478" s="127"/>
      <c r="M478" s="123"/>
    </row>
    <row r="479" spans="11:13" x14ac:dyDescent="0.25">
      <c r="K479" s="126"/>
      <c r="L479" s="127"/>
      <c r="M479" s="123"/>
    </row>
    <row r="480" spans="11:13" x14ac:dyDescent="0.25">
      <c r="K480" s="126"/>
      <c r="L480" s="127"/>
      <c r="M480" s="123"/>
    </row>
    <row r="481" spans="11:13" x14ac:dyDescent="0.25">
      <c r="K481" s="126"/>
      <c r="L481" s="127"/>
      <c r="M481" s="123"/>
    </row>
    <row r="482" spans="11:13" x14ac:dyDescent="0.25">
      <c r="K482" s="126"/>
      <c r="L482" s="127"/>
      <c r="M482" s="123"/>
    </row>
    <row r="483" spans="11:13" x14ac:dyDescent="0.25">
      <c r="K483" s="126"/>
      <c r="L483" s="127"/>
      <c r="M483" s="123"/>
    </row>
    <row r="484" spans="11:13" x14ac:dyDescent="0.25">
      <c r="K484" s="126"/>
      <c r="L484" s="127"/>
      <c r="M484" s="123"/>
    </row>
    <row r="485" spans="11:13" x14ac:dyDescent="0.25">
      <c r="K485" s="126"/>
      <c r="L485" s="127"/>
      <c r="M485" s="123"/>
    </row>
    <row r="486" spans="11:13" x14ac:dyDescent="0.25">
      <c r="K486" s="126"/>
      <c r="L486" s="127"/>
      <c r="M486" s="123"/>
    </row>
    <row r="487" spans="11:13" x14ac:dyDescent="0.25">
      <c r="K487" s="126"/>
      <c r="L487" s="127"/>
      <c r="M487" s="123"/>
    </row>
    <row r="488" spans="11:13" x14ac:dyDescent="0.25">
      <c r="K488" s="126"/>
      <c r="L488" s="127"/>
      <c r="M488" s="123"/>
    </row>
    <row r="489" spans="11:13" x14ac:dyDescent="0.25">
      <c r="K489" s="126"/>
      <c r="L489" s="127"/>
      <c r="M489" s="123"/>
    </row>
    <row r="490" spans="11:13" x14ac:dyDescent="0.25">
      <c r="K490" s="126"/>
      <c r="L490" s="127"/>
      <c r="M490" s="123"/>
    </row>
    <row r="491" spans="11:13" x14ac:dyDescent="0.25">
      <c r="K491" s="126"/>
      <c r="L491" s="127"/>
      <c r="M491" s="123"/>
    </row>
    <row r="492" spans="11:13" x14ac:dyDescent="0.25">
      <c r="K492" s="126"/>
      <c r="L492" s="127"/>
      <c r="M492" s="123"/>
    </row>
    <row r="493" spans="11:13" x14ac:dyDescent="0.25">
      <c r="K493" s="126"/>
      <c r="L493" s="127"/>
      <c r="M493" s="123"/>
    </row>
    <row r="494" spans="11:13" x14ac:dyDescent="0.25">
      <c r="K494" s="126"/>
      <c r="L494" s="127"/>
      <c r="M494" s="123"/>
    </row>
    <row r="495" spans="11:13" x14ac:dyDescent="0.25">
      <c r="K495" s="126"/>
      <c r="L495" s="127"/>
      <c r="M495" s="123"/>
    </row>
    <row r="496" spans="11:13" x14ac:dyDescent="0.25">
      <c r="K496" s="126"/>
      <c r="L496" s="127"/>
      <c r="M496" s="123"/>
    </row>
    <row r="497" spans="11:13" x14ac:dyDescent="0.25">
      <c r="K497" s="126"/>
      <c r="L497" s="127"/>
      <c r="M497" s="123"/>
    </row>
    <row r="498" spans="11:13" x14ac:dyDescent="0.25">
      <c r="K498" s="126"/>
      <c r="L498" s="127"/>
      <c r="M498" s="123"/>
    </row>
    <row r="499" spans="11:13" x14ac:dyDescent="0.25">
      <c r="K499" s="126"/>
      <c r="L499" s="127"/>
      <c r="M499" s="123"/>
    </row>
    <row r="500" spans="11:13" x14ac:dyDescent="0.25">
      <c r="K500" s="126"/>
      <c r="L500" s="127"/>
      <c r="M500" s="123"/>
    </row>
    <row r="501" spans="11:13" x14ac:dyDescent="0.25">
      <c r="K501" s="126"/>
      <c r="L501" s="127"/>
      <c r="M501" s="123"/>
    </row>
    <row r="502" spans="11:13" x14ac:dyDescent="0.25">
      <c r="K502" s="126"/>
      <c r="L502" s="127"/>
      <c r="M502" s="123"/>
    </row>
    <row r="503" spans="11:13" x14ac:dyDescent="0.25">
      <c r="K503" s="126"/>
      <c r="L503" s="127"/>
      <c r="M503" s="123"/>
    </row>
    <row r="504" spans="11:13" x14ac:dyDescent="0.25">
      <c r="K504" s="126"/>
      <c r="L504" s="127"/>
      <c r="M504" s="123"/>
    </row>
    <row r="505" spans="11:13" x14ac:dyDescent="0.25">
      <c r="K505" s="126"/>
      <c r="L505" s="127"/>
      <c r="M505" s="123"/>
    </row>
    <row r="506" spans="11:13" x14ac:dyDescent="0.25">
      <c r="K506" s="126"/>
      <c r="L506" s="127"/>
      <c r="M506" s="123"/>
    </row>
    <row r="507" spans="11:13" x14ac:dyDescent="0.25">
      <c r="K507" s="126"/>
      <c r="L507" s="127"/>
      <c r="M507" s="123"/>
    </row>
    <row r="508" spans="11:13" x14ac:dyDescent="0.25">
      <c r="K508" s="126"/>
      <c r="L508" s="127"/>
      <c r="M508" s="123"/>
    </row>
    <row r="509" spans="11:13" x14ac:dyDescent="0.25">
      <c r="K509" s="126"/>
      <c r="L509" s="127"/>
      <c r="M509" s="123"/>
    </row>
    <row r="510" spans="11:13" x14ac:dyDescent="0.25">
      <c r="K510" s="126"/>
      <c r="L510" s="127"/>
      <c r="M510" s="123"/>
    </row>
    <row r="511" spans="11:13" x14ac:dyDescent="0.25">
      <c r="K511" s="126"/>
      <c r="L511" s="127"/>
      <c r="M511" s="123"/>
    </row>
    <row r="512" spans="11:13" x14ac:dyDescent="0.25">
      <c r="K512" s="126"/>
      <c r="L512" s="127"/>
      <c r="M512" s="123"/>
    </row>
    <row r="513" spans="11:13" x14ac:dyDescent="0.25">
      <c r="K513" s="126"/>
      <c r="L513" s="127"/>
      <c r="M513" s="123"/>
    </row>
    <row r="514" spans="11:13" x14ac:dyDescent="0.25">
      <c r="K514" s="126"/>
      <c r="L514" s="127"/>
      <c r="M514" s="123"/>
    </row>
    <row r="515" spans="11:13" x14ac:dyDescent="0.25">
      <c r="K515" s="126"/>
      <c r="L515" s="127"/>
      <c r="M515" s="123"/>
    </row>
    <row r="516" spans="11:13" x14ac:dyDescent="0.25">
      <c r="K516" s="126"/>
      <c r="L516" s="127"/>
      <c r="M516" s="123"/>
    </row>
    <row r="517" spans="11:13" x14ac:dyDescent="0.25">
      <c r="K517" s="126"/>
      <c r="L517" s="127"/>
      <c r="M517" s="123"/>
    </row>
    <row r="518" spans="11:13" x14ac:dyDescent="0.25">
      <c r="K518" s="126"/>
      <c r="L518" s="127"/>
      <c r="M518" s="123"/>
    </row>
    <row r="519" spans="11:13" x14ac:dyDescent="0.25">
      <c r="K519" s="126"/>
      <c r="L519" s="127"/>
      <c r="M519" s="123"/>
    </row>
    <row r="520" spans="11:13" x14ac:dyDescent="0.25">
      <c r="K520" s="126"/>
      <c r="L520" s="127"/>
      <c r="M520" s="123"/>
    </row>
    <row r="521" spans="11:13" x14ac:dyDescent="0.25">
      <c r="K521" s="126"/>
      <c r="L521" s="127"/>
      <c r="M521" s="123"/>
    </row>
    <row r="522" spans="11:13" x14ac:dyDescent="0.25">
      <c r="K522" s="126"/>
      <c r="L522" s="127"/>
      <c r="M522" s="123"/>
    </row>
    <row r="523" spans="11:13" x14ac:dyDescent="0.25">
      <c r="K523" s="126"/>
      <c r="L523" s="127"/>
      <c r="M523" s="123"/>
    </row>
    <row r="524" spans="11:13" x14ac:dyDescent="0.25">
      <c r="K524" s="126"/>
      <c r="L524" s="127"/>
      <c r="M524" s="123"/>
    </row>
    <row r="525" spans="11:13" x14ac:dyDescent="0.25">
      <c r="K525" s="126"/>
      <c r="L525" s="127"/>
      <c r="M525" s="123"/>
    </row>
    <row r="526" spans="11:13" x14ac:dyDescent="0.25">
      <c r="K526" s="126"/>
      <c r="L526" s="127"/>
      <c r="M526" s="123"/>
    </row>
    <row r="527" spans="11:13" x14ac:dyDescent="0.25">
      <c r="K527" s="126"/>
      <c r="L527" s="127"/>
      <c r="M527" s="123"/>
    </row>
    <row r="528" spans="11:13" x14ac:dyDescent="0.25">
      <c r="K528" s="126"/>
      <c r="L528" s="127"/>
      <c r="M528" s="123"/>
    </row>
    <row r="529" spans="11:13" x14ac:dyDescent="0.25">
      <c r="K529" s="126"/>
      <c r="L529" s="127"/>
      <c r="M529" s="123"/>
    </row>
    <row r="530" spans="11:13" x14ac:dyDescent="0.25">
      <c r="K530" s="126"/>
      <c r="L530" s="127"/>
      <c r="M530" s="123"/>
    </row>
    <row r="531" spans="11:13" x14ac:dyDescent="0.25">
      <c r="K531" s="126"/>
      <c r="L531" s="127"/>
      <c r="M531" s="123"/>
    </row>
    <row r="532" spans="11:13" x14ac:dyDescent="0.25">
      <c r="K532" s="126"/>
      <c r="L532" s="127"/>
      <c r="M532" s="123"/>
    </row>
    <row r="533" spans="11:13" x14ac:dyDescent="0.25">
      <c r="K533" s="126"/>
      <c r="L533" s="127"/>
      <c r="M533" s="123"/>
    </row>
    <row r="534" spans="11:13" x14ac:dyDescent="0.25">
      <c r="K534" s="126"/>
      <c r="L534" s="127"/>
      <c r="M534" s="123"/>
    </row>
    <row r="535" spans="11:13" x14ac:dyDescent="0.25">
      <c r="K535" s="126"/>
      <c r="L535" s="127"/>
      <c r="M535" s="123"/>
    </row>
    <row r="536" spans="11:13" x14ac:dyDescent="0.25">
      <c r="K536" s="126"/>
      <c r="L536" s="127"/>
      <c r="M536" s="123"/>
    </row>
    <row r="537" spans="11:13" x14ac:dyDescent="0.25">
      <c r="K537" s="126"/>
      <c r="L537" s="127"/>
      <c r="M537" s="123"/>
    </row>
    <row r="538" spans="11:13" x14ac:dyDescent="0.25">
      <c r="K538" s="126"/>
      <c r="L538" s="127"/>
      <c r="M538" s="123"/>
    </row>
    <row r="539" spans="11:13" x14ac:dyDescent="0.25">
      <c r="K539" s="126"/>
      <c r="L539" s="127"/>
      <c r="M539" s="123"/>
    </row>
    <row r="540" spans="11:13" x14ac:dyDescent="0.25">
      <c r="K540" s="126"/>
      <c r="L540" s="127"/>
      <c r="M540" s="123"/>
    </row>
    <row r="541" spans="11:13" x14ac:dyDescent="0.25">
      <c r="K541" s="126"/>
      <c r="L541" s="127"/>
      <c r="M541" s="123"/>
    </row>
    <row r="542" spans="11:13" x14ac:dyDescent="0.25">
      <c r="K542" s="126"/>
      <c r="L542" s="127"/>
      <c r="M542" s="123"/>
    </row>
    <row r="543" spans="11:13" x14ac:dyDescent="0.25">
      <c r="K543" s="126"/>
      <c r="L543" s="127"/>
      <c r="M543" s="123"/>
    </row>
    <row r="544" spans="11:13" x14ac:dyDescent="0.25">
      <c r="K544" s="126"/>
      <c r="L544" s="127"/>
      <c r="M544" s="123"/>
    </row>
    <row r="545" spans="11:13" x14ac:dyDescent="0.25">
      <c r="K545" s="126"/>
      <c r="L545" s="127"/>
      <c r="M545" s="123"/>
    </row>
    <row r="546" spans="11:13" x14ac:dyDescent="0.25">
      <c r="K546" s="126"/>
      <c r="L546" s="127"/>
      <c r="M546" s="123"/>
    </row>
    <row r="547" spans="11:13" x14ac:dyDescent="0.25">
      <c r="K547" s="126"/>
      <c r="L547" s="127"/>
      <c r="M547" s="123"/>
    </row>
    <row r="548" spans="11:13" x14ac:dyDescent="0.25">
      <c r="K548" s="126"/>
      <c r="L548" s="127"/>
      <c r="M548" s="123"/>
    </row>
    <row r="549" spans="11:13" x14ac:dyDescent="0.25">
      <c r="K549" s="126"/>
      <c r="L549" s="127"/>
      <c r="M549" s="123"/>
    </row>
    <row r="550" spans="11:13" x14ac:dyDescent="0.25">
      <c r="K550" s="126"/>
      <c r="L550" s="127"/>
      <c r="M550" s="123"/>
    </row>
    <row r="551" spans="11:13" x14ac:dyDescent="0.25">
      <c r="K551" s="126"/>
      <c r="L551" s="127"/>
      <c r="M551" s="123"/>
    </row>
    <row r="552" spans="11:13" x14ac:dyDescent="0.25">
      <c r="K552" s="126"/>
      <c r="L552" s="127"/>
      <c r="M552" s="123"/>
    </row>
    <row r="553" spans="11:13" x14ac:dyDescent="0.25">
      <c r="K553" s="126"/>
      <c r="L553" s="127"/>
      <c r="M553" s="123"/>
    </row>
    <row r="554" spans="11:13" x14ac:dyDescent="0.25">
      <c r="K554" s="126"/>
      <c r="L554" s="127"/>
      <c r="M554" s="123"/>
    </row>
    <row r="555" spans="11:13" x14ac:dyDescent="0.25">
      <c r="K555" s="126"/>
      <c r="L555" s="127"/>
      <c r="M555" s="123"/>
    </row>
    <row r="556" spans="11:13" x14ac:dyDescent="0.25">
      <c r="K556" s="126"/>
      <c r="L556" s="127"/>
      <c r="M556" s="123"/>
    </row>
    <row r="557" spans="11:13" x14ac:dyDescent="0.25">
      <c r="K557" s="126"/>
      <c r="L557" s="127"/>
      <c r="M557" s="123"/>
    </row>
    <row r="558" spans="11:13" x14ac:dyDescent="0.25">
      <c r="K558" s="126"/>
      <c r="L558" s="127"/>
      <c r="M558" s="123"/>
    </row>
    <row r="559" spans="11:13" x14ac:dyDescent="0.25">
      <c r="K559" s="126"/>
      <c r="L559" s="127"/>
      <c r="M559" s="123"/>
    </row>
    <row r="560" spans="11:13" x14ac:dyDescent="0.25">
      <c r="K560" s="126"/>
      <c r="L560" s="127"/>
      <c r="M560" s="123"/>
    </row>
    <row r="561" spans="11:13" x14ac:dyDescent="0.25">
      <c r="K561" s="126"/>
      <c r="L561" s="127"/>
      <c r="M561" s="123"/>
    </row>
    <row r="562" spans="11:13" x14ac:dyDescent="0.25">
      <c r="K562" s="126"/>
      <c r="L562" s="127"/>
      <c r="M562" s="123"/>
    </row>
    <row r="563" spans="11:13" x14ac:dyDescent="0.25">
      <c r="K563" s="126"/>
      <c r="L563" s="127"/>
      <c r="M563" s="123"/>
    </row>
    <row r="564" spans="11:13" x14ac:dyDescent="0.25">
      <c r="K564" s="126"/>
      <c r="L564" s="127"/>
      <c r="M564" s="123"/>
    </row>
    <row r="565" spans="11:13" x14ac:dyDescent="0.25">
      <c r="K565" s="126"/>
      <c r="L565" s="127"/>
      <c r="M565" s="123"/>
    </row>
    <row r="566" spans="11:13" x14ac:dyDescent="0.25">
      <c r="K566" s="126"/>
      <c r="L566" s="127"/>
      <c r="M566" s="123"/>
    </row>
    <row r="567" spans="11:13" x14ac:dyDescent="0.25">
      <c r="K567" s="126"/>
      <c r="L567" s="127"/>
      <c r="M567" s="123"/>
    </row>
    <row r="568" spans="11:13" x14ac:dyDescent="0.25">
      <c r="K568" s="126"/>
      <c r="L568" s="127"/>
      <c r="M568" s="123"/>
    </row>
    <row r="569" spans="11:13" x14ac:dyDescent="0.25">
      <c r="K569" s="126"/>
      <c r="L569" s="127"/>
      <c r="M569" s="123"/>
    </row>
    <row r="570" spans="11:13" x14ac:dyDescent="0.25">
      <c r="K570" s="126"/>
      <c r="L570" s="127"/>
      <c r="M570" s="123"/>
    </row>
    <row r="571" spans="11:13" x14ac:dyDescent="0.25">
      <c r="K571" s="126"/>
      <c r="L571" s="127"/>
      <c r="M571" s="123"/>
    </row>
    <row r="572" spans="11:13" x14ac:dyDescent="0.25">
      <c r="K572" s="126"/>
      <c r="L572" s="127"/>
      <c r="M572" s="123"/>
    </row>
    <row r="573" spans="11:13" x14ac:dyDescent="0.25">
      <c r="K573" s="126"/>
      <c r="L573" s="127"/>
      <c r="M573" s="123"/>
    </row>
    <row r="574" spans="11:13" x14ac:dyDescent="0.25">
      <c r="K574" s="126"/>
      <c r="L574" s="127"/>
      <c r="M574" s="123"/>
    </row>
    <row r="575" spans="11:13" x14ac:dyDescent="0.25">
      <c r="K575" s="126"/>
      <c r="L575" s="127"/>
      <c r="M575" s="123"/>
    </row>
    <row r="576" spans="11:13" x14ac:dyDescent="0.25">
      <c r="K576" s="126"/>
      <c r="L576" s="127"/>
      <c r="M576" s="123"/>
    </row>
    <row r="577" spans="11:13" x14ac:dyDescent="0.25">
      <c r="K577" s="126"/>
      <c r="L577" s="127"/>
      <c r="M577" s="123"/>
    </row>
    <row r="578" spans="11:13" x14ac:dyDescent="0.25">
      <c r="K578" s="126"/>
      <c r="L578" s="127"/>
      <c r="M578" s="123"/>
    </row>
    <row r="579" spans="11:13" x14ac:dyDescent="0.25">
      <c r="K579" s="126"/>
      <c r="L579" s="127"/>
      <c r="M579" s="123"/>
    </row>
    <row r="580" spans="11:13" x14ac:dyDescent="0.25">
      <c r="K580" s="126"/>
      <c r="L580" s="127"/>
      <c r="M580" s="123"/>
    </row>
    <row r="581" spans="11:13" x14ac:dyDescent="0.25">
      <c r="K581" s="126"/>
      <c r="L581" s="127"/>
      <c r="M581" s="123"/>
    </row>
    <row r="582" spans="11:13" x14ac:dyDescent="0.25">
      <c r="K582" s="126"/>
      <c r="L582" s="127"/>
      <c r="M582" s="123"/>
    </row>
    <row r="583" spans="11:13" x14ac:dyDescent="0.25">
      <c r="K583" s="126"/>
      <c r="L583" s="127"/>
      <c r="M583" s="123"/>
    </row>
    <row r="584" spans="11:13" x14ac:dyDescent="0.25">
      <c r="K584" s="126"/>
      <c r="L584" s="127"/>
      <c r="M584" s="123"/>
    </row>
    <row r="585" spans="11:13" x14ac:dyDescent="0.25">
      <c r="K585" s="126"/>
      <c r="L585" s="127"/>
      <c r="M585" s="123"/>
    </row>
    <row r="586" spans="11:13" x14ac:dyDescent="0.25">
      <c r="K586" s="126"/>
      <c r="L586" s="127"/>
      <c r="M586" s="123"/>
    </row>
    <row r="587" spans="11:13" x14ac:dyDescent="0.25">
      <c r="K587" s="126"/>
      <c r="L587" s="127"/>
      <c r="M587" s="123"/>
    </row>
    <row r="588" spans="11:13" x14ac:dyDescent="0.25">
      <c r="K588" s="126"/>
      <c r="L588" s="127"/>
      <c r="M588" s="123"/>
    </row>
    <row r="589" spans="11:13" x14ac:dyDescent="0.25">
      <c r="K589" s="126"/>
      <c r="L589" s="127"/>
      <c r="M589" s="123"/>
    </row>
    <row r="590" spans="11:13" x14ac:dyDescent="0.25">
      <c r="K590" s="126"/>
      <c r="L590" s="127"/>
      <c r="M590" s="123"/>
    </row>
    <row r="591" spans="11:13" x14ac:dyDescent="0.25">
      <c r="K591" s="126"/>
      <c r="L591" s="127"/>
      <c r="M591" s="123"/>
    </row>
    <row r="592" spans="11:13" x14ac:dyDescent="0.25">
      <c r="K592" s="126"/>
      <c r="L592" s="127"/>
      <c r="M592" s="123"/>
    </row>
    <row r="593" spans="11:13" x14ac:dyDescent="0.25">
      <c r="K593" s="126"/>
      <c r="L593" s="127"/>
      <c r="M593" s="123"/>
    </row>
    <row r="594" spans="11:13" x14ac:dyDescent="0.25">
      <c r="K594" s="126"/>
      <c r="L594" s="127"/>
      <c r="M594" s="123"/>
    </row>
    <row r="595" spans="11:13" x14ac:dyDescent="0.25">
      <c r="K595" s="126"/>
      <c r="L595" s="127"/>
      <c r="M595" s="123"/>
    </row>
    <row r="596" spans="11:13" x14ac:dyDescent="0.25">
      <c r="K596" s="126"/>
      <c r="L596" s="127"/>
      <c r="M596" s="123"/>
    </row>
    <row r="597" spans="11:13" x14ac:dyDescent="0.25">
      <c r="K597" s="126"/>
      <c r="L597" s="127"/>
      <c r="M597" s="123"/>
    </row>
    <row r="598" spans="11:13" x14ac:dyDescent="0.25">
      <c r="K598" s="126"/>
      <c r="L598" s="127"/>
      <c r="M598" s="123"/>
    </row>
    <row r="599" spans="11:13" x14ac:dyDescent="0.25">
      <c r="K599" s="126"/>
      <c r="L599" s="127"/>
      <c r="M599" s="123"/>
    </row>
    <row r="600" spans="11:13" x14ac:dyDescent="0.25">
      <c r="K600" s="126"/>
      <c r="L600" s="127"/>
      <c r="M600" s="123"/>
    </row>
    <row r="601" spans="11:13" x14ac:dyDescent="0.25">
      <c r="K601" s="126"/>
      <c r="L601" s="127"/>
      <c r="M601" s="123"/>
    </row>
    <row r="602" spans="11:13" x14ac:dyDescent="0.25">
      <c r="K602" s="126"/>
      <c r="L602" s="127"/>
      <c r="M602" s="123"/>
    </row>
    <row r="603" spans="11:13" x14ac:dyDescent="0.25">
      <c r="K603" s="126"/>
      <c r="L603" s="127"/>
      <c r="M603" s="123"/>
    </row>
    <row r="604" spans="11:13" x14ac:dyDescent="0.25">
      <c r="K604" s="126"/>
      <c r="L604" s="127"/>
      <c r="M604" s="123"/>
    </row>
    <row r="605" spans="11:13" x14ac:dyDescent="0.25">
      <c r="K605" s="126"/>
      <c r="L605" s="127"/>
      <c r="M605" s="123"/>
    </row>
    <row r="606" spans="11:13" x14ac:dyDescent="0.25">
      <c r="K606" s="126"/>
      <c r="L606" s="127"/>
      <c r="M606" s="123"/>
    </row>
    <row r="607" spans="11:13" x14ac:dyDescent="0.25">
      <c r="K607" s="126"/>
      <c r="L607" s="127"/>
      <c r="M607" s="123"/>
    </row>
    <row r="608" spans="11:13" x14ac:dyDescent="0.25">
      <c r="K608" s="126"/>
      <c r="L608" s="127"/>
      <c r="M608" s="123"/>
    </row>
    <row r="609" spans="11:13" x14ac:dyDescent="0.25">
      <c r="K609" s="126"/>
      <c r="L609" s="127"/>
      <c r="M609" s="123"/>
    </row>
    <row r="610" spans="11:13" x14ac:dyDescent="0.25">
      <c r="K610" s="126"/>
      <c r="L610" s="127"/>
      <c r="M610" s="123"/>
    </row>
    <row r="611" spans="11:13" x14ac:dyDescent="0.25">
      <c r="K611" s="126"/>
      <c r="L611" s="127"/>
      <c r="M611" s="123"/>
    </row>
    <row r="612" spans="11:13" x14ac:dyDescent="0.25">
      <c r="K612" s="126"/>
      <c r="L612" s="127"/>
      <c r="M612" s="123"/>
    </row>
    <row r="613" spans="11:13" x14ac:dyDescent="0.25">
      <c r="K613" s="126"/>
      <c r="L613" s="127"/>
      <c r="M613" s="123"/>
    </row>
    <row r="614" spans="11:13" x14ac:dyDescent="0.25">
      <c r="K614" s="126"/>
      <c r="L614" s="127"/>
      <c r="M614" s="123"/>
    </row>
    <row r="615" spans="11:13" x14ac:dyDescent="0.25">
      <c r="K615" s="126"/>
      <c r="L615" s="127"/>
      <c r="M615" s="123"/>
    </row>
    <row r="616" spans="11:13" x14ac:dyDescent="0.25">
      <c r="K616" s="126"/>
      <c r="L616" s="127"/>
      <c r="M616" s="123"/>
    </row>
    <row r="617" spans="11:13" x14ac:dyDescent="0.25">
      <c r="K617" s="126"/>
      <c r="L617" s="127"/>
      <c r="M617" s="123"/>
    </row>
    <row r="618" spans="11:13" x14ac:dyDescent="0.25">
      <c r="K618" s="126"/>
      <c r="L618" s="127"/>
      <c r="M618" s="123"/>
    </row>
    <row r="619" spans="11:13" x14ac:dyDescent="0.25">
      <c r="K619" s="126"/>
      <c r="L619" s="127"/>
      <c r="M619" s="123"/>
    </row>
    <row r="620" spans="11:13" x14ac:dyDescent="0.25">
      <c r="K620" s="126"/>
      <c r="L620" s="127"/>
      <c r="M620" s="123"/>
    </row>
    <row r="621" spans="11:13" x14ac:dyDescent="0.25">
      <c r="K621" s="126"/>
      <c r="L621" s="127"/>
      <c r="M621" s="123"/>
    </row>
    <row r="622" spans="11:13" x14ac:dyDescent="0.25">
      <c r="K622" s="126"/>
      <c r="L622" s="127"/>
      <c r="M622" s="123"/>
    </row>
    <row r="623" spans="11:13" x14ac:dyDescent="0.25">
      <c r="K623" s="126"/>
      <c r="L623" s="127"/>
      <c r="M623" s="123"/>
    </row>
    <row r="624" spans="11:13" x14ac:dyDescent="0.25">
      <c r="K624" s="126"/>
      <c r="L624" s="127"/>
      <c r="M624" s="123"/>
    </row>
    <row r="625" spans="11:13" x14ac:dyDescent="0.25">
      <c r="K625" s="126"/>
      <c r="L625" s="127"/>
      <c r="M625" s="123"/>
    </row>
    <row r="626" spans="11:13" x14ac:dyDescent="0.25">
      <c r="K626" s="126"/>
      <c r="L626" s="127"/>
      <c r="M626" s="123"/>
    </row>
    <row r="627" spans="11:13" x14ac:dyDescent="0.25">
      <c r="K627" s="126"/>
      <c r="L627" s="127"/>
      <c r="M627" s="123"/>
    </row>
    <row r="628" spans="11:13" x14ac:dyDescent="0.25">
      <c r="K628" s="126"/>
      <c r="L628" s="127"/>
      <c r="M628" s="123"/>
    </row>
    <row r="629" spans="11:13" x14ac:dyDescent="0.25">
      <c r="K629" s="126"/>
      <c r="L629" s="127"/>
      <c r="M629" s="123"/>
    </row>
    <row r="630" spans="11:13" x14ac:dyDescent="0.25">
      <c r="K630" s="126"/>
      <c r="L630" s="127"/>
      <c r="M630" s="123"/>
    </row>
    <row r="631" spans="11:13" x14ac:dyDescent="0.25">
      <c r="K631" s="126"/>
      <c r="L631" s="127"/>
      <c r="M631" s="123"/>
    </row>
    <row r="632" spans="11:13" x14ac:dyDescent="0.25">
      <c r="K632" s="126"/>
      <c r="L632" s="127"/>
      <c r="M632" s="123"/>
    </row>
    <row r="633" spans="11:13" x14ac:dyDescent="0.25">
      <c r="K633" s="126"/>
      <c r="L633" s="127"/>
      <c r="M633" s="123"/>
    </row>
    <row r="634" spans="11:13" x14ac:dyDescent="0.25">
      <c r="K634" s="126"/>
      <c r="L634" s="127"/>
      <c r="M634" s="123"/>
    </row>
    <row r="635" spans="11:13" x14ac:dyDescent="0.25">
      <c r="K635" s="126"/>
      <c r="L635" s="127"/>
      <c r="M635" s="123"/>
    </row>
    <row r="636" spans="11:13" x14ac:dyDescent="0.25">
      <c r="K636" s="126"/>
      <c r="L636" s="127"/>
      <c r="M636" s="123"/>
    </row>
    <row r="637" spans="11:13" x14ac:dyDescent="0.25">
      <c r="K637" s="126"/>
      <c r="L637" s="127"/>
      <c r="M637" s="123"/>
    </row>
    <row r="638" spans="11:13" x14ac:dyDescent="0.25">
      <c r="K638" s="126"/>
      <c r="L638" s="127"/>
      <c r="M638" s="123"/>
    </row>
    <row r="639" spans="11:13" x14ac:dyDescent="0.25">
      <c r="K639" s="126"/>
      <c r="L639" s="127"/>
      <c r="M639" s="123"/>
    </row>
    <row r="640" spans="11:13" x14ac:dyDescent="0.25">
      <c r="K640" s="126"/>
      <c r="L640" s="127"/>
      <c r="M640" s="123"/>
    </row>
    <row r="641" spans="11:13" x14ac:dyDescent="0.25">
      <c r="K641" s="126"/>
      <c r="L641" s="127"/>
      <c r="M641" s="123"/>
    </row>
    <row r="642" spans="11:13" x14ac:dyDescent="0.25">
      <c r="K642" s="126"/>
      <c r="L642" s="127"/>
      <c r="M642" s="123"/>
    </row>
    <row r="643" spans="11:13" x14ac:dyDescent="0.25">
      <c r="K643" s="126"/>
      <c r="L643" s="127"/>
      <c r="M643" s="123"/>
    </row>
    <row r="644" spans="11:13" x14ac:dyDescent="0.25">
      <c r="K644" s="126"/>
      <c r="L644" s="127"/>
      <c r="M644" s="123"/>
    </row>
    <row r="645" spans="11:13" x14ac:dyDescent="0.25">
      <c r="K645" s="126"/>
      <c r="L645" s="127"/>
      <c r="M645" s="123"/>
    </row>
    <row r="646" spans="11:13" x14ac:dyDescent="0.25">
      <c r="K646" s="126"/>
      <c r="L646" s="127"/>
      <c r="M646" s="123"/>
    </row>
    <row r="647" spans="11:13" x14ac:dyDescent="0.25">
      <c r="K647" s="126"/>
      <c r="L647" s="127"/>
      <c r="M647" s="123"/>
    </row>
    <row r="648" spans="11:13" x14ac:dyDescent="0.25">
      <c r="K648" s="126"/>
      <c r="L648" s="127"/>
      <c r="M648" s="123"/>
    </row>
    <row r="649" spans="11:13" x14ac:dyDescent="0.25">
      <c r="K649" s="126"/>
      <c r="L649" s="127"/>
      <c r="M649" s="123"/>
    </row>
    <row r="650" spans="11:13" x14ac:dyDescent="0.25">
      <c r="K650" s="126"/>
      <c r="L650" s="127"/>
      <c r="M650" s="123"/>
    </row>
    <row r="651" spans="11:13" x14ac:dyDescent="0.25">
      <c r="K651" s="126"/>
      <c r="L651" s="127"/>
      <c r="M651" s="123"/>
    </row>
    <row r="652" spans="11:13" x14ac:dyDescent="0.25">
      <c r="K652" s="126"/>
      <c r="L652" s="127"/>
      <c r="M652" s="123"/>
    </row>
    <row r="653" spans="11:13" x14ac:dyDescent="0.25">
      <c r="K653" s="126"/>
      <c r="L653" s="127"/>
      <c r="M653" s="123"/>
    </row>
    <row r="654" spans="11:13" x14ac:dyDescent="0.25">
      <c r="K654" s="126"/>
      <c r="L654" s="127"/>
      <c r="M654" s="123"/>
    </row>
    <row r="655" spans="11:13" x14ac:dyDescent="0.25">
      <c r="K655" s="126"/>
      <c r="L655" s="127"/>
      <c r="M655" s="123"/>
    </row>
    <row r="656" spans="11:13" x14ac:dyDescent="0.25">
      <c r="K656" s="126"/>
      <c r="L656" s="127"/>
      <c r="M656" s="123"/>
    </row>
    <row r="657" spans="11:13" x14ac:dyDescent="0.25">
      <c r="K657" s="126"/>
      <c r="L657" s="127"/>
      <c r="M657" s="123"/>
    </row>
    <row r="658" spans="11:13" x14ac:dyDescent="0.25">
      <c r="K658" s="126"/>
      <c r="L658" s="127"/>
      <c r="M658" s="123"/>
    </row>
    <row r="659" spans="11:13" x14ac:dyDescent="0.25">
      <c r="K659" s="126"/>
      <c r="L659" s="127"/>
      <c r="M659" s="123"/>
    </row>
    <row r="660" spans="11:13" x14ac:dyDescent="0.25">
      <c r="K660" s="126"/>
      <c r="L660" s="127"/>
      <c r="M660" s="123"/>
    </row>
    <row r="661" spans="11:13" x14ac:dyDescent="0.25">
      <c r="K661" s="126"/>
      <c r="L661" s="127"/>
      <c r="M661" s="123"/>
    </row>
    <row r="662" spans="11:13" x14ac:dyDescent="0.25">
      <c r="K662" s="126"/>
      <c r="L662" s="127"/>
      <c r="M662" s="123"/>
    </row>
    <row r="663" spans="11:13" x14ac:dyDescent="0.25">
      <c r="K663" s="126"/>
      <c r="L663" s="127"/>
      <c r="M663" s="123"/>
    </row>
    <row r="664" spans="11:13" x14ac:dyDescent="0.25">
      <c r="K664" s="126"/>
      <c r="L664" s="127"/>
      <c r="M664" s="123"/>
    </row>
    <row r="665" spans="11:13" x14ac:dyDescent="0.25">
      <c r="K665" s="126"/>
      <c r="L665" s="127"/>
      <c r="M665" s="123"/>
    </row>
    <row r="666" spans="11:13" x14ac:dyDescent="0.25">
      <c r="K666" s="126"/>
      <c r="L666" s="127"/>
      <c r="M666" s="123"/>
    </row>
    <row r="667" spans="11:13" x14ac:dyDescent="0.25">
      <c r="K667" s="126"/>
      <c r="L667" s="127"/>
      <c r="M667" s="123"/>
    </row>
    <row r="668" spans="11:13" x14ac:dyDescent="0.25">
      <c r="K668" s="126"/>
      <c r="L668" s="127"/>
      <c r="M668" s="123"/>
    </row>
    <row r="669" spans="11:13" x14ac:dyDescent="0.25">
      <c r="K669" s="126"/>
      <c r="L669" s="127"/>
      <c r="M669" s="123"/>
    </row>
    <row r="670" spans="11:13" x14ac:dyDescent="0.25">
      <c r="K670" s="126"/>
      <c r="L670" s="127"/>
      <c r="M670" s="123"/>
    </row>
    <row r="671" spans="11:13" x14ac:dyDescent="0.25">
      <c r="K671" s="126"/>
      <c r="L671" s="127"/>
      <c r="M671" s="123"/>
    </row>
    <row r="672" spans="11:13" x14ac:dyDescent="0.25">
      <c r="K672" s="126"/>
      <c r="L672" s="127"/>
      <c r="M672" s="123"/>
    </row>
    <row r="673" spans="11:13" x14ac:dyDescent="0.25">
      <c r="K673" s="126"/>
      <c r="L673" s="127"/>
      <c r="M673" s="123"/>
    </row>
    <row r="674" spans="11:13" x14ac:dyDescent="0.25">
      <c r="K674" s="126"/>
      <c r="L674" s="127"/>
      <c r="M674" s="123"/>
    </row>
    <row r="675" spans="11:13" x14ac:dyDescent="0.25">
      <c r="K675" s="126"/>
      <c r="L675" s="127"/>
      <c r="M675" s="123"/>
    </row>
    <row r="676" spans="11:13" x14ac:dyDescent="0.25">
      <c r="K676" s="126"/>
      <c r="L676" s="127"/>
      <c r="M676" s="123"/>
    </row>
    <row r="677" spans="11:13" x14ac:dyDescent="0.25">
      <c r="K677" s="126"/>
      <c r="L677" s="127"/>
      <c r="M677" s="123"/>
    </row>
    <row r="678" spans="11:13" x14ac:dyDescent="0.25">
      <c r="K678" s="126"/>
      <c r="L678" s="127"/>
      <c r="M678" s="123"/>
    </row>
    <row r="679" spans="11:13" x14ac:dyDescent="0.25">
      <c r="K679" s="126"/>
      <c r="L679" s="127"/>
      <c r="M679" s="123"/>
    </row>
    <row r="680" spans="11:13" x14ac:dyDescent="0.25">
      <c r="K680" s="126"/>
      <c r="L680" s="127"/>
      <c r="M680" s="123"/>
    </row>
    <row r="681" spans="11:13" x14ac:dyDescent="0.25">
      <c r="K681" s="126"/>
      <c r="L681" s="127"/>
      <c r="M681" s="123"/>
    </row>
    <row r="682" spans="11:13" x14ac:dyDescent="0.25">
      <c r="K682" s="126"/>
      <c r="L682" s="127"/>
      <c r="M682" s="123"/>
    </row>
    <row r="683" spans="11:13" x14ac:dyDescent="0.25">
      <c r="K683" s="126"/>
      <c r="L683" s="127"/>
      <c r="M683" s="123"/>
    </row>
    <row r="684" spans="11:13" x14ac:dyDescent="0.25">
      <c r="K684" s="126"/>
      <c r="L684" s="127"/>
      <c r="M684" s="123"/>
    </row>
    <row r="685" spans="11:13" x14ac:dyDescent="0.25">
      <c r="K685" s="126"/>
      <c r="L685" s="127"/>
      <c r="M685" s="123"/>
    </row>
    <row r="686" spans="11:13" x14ac:dyDescent="0.25">
      <c r="K686" s="126"/>
      <c r="L686" s="127"/>
      <c r="M686" s="123"/>
    </row>
    <row r="687" spans="11:13" x14ac:dyDescent="0.25">
      <c r="K687" s="126"/>
      <c r="L687" s="127"/>
      <c r="M687" s="123"/>
    </row>
    <row r="688" spans="11:13" x14ac:dyDescent="0.25">
      <c r="K688" s="126"/>
      <c r="L688" s="127"/>
      <c r="M688" s="123"/>
    </row>
    <row r="689" spans="11:13" x14ac:dyDescent="0.25">
      <c r="K689" s="126"/>
      <c r="L689" s="127"/>
      <c r="M689" s="123"/>
    </row>
    <row r="690" spans="11:13" x14ac:dyDescent="0.25">
      <c r="K690" s="126"/>
      <c r="L690" s="127"/>
      <c r="M690" s="123"/>
    </row>
    <row r="691" spans="11:13" x14ac:dyDescent="0.25">
      <c r="K691" s="126"/>
      <c r="L691" s="127"/>
      <c r="M691" s="123"/>
    </row>
    <row r="692" spans="11:13" x14ac:dyDescent="0.25">
      <c r="K692" s="126"/>
      <c r="L692" s="127"/>
      <c r="M692" s="123"/>
    </row>
    <row r="693" spans="11:13" x14ac:dyDescent="0.25">
      <c r="K693" s="126"/>
      <c r="L693" s="127"/>
      <c r="M693" s="123"/>
    </row>
    <row r="694" spans="11:13" x14ac:dyDescent="0.25">
      <c r="K694" s="126"/>
      <c r="L694" s="127"/>
      <c r="M694" s="123"/>
    </row>
    <row r="695" spans="11:13" x14ac:dyDescent="0.25">
      <c r="K695" s="126"/>
      <c r="L695" s="127"/>
      <c r="M695" s="123"/>
    </row>
    <row r="696" spans="11:13" x14ac:dyDescent="0.25">
      <c r="K696" s="126"/>
      <c r="L696" s="127"/>
      <c r="M696" s="123"/>
    </row>
    <row r="697" spans="11:13" x14ac:dyDescent="0.25">
      <c r="K697" s="126"/>
      <c r="L697" s="127"/>
      <c r="M697" s="123"/>
    </row>
    <row r="698" spans="11:13" x14ac:dyDescent="0.25">
      <c r="K698" s="126"/>
      <c r="L698" s="127"/>
      <c r="M698" s="123"/>
    </row>
    <row r="699" spans="11:13" x14ac:dyDescent="0.25">
      <c r="K699" s="126"/>
      <c r="L699" s="127"/>
      <c r="M699" s="123"/>
    </row>
    <row r="700" spans="11:13" x14ac:dyDescent="0.25">
      <c r="K700" s="126"/>
      <c r="L700" s="127"/>
      <c r="M700" s="123"/>
    </row>
    <row r="701" spans="11:13" x14ac:dyDescent="0.25">
      <c r="K701" s="126"/>
      <c r="L701" s="127"/>
      <c r="M701" s="123"/>
    </row>
    <row r="702" spans="11:13" x14ac:dyDescent="0.25">
      <c r="K702" s="126"/>
      <c r="L702" s="127"/>
      <c r="M702" s="123"/>
    </row>
    <row r="703" spans="11:13" x14ac:dyDescent="0.25">
      <c r="K703" s="126"/>
      <c r="L703" s="127"/>
      <c r="M703" s="123"/>
    </row>
    <row r="704" spans="11:13" x14ac:dyDescent="0.25">
      <c r="K704" s="126"/>
      <c r="L704" s="127"/>
      <c r="M704" s="123"/>
    </row>
    <row r="705" spans="11:13" x14ac:dyDescent="0.25">
      <c r="K705" s="126"/>
      <c r="L705" s="127"/>
      <c r="M705" s="123"/>
    </row>
    <row r="706" spans="11:13" x14ac:dyDescent="0.25">
      <c r="K706" s="126"/>
      <c r="L706" s="127"/>
      <c r="M706" s="123"/>
    </row>
    <row r="707" spans="11:13" x14ac:dyDescent="0.25">
      <c r="K707" s="126"/>
      <c r="L707" s="127"/>
      <c r="M707" s="123"/>
    </row>
    <row r="708" spans="11:13" x14ac:dyDescent="0.25">
      <c r="K708" s="126"/>
      <c r="L708" s="127"/>
      <c r="M708" s="123"/>
    </row>
    <row r="709" spans="11:13" x14ac:dyDescent="0.25">
      <c r="K709" s="126"/>
      <c r="L709" s="127"/>
      <c r="M709" s="123"/>
    </row>
    <row r="710" spans="11:13" x14ac:dyDescent="0.25">
      <c r="K710" s="126"/>
      <c r="L710" s="127"/>
      <c r="M710" s="123"/>
    </row>
    <row r="711" spans="11:13" x14ac:dyDescent="0.25">
      <c r="K711" s="126"/>
      <c r="L711" s="127"/>
      <c r="M711" s="123"/>
    </row>
    <row r="712" spans="11:13" x14ac:dyDescent="0.25">
      <c r="K712" s="126"/>
      <c r="L712" s="127"/>
      <c r="M712" s="123"/>
    </row>
    <row r="713" spans="11:13" x14ac:dyDescent="0.25">
      <c r="K713" s="126"/>
      <c r="L713" s="127"/>
      <c r="M713" s="123"/>
    </row>
    <row r="714" spans="11:13" x14ac:dyDescent="0.25">
      <c r="K714" s="126"/>
      <c r="L714" s="127"/>
      <c r="M714" s="123"/>
    </row>
    <row r="715" spans="11:13" x14ac:dyDescent="0.25">
      <c r="K715" s="126"/>
      <c r="L715" s="127"/>
      <c r="M715" s="123"/>
    </row>
    <row r="716" spans="11:13" x14ac:dyDescent="0.25">
      <c r="K716" s="126"/>
      <c r="L716" s="127"/>
      <c r="M716" s="123"/>
    </row>
    <row r="717" spans="11:13" x14ac:dyDescent="0.25">
      <c r="K717" s="126"/>
      <c r="L717" s="127"/>
      <c r="M717" s="123"/>
    </row>
    <row r="718" spans="11:13" x14ac:dyDescent="0.25">
      <c r="K718" s="126"/>
      <c r="L718" s="127"/>
      <c r="M718" s="123"/>
    </row>
    <row r="719" spans="11:13" x14ac:dyDescent="0.25">
      <c r="K719" s="126"/>
      <c r="L719" s="127"/>
      <c r="M719" s="123"/>
    </row>
    <row r="720" spans="11:13" x14ac:dyDescent="0.25">
      <c r="K720" s="126"/>
      <c r="L720" s="127"/>
      <c r="M720" s="123"/>
    </row>
    <row r="721" spans="11:13" x14ac:dyDescent="0.25">
      <c r="K721" s="126"/>
      <c r="L721" s="127"/>
      <c r="M721" s="123"/>
    </row>
    <row r="722" spans="11:13" x14ac:dyDescent="0.25">
      <c r="K722" s="126"/>
      <c r="L722" s="127"/>
      <c r="M722" s="123"/>
    </row>
    <row r="723" spans="11:13" x14ac:dyDescent="0.25">
      <c r="K723" s="126"/>
      <c r="L723" s="127"/>
      <c r="M723" s="123"/>
    </row>
    <row r="724" spans="11:13" x14ac:dyDescent="0.25">
      <c r="K724" s="126"/>
      <c r="L724" s="127"/>
      <c r="M724" s="123"/>
    </row>
    <row r="725" spans="11:13" x14ac:dyDescent="0.25">
      <c r="K725" s="126"/>
      <c r="L725" s="127"/>
      <c r="M725" s="123"/>
    </row>
    <row r="726" spans="11:13" x14ac:dyDescent="0.25">
      <c r="K726" s="126"/>
      <c r="L726" s="127"/>
      <c r="M726" s="123"/>
    </row>
    <row r="727" spans="11:13" x14ac:dyDescent="0.25">
      <c r="K727" s="126"/>
      <c r="L727" s="127"/>
      <c r="M727" s="123"/>
    </row>
    <row r="728" spans="11:13" x14ac:dyDescent="0.25">
      <c r="K728" s="126"/>
      <c r="L728" s="127"/>
      <c r="M728" s="123"/>
    </row>
    <row r="729" spans="11:13" x14ac:dyDescent="0.25">
      <c r="K729" s="126"/>
      <c r="L729" s="127"/>
      <c r="M729" s="123"/>
    </row>
    <row r="730" spans="11:13" x14ac:dyDescent="0.25">
      <c r="K730" s="126"/>
      <c r="L730" s="127"/>
      <c r="M730" s="123"/>
    </row>
    <row r="731" spans="11:13" x14ac:dyDescent="0.25">
      <c r="K731" s="126"/>
      <c r="L731" s="127"/>
      <c r="M731" s="123"/>
    </row>
    <row r="732" spans="11:13" x14ac:dyDescent="0.25">
      <c r="K732" s="126"/>
      <c r="L732" s="127"/>
      <c r="M732" s="123"/>
    </row>
    <row r="733" spans="11:13" x14ac:dyDescent="0.25">
      <c r="K733" s="126"/>
      <c r="L733" s="127"/>
      <c r="M733" s="123"/>
    </row>
    <row r="734" spans="11:13" x14ac:dyDescent="0.25">
      <c r="K734" s="126"/>
      <c r="L734" s="127"/>
      <c r="M734" s="123"/>
    </row>
    <row r="735" spans="11:13" x14ac:dyDescent="0.25">
      <c r="K735" s="126"/>
      <c r="L735" s="127"/>
      <c r="M735" s="123"/>
    </row>
    <row r="736" spans="11:13" x14ac:dyDescent="0.25">
      <c r="K736" s="126"/>
      <c r="L736" s="127"/>
      <c r="M736" s="123"/>
    </row>
    <row r="737" spans="11:13" x14ac:dyDescent="0.25">
      <c r="K737" s="126"/>
      <c r="L737" s="127"/>
      <c r="M737" s="123"/>
    </row>
    <row r="738" spans="11:13" x14ac:dyDescent="0.25">
      <c r="K738" s="126"/>
      <c r="L738" s="127"/>
      <c r="M738" s="123"/>
    </row>
    <row r="739" spans="11:13" x14ac:dyDescent="0.25">
      <c r="K739" s="126"/>
      <c r="L739" s="127"/>
      <c r="M739" s="123"/>
    </row>
    <row r="740" spans="11:13" x14ac:dyDescent="0.25">
      <c r="K740" s="126"/>
      <c r="L740" s="127"/>
      <c r="M740" s="123"/>
    </row>
    <row r="741" spans="11:13" x14ac:dyDescent="0.25">
      <c r="K741" s="126"/>
      <c r="L741" s="127"/>
      <c r="M741" s="123"/>
    </row>
    <row r="742" spans="11:13" x14ac:dyDescent="0.25">
      <c r="K742" s="126"/>
      <c r="L742" s="127"/>
      <c r="M742" s="123"/>
    </row>
    <row r="743" spans="11:13" x14ac:dyDescent="0.25">
      <c r="K743" s="126"/>
      <c r="L743" s="127"/>
      <c r="M743" s="123"/>
    </row>
    <row r="744" spans="11:13" x14ac:dyDescent="0.25">
      <c r="K744" s="126"/>
      <c r="L744" s="127"/>
      <c r="M744" s="123"/>
    </row>
    <row r="745" spans="11:13" x14ac:dyDescent="0.25">
      <c r="K745" s="126"/>
      <c r="L745" s="127"/>
      <c r="M745" s="123"/>
    </row>
    <row r="746" spans="11:13" x14ac:dyDescent="0.25">
      <c r="K746" s="126"/>
      <c r="L746" s="127"/>
      <c r="M746" s="123"/>
    </row>
    <row r="747" spans="11:13" x14ac:dyDescent="0.25">
      <c r="K747" s="126"/>
      <c r="L747" s="127"/>
      <c r="M747" s="123"/>
    </row>
    <row r="748" spans="11:13" x14ac:dyDescent="0.25">
      <c r="K748" s="126"/>
      <c r="L748" s="127"/>
      <c r="M748" s="123"/>
    </row>
    <row r="749" spans="11:13" x14ac:dyDescent="0.25">
      <c r="K749" s="126"/>
      <c r="L749" s="127"/>
      <c r="M749" s="123"/>
    </row>
    <row r="750" spans="11:13" x14ac:dyDescent="0.25">
      <c r="K750" s="126"/>
      <c r="L750" s="127"/>
      <c r="M750" s="123"/>
    </row>
    <row r="751" spans="11:13" x14ac:dyDescent="0.25">
      <c r="K751" s="126"/>
      <c r="L751" s="127"/>
      <c r="M751" s="123"/>
    </row>
    <row r="752" spans="11:13" x14ac:dyDescent="0.25">
      <c r="K752" s="126"/>
      <c r="L752" s="127"/>
      <c r="M752" s="123"/>
    </row>
    <row r="753" spans="11:13" x14ac:dyDescent="0.25">
      <c r="K753" s="126"/>
      <c r="L753" s="127"/>
      <c r="M753" s="123"/>
    </row>
    <row r="754" spans="11:13" x14ac:dyDescent="0.25">
      <c r="K754" s="126"/>
      <c r="L754" s="127"/>
      <c r="M754" s="123"/>
    </row>
    <row r="755" spans="11:13" x14ac:dyDescent="0.25">
      <c r="K755" s="126"/>
      <c r="L755" s="127"/>
      <c r="M755" s="123"/>
    </row>
    <row r="756" spans="11:13" x14ac:dyDescent="0.25">
      <c r="K756" s="126"/>
      <c r="L756" s="127"/>
      <c r="M756" s="123"/>
    </row>
    <row r="757" spans="11:13" x14ac:dyDescent="0.25">
      <c r="K757" s="126"/>
      <c r="L757" s="127"/>
      <c r="M757" s="123"/>
    </row>
    <row r="758" spans="11:13" x14ac:dyDescent="0.25">
      <c r="K758" s="126"/>
      <c r="L758" s="127"/>
      <c r="M758" s="123"/>
    </row>
    <row r="759" spans="11:13" x14ac:dyDescent="0.25">
      <c r="K759" s="126"/>
      <c r="L759" s="127"/>
      <c r="M759" s="123"/>
    </row>
    <row r="760" spans="11:13" x14ac:dyDescent="0.25">
      <c r="K760" s="126"/>
      <c r="L760" s="127"/>
      <c r="M760" s="123"/>
    </row>
    <row r="761" spans="11:13" x14ac:dyDescent="0.25">
      <c r="K761" s="126"/>
      <c r="L761" s="127"/>
      <c r="M761" s="123"/>
    </row>
    <row r="762" spans="11:13" x14ac:dyDescent="0.25">
      <c r="K762" s="126"/>
      <c r="L762" s="127"/>
      <c r="M762" s="123"/>
    </row>
    <row r="763" spans="11:13" x14ac:dyDescent="0.25">
      <c r="K763" s="126"/>
      <c r="L763" s="127"/>
      <c r="M763" s="123"/>
    </row>
    <row r="764" spans="11:13" x14ac:dyDescent="0.25">
      <c r="K764" s="126"/>
      <c r="L764" s="127"/>
      <c r="M764" s="123"/>
    </row>
    <row r="765" spans="11:13" x14ac:dyDescent="0.25">
      <c r="K765" s="126"/>
      <c r="L765" s="127"/>
      <c r="M765" s="123"/>
    </row>
    <row r="766" spans="11:13" x14ac:dyDescent="0.25">
      <c r="K766" s="126"/>
      <c r="L766" s="127"/>
      <c r="M766" s="123"/>
    </row>
    <row r="767" spans="11:13" x14ac:dyDescent="0.25">
      <c r="K767" s="126"/>
      <c r="L767" s="127"/>
      <c r="M767" s="123"/>
    </row>
    <row r="768" spans="11:13" x14ac:dyDescent="0.25">
      <c r="K768" s="126"/>
      <c r="L768" s="127"/>
      <c r="M768" s="123"/>
    </row>
    <row r="769" spans="11:13" x14ac:dyDescent="0.25">
      <c r="K769" s="126"/>
      <c r="L769" s="127"/>
      <c r="M769" s="123"/>
    </row>
    <row r="770" spans="11:13" x14ac:dyDescent="0.25">
      <c r="K770" s="126"/>
      <c r="L770" s="127"/>
      <c r="M770" s="123"/>
    </row>
    <row r="771" spans="11:13" x14ac:dyDescent="0.25">
      <c r="K771" s="126"/>
      <c r="L771" s="127"/>
      <c r="M771" s="123"/>
    </row>
    <row r="772" spans="11:13" x14ac:dyDescent="0.25">
      <c r="K772" s="126"/>
      <c r="L772" s="127"/>
      <c r="M772" s="123"/>
    </row>
    <row r="773" spans="11:13" x14ac:dyDescent="0.25">
      <c r="K773" s="126"/>
      <c r="L773" s="127"/>
      <c r="M773" s="123"/>
    </row>
    <row r="774" spans="11:13" x14ac:dyDescent="0.25">
      <c r="K774" s="126"/>
      <c r="L774" s="127"/>
      <c r="M774" s="123"/>
    </row>
    <row r="775" spans="11:13" x14ac:dyDescent="0.25">
      <c r="K775" s="126"/>
      <c r="L775" s="127"/>
      <c r="M775" s="123"/>
    </row>
    <row r="776" spans="11:13" x14ac:dyDescent="0.25">
      <c r="K776" s="126"/>
      <c r="L776" s="127"/>
      <c r="M776" s="123"/>
    </row>
    <row r="777" spans="11:13" x14ac:dyDescent="0.25">
      <c r="K777" s="126"/>
      <c r="L777" s="127"/>
      <c r="M777" s="123"/>
    </row>
    <row r="778" spans="11:13" x14ac:dyDescent="0.25">
      <c r="K778" s="126"/>
      <c r="L778" s="127"/>
      <c r="M778" s="123"/>
    </row>
    <row r="779" spans="11:13" x14ac:dyDescent="0.25">
      <c r="K779" s="126"/>
      <c r="L779" s="127"/>
      <c r="M779" s="123"/>
    </row>
    <row r="780" spans="11:13" x14ac:dyDescent="0.25">
      <c r="K780" s="126"/>
      <c r="L780" s="127"/>
      <c r="M780" s="123"/>
    </row>
    <row r="781" spans="11:13" x14ac:dyDescent="0.25">
      <c r="K781" s="126"/>
      <c r="L781" s="127"/>
      <c r="M781" s="123"/>
    </row>
    <row r="782" spans="11:13" x14ac:dyDescent="0.25">
      <c r="K782" s="126"/>
      <c r="L782" s="127"/>
      <c r="M782" s="123"/>
    </row>
    <row r="783" spans="11:13" x14ac:dyDescent="0.25">
      <c r="K783" s="126"/>
      <c r="L783" s="127"/>
      <c r="M783" s="123"/>
    </row>
    <row r="784" spans="11:13" x14ac:dyDescent="0.25">
      <c r="K784" s="126"/>
      <c r="L784" s="127"/>
      <c r="M784" s="123"/>
    </row>
    <row r="785" spans="11:13" x14ac:dyDescent="0.25">
      <c r="K785" s="126"/>
      <c r="L785" s="127"/>
      <c r="M785" s="123"/>
    </row>
    <row r="786" spans="11:13" x14ac:dyDescent="0.25">
      <c r="K786" s="126"/>
      <c r="L786" s="127"/>
      <c r="M786" s="123"/>
    </row>
    <row r="787" spans="11:13" x14ac:dyDescent="0.25">
      <c r="K787" s="126"/>
      <c r="L787" s="127"/>
      <c r="M787" s="123"/>
    </row>
    <row r="788" spans="11:13" x14ac:dyDescent="0.25">
      <c r="K788" s="126"/>
      <c r="L788" s="127"/>
      <c r="M788" s="123"/>
    </row>
    <row r="789" spans="11:13" x14ac:dyDescent="0.25">
      <c r="K789" s="126"/>
      <c r="L789" s="127"/>
      <c r="M789" s="123"/>
    </row>
    <row r="790" spans="11:13" x14ac:dyDescent="0.25">
      <c r="K790" s="126"/>
      <c r="L790" s="127"/>
      <c r="M790" s="123"/>
    </row>
    <row r="791" spans="11:13" x14ac:dyDescent="0.25">
      <c r="K791" s="126"/>
      <c r="L791" s="127"/>
      <c r="M791" s="123"/>
    </row>
    <row r="792" spans="11:13" x14ac:dyDescent="0.25">
      <c r="K792" s="126"/>
      <c r="L792" s="127"/>
      <c r="M792" s="123"/>
    </row>
    <row r="793" spans="11:13" x14ac:dyDescent="0.25">
      <c r="K793" s="126"/>
      <c r="L793" s="127"/>
      <c r="M793" s="123"/>
    </row>
    <row r="794" spans="11:13" x14ac:dyDescent="0.25">
      <c r="K794" s="126"/>
      <c r="L794" s="127"/>
      <c r="M794" s="123"/>
    </row>
    <row r="795" spans="11:13" x14ac:dyDescent="0.25">
      <c r="K795" s="126"/>
      <c r="L795" s="127"/>
      <c r="M795" s="123"/>
    </row>
    <row r="796" spans="11:13" x14ac:dyDescent="0.25">
      <c r="K796" s="126"/>
      <c r="L796" s="127"/>
      <c r="M796" s="123"/>
    </row>
    <row r="797" spans="11:13" x14ac:dyDescent="0.25">
      <c r="K797" s="126"/>
      <c r="L797" s="127"/>
      <c r="M797" s="123"/>
    </row>
    <row r="798" spans="11:13" x14ac:dyDescent="0.25">
      <c r="K798" s="126"/>
      <c r="L798" s="127"/>
      <c r="M798" s="123"/>
    </row>
    <row r="799" spans="11:13" x14ac:dyDescent="0.25">
      <c r="K799" s="126"/>
      <c r="L799" s="127"/>
      <c r="M799" s="123"/>
    </row>
    <row r="800" spans="11:13" x14ac:dyDescent="0.25">
      <c r="K800" s="126"/>
      <c r="L800" s="127"/>
      <c r="M800" s="123"/>
    </row>
    <row r="801" spans="11:13" x14ac:dyDescent="0.25">
      <c r="K801" s="126"/>
      <c r="L801" s="127"/>
      <c r="M801" s="123"/>
    </row>
    <row r="802" spans="11:13" x14ac:dyDescent="0.25">
      <c r="K802" s="126"/>
      <c r="L802" s="127"/>
      <c r="M802" s="123"/>
    </row>
    <row r="803" spans="11:13" x14ac:dyDescent="0.25">
      <c r="K803" s="126"/>
      <c r="L803" s="127"/>
      <c r="M803" s="123"/>
    </row>
    <row r="804" spans="11:13" x14ac:dyDescent="0.25">
      <c r="K804" s="126"/>
      <c r="L804" s="127"/>
      <c r="M804" s="123"/>
    </row>
    <row r="805" spans="11:13" x14ac:dyDescent="0.25">
      <c r="K805" s="126"/>
      <c r="L805" s="127"/>
      <c r="M805" s="123"/>
    </row>
    <row r="806" spans="11:13" x14ac:dyDescent="0.25">
      <c r="K806" s="126"/>
      <c r="L806" s="127"/>
      <c r="M806" s="123"/>
    </row>
    <row r="807" spans="11:13" x14ac:dyDescent="0.25">
      <c r="K807" s="126"/>
      <c r="L807" s="127"/>
      <c r="M807" s="123"/>
    </row>
    <row r="808" spans="11:13" x14ac:dyDescent="0.25">
      <c r="K808" s="126"/>
      <c r="L808" s="127"/>
      <c r="M808" s="123"/>
    </row>
    <row r="809" spans="11:13" x14ac:dyDescent="0.25">
      <c r="K809" s="126"/>
      <c r="L809" s="127"/>
      <c r="M809" s="123"/>
    </row>
    <row r="810" spans="11:13" x14ac:dyDescent="0.25">
      <c r="K810" s="126"/>
      <c r="L810" s="127"/>
      <c r="M810" s="123"/>
    </row>
    <row r="811" spans="11:13" x14ac:dyDescent="0.25">
      <c r="K811" s="126"/>
      <c r="L811" s="127"/>
      <c r="M811" s="123"/>
    </row>
    <row r="812" spans="11:13" x14ac:dyDescent="0.25">
      <c r="K812" s="126"/>
      <c r="L812" s="127"/>
      <c r="M812" s="123"/>
    </row>
    <row r="813" spans="11:13" x14ac:dyDescent="0.25">
      <c r="K813" s="126"/>
      <c r="L813" s="127"/>
      <c r="M813" s="123"/>
    </row>
    <row r="814" spans="11:13" x14ac:dyDescent="0.25">
      <c r="K814" s="126"/>
      <c r="L814" s="127"/>
      <c r="M814" s="123"/>
    </row>
    <row r="815" spans="11:13" x14ac:dyDescent="0.25">
      <c r="K815" s="126"/>
      <c r="L815" s="127"/>
      <c r="M815" s="123"/>
    </row>
    <row r="816" spans="11:13" x14ac:dyDescent="0.25">
      <c r="K816" s="126"/>
      <c r="L816" s="127"/>
      <c r="M816" s="123"/>
    </row>
    <row r="817" spans="11:13" x14ac:dyDescent="0.25">
      <c r="K817" s="126"/>
      <c r="L817" s="127"/>
      <c r="M817" s="123"/>
    </row>
    <row r="818" spans="11:13" x14ac:dyDescent="0.25">
      <c r="K818" s="126"/>
      <c r="L818" s="127"/>
      <c r="M818" s="123"/>
    </row>
    <row r="819" spans="11:13" x14ac:dyDescent="0.25">
      <c r="K819" s="126"/>
      <c r="L819" s="127"/>
      <c r="M819" s="123"/>
    </row>
    <row r="820" spans="11:13" x14ac:dyDescent="0.25">
      <c r="K820" s="126"/>
      <c r="L820" s="127"/>
      <c r="M820" s="123"/>
    </row>
    <row r="821" spans="11:13" x14ac:dyDescent="0.25">
      <c r="K821" s="126"/>
      <c r="L821" s="127"/>
      <c r="M821" s="123"/>
    </row>
    <row r="822" spans="11:13" x14ac:dyDescent="0.25">
      <c r="K822" s="126"/>
      <c r="L822" s="127"/>
      <c r="M822" s="123"/>
    </row>
    <row r="823" spans="11:13" x14ac:dyDescent="0.25">
      <c r="K823" s="126"/>
      <c r="L823" s="127"/>
      <c r="M823" s="123"/>
    </row>
    <row r="824" spans="11:13" x14ac:dyDescent="0.25">
      <c r="K824" s="126"/>
      <c r="L824" s="127"/>
      <c r="M824" s="123"/>
    </row>
    <row r="825" spans="11:13" x14ac:dyDescent="0.25">
      <c r="K825" s="126"/>
      <c r="L825" s="127"/>
      <c r="M825" s="123"/>
    </row>
    <row r="826" spans="11:13" x14ac:dyDescent="0.25">
      <c r="K826" s="126"/>
      <c r="L826" s="127"/>
      <c r="M826" s="123"/>
    </row>
    <row r="827" spans="11:13" x14ac:dyDescent="0.25">
      <c r="K827" s="126"/>
      <c r="L827" s="127"/>
      <c r="M827" s="123"/>
    </row>
    <row r="828" spans="11:13" x14ac:dyDescent="0.25">
      <c r="K828" s="126"/>
      <c r="L828" s="127"/>
      <c r="M828" s="123"/>
    </row>
    <row r="829" spans="11:13" x14ac:dyDescent="0.25">
      <c r="K829" s="126"/>
      <c r="L829" s="127"/>
      <c r="M829" s="123"/>
    </row>
    <row r="830" spans="11:13" x14ac:dyDescent="0.25">
      <c r="K830" s="126"/>
      <c r="L830" s="127"/>
      <c r="M830" s="123"/>
    </row>
    <row r="831" spans="11:13" x14ac:dyDescent="0.25">
      <c r="K831" s="126"/>
      <c r="L831" s="127"/>
      <c r="M831" s="123"/>
    </row>
    <row r="832" spans="11:13" x14ac:dyDescent="0.25">
      <c r="K832" s="126"/>
      <c r="L832" s="127"/>
      <c r="M832" s="123"/>
    </row>
    <row r="833" spans="11:13" x14ac:dyDescent="0.25">
      <c r="K833" s="126"/>
      <c r="L833" s="127"/>
      <c r="M833" s="123"/>
    </row>
    <row r="834" spans="11:13" x14ac:dyDescent="0.25">
      <c r="K834" s="126"/>
      <c r="L834" s="127"/>
      <c r="M834" s="123"/>
    </row>
    <row r="835" spans="11:13" x14ac:dyDescent="0.25">
      <c r="K835" s="126"/>
      <c r="L835" s="127"/>
      <c r="M835" s="123"/>
    </row>
    <row r="836" spans="11:13" x14ac:dyDescent="0.25">
      <c r="K836" s="126"/>
      <c r="L836" s="127"/>
      <c r="M836" s="123"/>
    </row>
    <row r="837" spans="11:13" x14ac:dyDescent="0.25">
      <c r="K837" s="126"/>
      <c r="L837" s="127"/>
      <c r="M837" s="123"/>
    </row>
    <row r="838" spans="11:13" x14ac:dyDescent="0.25">
      <c r="K838" s="126"/>
      <c r="L838" s="127"/>
      <c r="M838" s="123"/>
    </row>
    <row r="839" spans="11:13" x14ac:dyDescent="0.25">
      <c r="K839" s="126"/>
      <c r="L839" s="127"/>
      <c r="M839" s="123"/>
    </row>
    <row r="840" spans="11:13" x14ac:dyDescent="0.25">
      <c r="K840" s="126"/>
      <c r="L840" s="127"/>
      <c r="M840" s="123"/>
    </row>
    <row r="841" spans="11:13" x14ac:dyDescent="0.25">
      <c r="K841" s="126"/>
      <c r="L841" s="127"/>
      <c r="M841" s="123"/>
    </row>
    <row r="842" spans="11:13" x14ac:dyDescent="0.25">
      <c r="K842" s="126"/>
      <c r="L842" s="127"/>
      <c r="M842" s="123"/>
    </row>
    <row r="843" spans="11:13" x14ac:dyDescent="0.25">
      <c r="K843" s="126"/>
      <c r="L843" s="127"/>
      <c r="M843" s="123"/>
    </row>
    <row r="844" spans="11:13" x14ac:dyDescent="0.25">
      <c r="K844" s="126"/>
      <c r="L844" s="127"/>
      <c r="M844" s="123"/>
    </row>
    <row r="845" spans="11:13" x14ac:dyDescent="0.25">
      <c r="K845" s="126"/>
      <c r="L845" s="127"/>
      <c r="M845" s="123"/>
    </row>
    <row r="846" spans="11:13" x14ac:dyDescent="0.25">
      <c r="K846" s="126"/>
      <c r="L846" s="127"/>
      <c r="M846" s="123"/>
    </row>
    <row r="847" spans="11:13" x14ac:dyDescent="0.25">
      <c r="K847" s="126"/>
      <c r="L847" s="127"/>
      <c r="M847" s="123"/>
    </row>
    <row r="848" spans="11:13" x14ac:dyDescent="0.25">
      <c r="K848" s="126"/>
      <c r="L848" s="127"/>
      <c r="M848" s="123"/>
    </row>
    <row r="849" spans="11:13" x14ac:dyDescent="0.25">
      <c r="K849" s="126"/>
      <c r="L849" s="127"/>
      <c r="M849" s="123"/>
    </row>
    <row r="850" spans="11:13" x14ac:dyDescent="0.25">
      <c r="K850" s="126"/>
      <c r="L850" s="127"/>
      <c r="M850" s="123"/>
    </row>
    <row r="851" spans="11:13" x14ac:dyDescent="0.25">
      <c r="K851" s="126"/>
      <c r="L851" s="127"/>
      <c r="M851" s="123"/>
    </row>
    <row r="852" spans="11:13" x14ac:dyDescent="0.25">
      <c r="K852" s="126"/>
      <c r="L852" s="127"/>
      <c r="M852" s="123"/>
    </row>
    <row r="853" spans="11:13" x14ac:dyDescent="0.25">
      <c r="K853" s="126"/>
      <c r="L853" s="127"/>
      <c r="M853" s="123"/>
    </row>
    <row r="854" spans="11:13" x14ac:dyDescent="0.25">
      <c r="K854" s="126"/>
      <c r="L854" s="127"/>
      <c r="M854" s="123"/>
    </row>
    <row r="855" spans="11:13" x14ac:dyDescent="0.25">
      <c r="K855" s="126"/>
      <c r="L855" s="127"/>
      <c r="M855" s="123"/>
    </row>
    <row r="856" spans="11:13" x14ac:dyDescent="0.25">
      <c r="K856" s="126"/>
      <c r="L856" s="127"/>
      <c r="M856" s="123"/>
    </row>
    <row r="857" spans="11:13" x14ac:dyDescent="0.25">
      <c r="K857" s="126"/>
      <c r="L857" s="127"/>
      <c r="M857" s="123"/>
    </row>
    <row r="858" spans="11:13" x14ac:dyDescent="0.25">
      <c r="K858" s="126"/>
      <c r="L858" s="127"/>
      <c r="M858" s="123"/>
    </row>
    <row r="859" spans="11:13" x14ac:dyDescent="0.25">
      <c r="K859" s="126"/>
      <c r="L859" s="127"/>
      <c r="M859" s="123"/>
    </row>
    <row r="860" spans="11:13" x14ac:dyDescent="0.25">
      <c r="K860" s="126"/>
      <c r="L860" s="127"/>
      <c r="M860" s="123"/>
    </row>
    <row r="861" spans="11:13" x14ac:dyDescent="0.25">
      <c r="K861" s="126"/>
      <c r="L861" s="127"/>
      <c r="M861" s="123"/>
    </row>
    <row r="862" spans="11:13" x14ac:dyDescent="0.25">
      <c r="K862" s="126"/>
      <c r="L862" s="127"/>
      <c r="M862" s="123"/>
    </row>
    <row r="863" spans="11:13" x14ac:dyDescent="0.25">
      <c r="K863" s="126"/>
      <c r="L863" s="127"/>
      <c r="M863" s="123"/>
    </row>
    <row r="864" spans="11:13" x14ac:dyDescent="0.25">
      <c r="K864" s="126"/>
      <c r="L864" s="127"/>
      <c r="M864" s="123"/>
    </row>
    <row r="865" spans="11:13" x14ac:dyDescent="0.25">
      <c r="K865" s="126"/>
      <c r="L865" s="127"/>
      <c r="M865" s="123"/>
    </row>
    <row r="866" spans="11:13" x14ac:dyDescent="0.25">
      <c r="K866" s="126"/>
      <c r="L866" s="127"/>
      <c r="M866" s="123"/>
    </row>
    <row r="867" spans="11:13" x14ac:dyDescent="0.25">
      <c r="K867" s="126"/>
      <c r="L867" s="127"/>
      <c r="M867" s="123"/>
    </row>
    <row r="868" spans="11:13" x14ac:dyDescent="0.25">
      <c r="K868" s="126"/>
      <c r="L868" s="127"/>
      <c r="M868" s="123"/>
    </row>
    <row r="869" spans="11:13" x14ac:dyDescent="0.25">
      <c r="K869" s="126"/>
      <c r="L869" s="127"/>
      <c r="M869" s="123"/>
    </row>
    <row r="870" spans="11:13" x14ac:dyDescent="0.25">
      <c r="K870" s="126"/>
      <c r="L870" s="127"/>
      <c r="M870" s="123"/>
    </row>
    <row r="871" spans="11:13" x14ac:dyDescent="0.25">
      <c r="K871" s="126"/>
      <c r="L871" s="127"/>
      <c r="M871" s="123"/>
    </row>
    <row r="872" spans="11:13" x14ac:dyDescent="0.25">
      <c r="K872" s="126"/>
      <c r="L872" s="127"/>
      <c r="M872" s="123"/>
    </row>
    <row r="873" spans="11:13" x14ac:dyDescent="0.25">
      <c r="K873" s="126"/>
      <c r="L873" s="127"/>
      <c r="M873" s="123"/>
    </row>
    <row r="874" spans="11:13" x14ac:dyDescent="0.25">
      <c r="K874" s="126"/>
      <c r="L874" s="127"/>
      <c r="M874" s="123"/>
    </row>
    <row r="875" spans="11:13" x14ac:dyDescent="0.25">
      <c r="K875" s="126"/>
      <c r="L875" s="127"/>
      <c r="M875" s="123"/>
    </row>
    <row r="876" spans="11:13" x14ac:dyDescent="0.25">
      <c r="K876" s="126"/>
      <c r="L876" s="127"/>
      <c r="M876" s="123"/>
    </row>
    <row r="877" spans="11:13" x14ac:dyDescent="0.25">
      <c r="K877" s="126"/>
      <c r="L877" s="127"/>
      <c r="M877" s="123"/>
    </row>
    <row r="878" spans="11:13" x14ac:dyDescent="0.25">
      <c r="K878" s="126"/>
      <c r="L878" s="127"/>
      <c r="M878" s="123"/>
    </row>
    <row r="879" spans="11:13" x14ac:dyDescent="0.25">
      <c r="K879" s="126"/>
      <c r="L879" s="127"/>
      <c r="M879" s="123"/>
    </row>
    <row r="880" spans="11:13" x14ac:dyDescent="0.25">
      <c r="K880" s="126"/>
      <c r="L880" s="127"/>
      <c r="M880" s="123"/>
    </row>
    <row r="881" spans="11:13" x14ac:dyDescent="0.25">
      <c r="K881" s="126"/>
      <c r="L881" s="127"/>
      <c r="M881" s="123"/>
    </row>
    <row r="882" spans="11:13" x14ac:dyDescent="0.25">
      <c r="K882" s="126"/>
      <c r="L882" s="127"/>
      <c r="M882" s="123"/>
    </row>
    <row r="883" spans="11:13" x14ac:dyDescent="0.25">
      <c r="K883" s="126"/>
      <c r="L883" s="127"/>
      <c r="M883" s="123"/>
    </row>
    <row r="884" spans="11:13" x14ac:dyDescent="0.25">
      <c r="K884" s="126"/>
      <c r="L884" s="127"/>
      <c r="M884" s="123"/>
    </row>
    <row r="885" spans="11:13" x14ac:dyDescent="0.25">
      <c r="K885" s="126"/>
      <c r="L885" s="127"/>
      <c r="M885" s="123"/>
    </row>
    <row r="886" spans="11:13" x14ac:dyDescent="0.25">
      <c r="K886" s="126"/>
      <c r="L886" s="127"/>
      <c r="M886" s="123"/>
    </row>
    <row r="887" spans="11:13" x14ac:dyDescent="0.25">
      <c r="K887" s="126"/>
      <c r="L887" s="127"/>
      <c r="M887" s="123"/>
    </row>
    <row r="888" spans="11:13" x14ac:dyDescent="0.25">
      <c r="K888" s="126"/>
      <c r="L888" s="127"/>
      <c r="M888" s="123"/>
    </row>
    <row r="889" spans="11:13" x14ac:dyDescent="0.25">
      <c r="K889" s="126"/>
      <c r="L889" s="127"/>
      <c r="M889" s="123"/>
    </row>
    <row r="890" spans="11:13" x14ac:dyDescent="0.25">
      <c r="K890" s="126"/>
      <c r="L890" s="127"/>
      <c r="M890" s="123"/>
    </row>
    <row r="891" spans="11:13" x14ac:dyDescent="0.25">
      <c r="K891" s="126"/>
      <c r="L891" s="127"/>
      <c r="M891" s="123"/>
    </row>
    <row r="892" spans="11:13" x14ac:dyDescent="0.25">
      <c r="K892" s="126"/>
      <c r="L892" s="127"/>
      <c r="M892" s="123"/>
    </row>
    <row r="893" spans="11:13" x14ac:dyDescent="0.25">
      <c r="K893" s="126"/>
      <c r="L893" s="127"/>
      <c r="M893" s="123"/>
    </row>
    <row r="894" spans="11:13" x14ac:dyDescent="0.25">
      <c r="K894" s="126"/>
      <c r="L894" s="127"/>
      <c r="M894" s="123"/>
    </row>
    <row r="895" spans="11:13" x14ac:dyDescent="0.25">
      <c r="K895" s="126"/>
      <c r="L895" s="127"/>
      <c r="M895" s="123"/>
    </row>
    <row r="896" spans="11:13" x14ac:dyDescent="0.25">
      <c r="K896" s="126"/>
      <c r="L896" s="127"/>
      <c r="M896" s="123"/>
    </row>
    <row r="897" spans="11:13" x14ac:dyDescent="0.25">
      <c r="K897" s="126"/>
      <c r="L897" s="127"/>
      <c r="M897" s="123"/>
    </row>
    <row r="898" spans="11:13" x14ac:dyDescent="0.25">
      <c r="K898" s="126"/>
      <c r="L898" s="127"/>
      <c r="M898" s="123"/>
    </row>
    <row r="899" spans="11:13" x14ac:dyDescent="0.25">
      <c r="K899" s="126"/>
      <c r="L899" s="127"/>
      <c r="M899" s="123"/>
    </row>
    <row r="900" spans="11:13" x14ac:dyDescent="0.25">
      <c r="K900" s="126"/>
      <c r="L900" s="127"/>
      <c r="M900" s="123"/>
    </row>
    <row r="901" spans="11:13" x14ac:dyDescent="0.25">
      <c r="K901" s="126"/>
      <c r="L901" s="127"/>
      <c r="M901" s="123"/>
    </row>
    <row r="902" spans="11:13" x14ac:dyDescent="0.25">
      <c r="K902" s="126"/>
      <c r="L902" s="127"/>
      <c r="M902" s="123"/>
    </row>
    <row r="903" spans="11:13" x14ac:dyDescent="0.25">
      <c r="K903" s="126"/>
      <c r="L903" s="127"/>
      <c r="M903" s="123"/>
    </row>
    <row r="904" spans="11:13" x14ac:dyDescent="0.25">
      <c r="K904" s="126"/>
      <c r="L904" s="127"/>
      <c r="M904" s="123"/>
    </row>
    <row r="905" spans="11:13" x14ac:dyDescent="0.25">
      <c r="K905" s="126"/>
      <c r="L905" s="127"/>
      <c r="M905" s="123"/>
    </row>
    <row r="906" spans="11:13" x14ac:dyDescent="0.25">
      <c r="K906" s="126"/>
      <c r="L906" s="127"/>
      <c r="M906" s="123"/>
    </row>
    <row r="907" spans="11:13" x14ac:dyDescent="0.25">
      <c r="K907" s="126"/>
      <c r="L907" s="127"/>
      <c r="M907" s="123"/>
    </row>
    <row r="908" spans="11:13" x14ac:dyDescent="0.25">
      <c r="K908" s="126"/>
      <c r="L908" s="127"/>
      <c r="M908" s="123"/>
    </row>
    <row r="909" spans="11:13" x14ac:dyDescent="0.25">
      <c r="K909" s="126"/>
      <c r="L909" s="127"/>
      <c r="M909" s="123"/>
    </row>
    <row r="910" spans="11:13" x14ac:dyDescent="0.25">
      <c r="K910" s="126"/>
      <c r="L910" s="127"/>
      <c r="M910" s="123"/>
    </row>
    <row r="911" spans="11:13" x14ac:dyDescent="0.25">
      <c r="K911" s="126"/>
      <c r="L911" s="127"/>
      <c r="M911" s="123"/>
    </row>
    <row r="912" spans="11:13" x14ac:dyDescent="0.25">
      <c r="K912" s="126"/>
      <c r="L912" s="127"/>
      <c r="M912" s="123"/>
    </row>
    <row r="913" spans="11:13" x14ac:dyDescent="0.25">
      <c r="K913" s="126"/>
      <c r="L913" s="127"/>
      <c r="M913" s="123"/>
    </row>
    <row r="914" spans="11:13" x14ac:dyDescent="0.25">
      <c r="K914" s="126"/>
      <c r="L914" s="127"/>
      <c r="M914" s="123"/>
    </row>
    <row r="915" spans="11:13" x14ac:dyDescent="0.25">
      <c r="K915" s="126"/>
      <c r="L915" s="127"/>
      <c r="M915" s="123"/>
    </row>
    <row r="916" spans="11:13" x14ac:dyDescent="0.25">
      <c r="K916" s="126"/>
      <c r="L916" s="127"/>
      <c r="M916" s="123"/>
    </row>
    <row r="917" spans="11:13" x14ac:dyDescent="0.25">
      <c r="K917" s="126"/>
      <c r="L917" s="127"/>
      <c r="M917" s="123"/>
    </row>
    <row r="918" spans="11:13" x14ac:dyDescent="0.25">
      <c r="K918" s="126"/>
      <c r="L918" s="127"/>
      <c r="M918" s="123"/>
    </row>
    <row r="919" spans="11:13" x14ac:dyDescent="0.25">
      <c r="K919" s="126"/>
      <c r="L919" s="127"/>
      <c r="M919" s="123"/>
    </row>
    <row r="920" spans="11:13" x14ac:dyDescent="0.25">
      <c r="K920" s="126"/>
      <c r="L920" s="127"/>
      <c r="M920" s="123"/>
    </row>
    <row r="921" spans="11:13" x14ac:dyDescent="0.25">
      <c r="K921" s="126"/>
      <c r="L921" s="127"/>
      <c r="M921" s="123"/>
    </row>
    <row r="922" spans="11:13" x14ac:dyDescent="0.25">
      <c r="K922" s="126"/>
      <c r="L922" s="127"/>
      <c r="M922" s="123"/>
    </row>
    <row r="923" spans="11:13" x14ac:dyDescent="0.25">
      <c r="K923" s="126"/>
      <c r="L923" s="127"/>
      <c r="M923" s="123"/>
    </row>
    <row r="924" spans="11:13" x14ac:dyDescent="0.25">
      <c r="K924" s="126"/>
      <c r="L924" s="127"/>
      <c r="M924" s="123"/>
    </row>
    <row r="925" spans="11:13" x14ac:dyDescent="0.25">
      <c r="K925" s="126"/>
      <c r="L925" s="127"/>
      <c r="M925" s="123"/>
    </row>
    <row r="926" spans="11:13" x14ac:dyDescent="0.25">
      <c r="K926" s="126"/>
      <c r="L926" s="127"/>
      <c r="M926" s="123"/>
    </row>
    <row r="927" spans="11:13" x14ac:dyDescent="0.25">
      <c r="K927" s="126"/>
      <c r="L927" s="127"/>
      <c r="M927" s="123"/>
    </row>
    <row r="928" spans="11:13" x14ac:dyDescent="0.25">
      <c r="K928" s="126"/>
      <c r="L928" s="127"/>
      <c r="M928" s="123"/>
    </row>
    <row r="929" spans="11:12" x14ac:dyDescent="0.25">
      <c r="K929" s="126"/>
      <c r="L929" s="127"/>
    </row>
  </sheetData>
  <sheetProtection selectLockedCells="1" sort="0" autoFilter="0"/>
  <autoFilter ref="B1:K1"/>
  <conditionalFormatting sqref="I16:I196 I2 I3:J3 I5:J5 I6:I7 I10:J13 J14">
    <cfRule type="containsText" dxfId="17" priority="14" operator="containsText" text="NBPE">
      <formula>NOT(ISERROR(SEARCH("NBPE",I2)))</formula>
    </cfRule>
  </conditionalFormatting>
  <conditionalFormatting sqref="J2">
    <cfRule type="containsText" dxfId="16" priority="13" operator="containsText" text="NBPE">
      <formula>NOT(ISERROR(SEARCH("NBPE",J2)))</formula>
    </cfRule>
  </conditionalFormatting>
  <conditionalFormatting sqref="J6:J7">
    <cfRule type="containsText" dxfId="15" priority="12" operator="containsText" text="NBPE">
      <formula>NOT(ISERROR(SEARCH("NBPE",J6)))</formula>
    </cfRule>
  </conditionalFormatting>
  <conditionalFormatting sqref="J15:J17">
    <cfRule type="containsText" dxfId="14" priority="15" operator="containsText" text="NBPE">
      <formula>NOT(ISERROR(SEARCH("NBPE",#REF!)))</formula>
    </cfRule>
  </conditionalFormatting>
  <conditionalFormatting sqref="J48:J65">
    <cfRule type="containsText" dxfId="13" priority="16" operator="containsText" text="NBPE">
      <formula>NOT(ISERROR(SEARCH("NBPE",#REF!)))</formula>
    </cfRule>
  </conditionalFormatting>
  <conditionalFormatting sqref="J19:J20">
    <cfRule type="containsText" dxfId="12" priority="17" operator="containsText" text="NBPE">
      <formula>NOT(ISERROR(SEARCH("NBPE",#REF!)))</formula>
    </cfRule>
  </conditionalFormatting>
  <conditionalFormatting sqref="J21:J47">
    <cfRule type="containsText" dxfId="11" priority="18" operator="containsText" text="NBPE">
      <formula>NOT(ISERROR(SEARCH("NBPE",#REF!)))</formula>
    </cfRule>
  </conditionalFormatting>
  <conditionalFormatting sqref="I4:J4">
    <cfRule type="containsText" dxfId="10" priority="11" operator="containsText" text="NBPE">
      <formula>NOT(ISERROR(SEARCH("NBPE",I4)))</formula>
    </cfRule>
  </conditionalFormatting>
  <conditionalFormatting sqref="F1:F7 F10:F1048576">
    <cfRule type="cellIs" dxfId="9" priority="8" operator="equal">
      <formula>"NP"</formula>
    </cfRule>
    <cfRule type="cellIs" dxfId="8" priority="9" operator="equal">
      <formula>"R"</formula>
    </cfRule>
    <cfRule type="cellIs" dxfId="7" priority="10" operator="equal">
      <formula>"R"</formula>
    </cfRule>
  </conditionalFormatting>
  <conditionalFormatting sqref="I8:I9">
    <cfRule type="containsText" dxfId="6" priority="7" operator="containsText" text="NBPE">
      <formula>NOT(ISERROR(SEARCH("NBPE",I8)))</formula>
    </cfRule>
  </conditionalFormatting>
  <conditionalFormatting sqref="J8:J9">
    <cfRule type="containsText" dxfId="5" priority="6" operator="containsText" text="NBPE">
      <formula>NOT(ISERROR(SEARCH("NBPE",J8)))</formula>
    </cfRule>
  </conditionalFormatting>
  <conditionalFormatting sqref="F8:F9">
    <cfRule type="cellIs" dxfId="4" priority="3" operator="equal">
      <formula>"NP"</formula>
    </cfRule>
    <cfRule type="cellIs" dxfId="3" priority="4" operator="equal">
      <formula>"R"</formula>
    </cfRule>
    <cfRule type="cellIs" dxfId="2" priority="5" operator="equal">
      <formula>"R"</formula>
    </cfRule>
  </conditionalFormatting>
  <conditionalFormatting sqref="I14:I15">
    <cfRule type="containsText" dxfId="1" priority="2" operator="containsText" text="NBPE">
      <formula>NOT(ISERROR(SEARCH("NBPE",I14)))</formula>
    </cfRule>
  </conditionalFormatting>
  <conditionalFormatting sqref="L2:L196">
    <cfRule type="containsText" dxfId="0" priority="1" operator="containsText" text="N">
      <formula>NOT(ISERROR(SEARCH("N",L2)))</formula>
    </cfRule>
  </conditionalFormatting>
  <dataValidations count="6">
    <dataValidation type="list" allowBlank="1" showInputMessage="1" showErrorMessage="1" sqref="F2:F196">
      <formula1>DecPA</formula1>
    </dataValidation>
    <dataValidation type="list" allowBlank="1" showInputMessage="1" showErrorMessage="1" sqref="C2:C196">
      <formula1>PA</formula1>
    </dataValidation>
    <dataValidation type="list" allowBlank="1" showInputMessage="1" showErrorMessage="1" sqref="H2:H196">
      <formula1>Resp</formula1>
    </dataValidation>
    <dataValidation type="list" allowBlank="1" showInputMessage="1" showErrorMessage="1" sqref="I2:I196">
      <formula1>Statut</formula1>
    </dataValidation>
    <dataValidation type="date" allowBlank="1" showInputMessage="1" showErrorMessage="1" sqref="E2:E196">
      <formula1>41275</formula1>
      <formula2>42736</formula2>
    </dataValidation>
    <dataValidation type="whole" allowBlank="1" showInputMessage="1" showErrorMessage="1" sqref="G2:G196">
      <formula1>0</formula1>
      <formula2>10000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77</vt:i4>
      </vt:variant>
    </vt:vector>
  </HeadingPairs>
  <TitlesOfParts>
    <vt:vector size="85" baseType="lpstr">
      <vt:lpstr>Listes</vt:lpstr>
      <vt:lpstr>Stat</vt:lpstr>
      <vt:lpstr>Stat 2</vt:lpstr>
      <vt:lpstr>014-BM-0</vt:lpstr>
      <vt:lpstr>TCouverte</vt:lpstr>
      <vt:lpstr>385-SC-0</vt:lpstr>
      <vt:lpstr>561-SC-0</vt:lpstr>
      <vt:lpstr>581-LF-0</vt:lpstr>
      <vt:lpstr>DecPA</vt:lpstr>
      <vt:lpstr>'385-SC-0'!Liste_AR</vt:lpstr>
      <vt:lpstr>'561-SC-0'!Liste_AR</vt:lpstr>
      <vt:lpstr>'581-LF-0'!Liste_AR</vt:lpstr>
      <vt:lpstr>TCouverte!Liste_AR</vt:lpstr>
      <vt:lpstr>Liste_AR</vt:lpstr>
      <vt:lpstr>'385-SC-0'!Liste_PA</vt:lpstr>
      <vt:lpstr>'561-SC-0'!Liste_PA</vt:lpstr>
      <vt:lpstr>'581-LF-0'!Liste_PA</vt:lpstr>
      <vt:lpstr>TCouverte!Liste_PA</vt:lpstr>
      <vt:lpstr>Liste_PA</vt:lpstr>
      <vt:lpstr>'385-SC-0'!Liste_resp</vt:lpstr>
      <vt:lpstr>'561-SC-0'!Liste_resp</vt:lpstr>
      <vt:lpstr>'581-LF-0'!Liste_resp</vt:lpstr>
      <vt:lpstr>TCouverte!Liste_resp</vt:lpstr>
      <vt:lpstr>Liste_resp</vt:lpstr>
      <vt:lpstr>'385-SC-0'!Liste_statut</vt:lpstr>
      <vt:lpstr>'561-SC-0'!Liste_statut</vt:lpstr>
      <vt:lpstr>'581-LF-0'!Liste_statut</vt:lpstr>
      <vt:lpstr>TCouverte!Liste_statut</vt:lpstr>
      <vt:lpstr>Liste_statut</vt:lpstr>
      <vt:lpstr>'385-SC-0'!nbPA1</vt:lpstr>
      <vt:lpstr>'561-SC-0'!nbPA1</vt:lpstr>
      <vt:lpstr>'581-LF-0'!nbPA1</vt:lpstr>
      <vt:lpstr>TCouverte!nbPA1</vt:lpstr>
      <vt:lpstr>nbPA1</vt:lpstr>
      <vt:lpstr>'385-SC-0'!NbPA1mois</vt:lpstr>
      <vt:lpstr>'561-SC-0'!NbPA1mois</vt:lpstr>
      <vt:lpstr>'581-LF-0'!NbPA1mois</vt:lpstr>
      <vt:lpstr>TCouverte!NbPA1mois</vt:lpstr>
      <vt:lpstr>NbPA1mois</vt:lpstr>
      <vt:lpstr>'385-SC-0'!NbPA2</vt:lpstr>
      <vt:lpstr>'561-SC-0'!NbPA2</vt:lpstr>
      <vt:lpstr>'581-LF-0'!NbPA2</vt:lpstr>
      <vt:lpstr>TCouverte!NbPA2</vt:lpstr>
      <vt:lpstr>NbPA2</vt:lpstr>
      <vt:lpstr>'385-SC-0'!nbPA2mois</vt:lpstr>
      <vt:lpstr>'561-SC-0'!nbPA2mois</vt:lpstr>
      <vt:lpstr>'581-LF-0'!nbPA2mois</vt:lpstr>
      <vt:lpstr>TCouverte!nbPA2mois</vt:lpstr>
      <vt:lpstr>nbPA2mois</vt:lpstr>
      <vt:lpstr>PA</vt:lpstr>
      <vt:lpstr>PAcomplet</vt:lpstr>
      <vt:lpstr>'385-SC-0'!Ratio_PA1</vt:lpstr>
      <vt:lpstr>'561-SC-0'!Ratio_PA1</vt:lpstr>
      <vt:lpstr>'581-LF-0'!Ratio_PA1</vt:lpstr>
      <vt:lpstr>TCouverte!Ratio_PA1</vt:lpstr>
      <vt:lpstr>Ratio_PA1</vt:lpstr>
      <vt:lpstr>'385-SC-0'!Ratio_PA1_mois</vt:lpstr>
      <vt:lpstr>'561-SC-0'!Ratio_PA1_mois</vt:lpstr>
      <vt:lpstr>'581-LF-0'!Ratio_PA1_mois</vt:lpstr>
      <vt:lpstr>TCouverte!Ratio_PA1_mois</vt:lpstr>
      <vt:lpstr>Ratio_PA1_mois</vt:lpstr>
      <vt:lpstr>'385-SC-0'!Ratio_PA2</vt:lpstr>
      <vt:lpstr>'561-SC-0'!Ratio_PA2</vt:lpstr>
      <vt:lpstr>'581-LF-0'!Ratio_PA2</vt:lpstr>
      <vt:lpstr>TCouverte!Ratio_PA2</vt:lpstr>
      <vt:lpstr>Ratio_PA2</vt:lpstr>
      <vt:lpstr>'385-SC-0'!Ratio_PA2_mois</vt:lpstr>
      <vt:lpstr>'561-SC-0'!Ratio_PA2_mois</vt:lpstr>
      <vt:lpstr>'581-LF-0'!Ratio_PA2_mois</vt:lpstr>
      <vt:lpstr>TCouverte!Ratio_PA2_mois</vt:lpstr>
      <vt:lpstr>Ratio_PA2_mois</vt:lpstr>
      <vt:lpstr>repetoire</vt:lpstr>
      <vt:lpstr>Resp</vt:lpstr>
      <vt:lpstr>Statut</vt:lpstr>
      <vt:lpstr>'385-SC-0'!typePA</vt:lpstr>
      <vt:lpstr>'561-SC-0'!typePA</vt:lpstr>
      <vt:lpstr>'581-LF-0'!typePA</vt:lpstr>
      <vt:lpstr>TCouverte!typePA</vt:lpstr>
      <vt:lpstr>typePA</vt:lpstr>
      <vt:lpstr>'014-BM-0'!Zone_d_impression</vt:lpstr>
      <vt:lpstr>'385-SC-0'!Zone_d_impression</vt:lpstr>
      <vt:lpstr>'561-SC-0'!Zone_d_impression</vt:lpstr>
      <vt:lpstr>'581-LF-0'!Zone_d_impression</vt:lpstr>
      <vt:lpstr>'Stat 2'!Zone_d_impression</vt:lpstr>
      <vt:lpstr>TCouverte!Zone_d_impression</vt:lpstr>
    </vt:vector>
  </TitlesOfParts>
  <Company>SETEC TPI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Points d'arrêt Gard</dc:title>
  <dc:creator>Bruno Godefroy</dc:creator>
  <cp:keywords>Point, arrêt, Gard</cp:keywords>
  <cp:lastModifiedBy>Luc de Saint Palais / Setec Tpi</cp:lastModifiedBy>
  <cp:lastPrinted>2014-07-01T07:29:55Z</cp:lastPrinted>
  <dcterms:created xsi:type="dcterms:W3CDTF">2013-11-21T08:37:27Z</dcterms:created>
  <dcterms:modified xsi:type="dcterms:W3CDTF">2014-07-04T12:59:12Z</dcterms:modified>
</cp:coreProperties>
</file>