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45" windowWidth="19230" windowHeight="10725" activeTab="2"/>
  </bookViews>
  <sheets>
    <sheet name="Liste Médecins" sheetId="1" r:id="rId1"/>
    <sheet name="Articles" sheetId="2" r:id="rId2"/>
    <sheet name="Démarrage" sheetId="7" r:id="rId3"/>
    <sheet name="Stock" sheetId="6" r:id="rId4"/>
    <sheet name="Commande-Controle" sheetId="5" r:id="rId5"/>
  </sheets>
  <definedNames>
    <definedName name="_xlnm._FilterDatabase" localSheetId="3" hidden="1">Stock!$A$1:$E$10</definedName>
    <definedName name="ADELI">'Liste Médecins'!$A$2:$A$6</definedName>
    <definedName name="CIVIL">'Liste Médecins'!$D$2:$D$6</definedName>
    <definedName name="couleur">GET.CELL(63,'Liste Médecins'!#REF!)</definedName>
    <definedName name="CP">'Liste Médecins'!$L$2:$L$135</definedName>
    <definedName name="DATE_CDE">'Commande-Controle'!$A:$A</definedName>
    <definedName name="DESIGNATION">Articles!$A:$A</definedName>
    <definedName name="DESIGNATION2">Stock!$B:$B</definedName>
    <definedName name="Entrée">Articles!$B$3:$D$22</definedName>
    <definedName name="Lib_Adr">'Liste Médecins'!$K$2:$K$151</definedName>
    <definedName name="ListeArticles">Articles!$A$1:$D$24</definedName>
    <definedName name="ListeMedecins">'Liste Médecins'!$A$2:$Z$6</definedName>
    <definedName name="LOT">Stock!$C:$C</definedName>
    <definedName name="PER">Stock!$D:$D</definedName>
    <definedName name="Stock_réel">Stock!#REF!</definedName>
    <definedName name="VILLE">'Liste Médecins'!$M$2:$M$39</definedName>
  </definedNames>
  <calcPr calcId="145621"/>
</workbook>
</file>

<file path=xl/calcChain.xml><?xml version="1.0" encoding="utf-8"?>
<calcChain xmlns="http://schemas.openxmlformats.org/spreadsheetml/2006/main">
  <c r="D3" i="5" l="1"/>
  <c r="G3" i="5"/>
  <c r="H3" i="5"/>
  <c r="I3" i="5"/>
  <c r="L3" i="5" a="1"/>
  <c r="L3" i="5" s="1"/>
  <c r="P3" i="5" a="1"/>
  <c r="P3" i="5" s="1"/>
  <c r="P4" i="5" l="1" a="1"/>
  <c r="P4" i="5" s="1"/>
  <c r="P5" i="5" a="1"/>
  <c r="P5" i="5" s="1"/>
  <c r="P6" i="5" a="1"/>
  <c r="P6" i="5" s="1"/>
  <c r="O6" i="5" a="1"/>
  <c r="O6" i="5" s="1"/>
  <c r="L4" i="5" a="1"/>
  <c r="L4" i="5" s="1"/>
  <c r="L5" i="5" a="1"/>
  <c r="L5" i="5" s="1"/>
  <c r="L6" i="5" a="1"/>
  <c r="L6" i="5" s="1"/>
  <c r="I4" i="5"/>
  <c r="H4" i="5"/>
  <c r="G4" i="5"/>
  <c r="D4" i="5"/>
  <c r="D5" i="5"/>
  <c r="G5" i="5"/>
  <c r="H5" i="5"/>
  <c r="I5" i="5"/>
  <c r="D6" i="5"/>
  <c r="G6" i="5"/>
  <c r="H6" i="5"/>
  <c r="I6" i="5"/>
</calcChain>
</file>

<file path=xl/sharedStrings.xml><?xml version="1.0" encoding="utf-8"?>
<sst xmlns="http://schemas.openxmlformats.org/spreadsheetml/2006/main" count="196" uniqueCount="130">
  <si>
    <t>CodeInd</t>
  </si>
  <si>
    <t>ADELI/FINESS</t>
  </si>
  <si>
    <t>RPPS</t>
  </si>
  <si>
    <t>Civilité</t>
  </si>
  <si>
    <t>Titre</t>
  </si>
  <si>
    <t>Type professionnel</t>
  </si>
  <si>
    <t>Prénom</t>
  </si>
  <si>
    <t>S1#</t>
  </si>
  <si>
    <t>S1</t>
  </si>
  <si>
    <t>Lib Adr</t>
  </si>
  <si>
    <t>CodePost</t>
  </si>
  <si>
    <t>Commune</t>
  </si>
  <si>
    <t>Tél.</t>
  </si>
  <si>
    <t>UGA</t>
  </si>
  <si>
    <t>Nom Eta</t>
  </si>
  <si>
    <t>CodeEta</t>
  </si>
  <si>
    <t>L#</t>
  </si>
  <si>
    <t>L</t>
  </si>
  <si>
    <t>C#</t>
  </si>
  <si>
    <t>C</t>
  </si>
  <si>
    <t>Catégorie</t>
  </si>
  <si>
    <t>FaxEta</t>
  </si>
  <si>
    <t>TypEta</t>
  </si>
  <si>
    <t>TypeEta#</t>
  </si>
  <si>
    <t>Nom Eta Gérant</t>
  </si>
  <si>
    <t>M00000001</t>
  </si>
  <si>
    <t>M00000002</t>
  </si>
  <si>
    <t>M00000008</t>
  </si>
  <si>
    <t>M00000016</t>
  </si>
  <si>
    <t>M00000022</t>
  </si>
  <si>
    <t>Madame le Docteur</t>
  </si>
  <si>
    <t>Monsieur le Docteur</t>
  </si>
  <si>
    <t>Docteur</t>
  </si>
  <si>
    <t>Médecin</t>
  </si>
  <si>
    <t>HAY FENDLER</t>
  </si>
  <si>
    <t>HE</t>
  </si>
  <si>
    <t>HAY</t>
  </si>
  <si>
    <t>HEES</t>
  </si>
  <si>
    <t>AIT</t>
  </si>
  <si>
    <t>Frederique</t>
  </si>
  <si>
    <t>Yolande</t>
  </si>
  <si>
    <t>Phasaro</t>
  </si>
  <si>
    <t>Laure</t>
  </si>
  <si>
    <t>Sabrina</t>
  </si>
  <si>
    <t>Pédiatrie</t>
  </si>
  <si>
    <t>Méd générale</t>
  </si>
  <si>
    <t>Méd Générale</t>
  </si>
  <si>
    <t>PE</t>
  </si>
  <si>
    <t>MG</t>
  </si>
  <si>
    <t>GE</t>
  </si>
  <si>
    <t>Gériatrie</t>
  </si>
  <si>
    <t>40 avenue Charles de Gaulle</t>
  </si>
  <si>
    <t>15 rue Christophe Colomb</t>
  </si>
  <si>
    <t>1 avenue de Verdun</t>
  </si>
  <si>
    <t>59 boulevard pinel</t>
  </si>
  <si>
    <t>165 chemin du grand revoyet</t>
  </si>
  <si>
    <t>NIORT CEDEX</t>
  </si>
  <si>
    <t>ORLY</t>
  </si>
  <si>
    <t>LIMEIL BREVANNES CEDEX</t>
  </si>
  <si>
    <t>BRON CEDEX</t>
  </si>
  <si>
    <t>PIERRE BENITE CEDEX</t>
  </si>
  <si>
    <t>79NIO</t>
  </si>
  <si>
    <t>94CHO</t>
  </si>
  <si>
    <t>94VSG</t>
  </si>
  <si>
    <t>69LY4</t>
  </si>
  <si>
    <t>69OUL</t>
  </si>
  <si>
    <t>Consult nourrissons</t>
  </si>
  <si>
    <t>Gérontologie 2</t>
  </si>
  <si>
    <t>Accueil urgences pédiatriques</t>
  </si>
  <si>
    <t>Court séjour sect j courmont</t>
  </si>
  <si>
    <t>H06165010</t>
  </si>
  <si>
    <t>H07340505</t>
  </si>
  <si>
    <t>H07326015</t>
  </si>
  <si>
    <t>H06663859</t>
  </si>
  <si>
    <t>H06714165</t>
  </si>
  <si>
    <t>Hopital</t>
  </si>
  <si>
    <t>Ville</t>
  </si>
  <si>
    <t>Dispensaire</t>
  </si>
  <si>
    <t>H</t>
  </si>
  <si>
    <t>D</t>
  </si>
  <si>
    <t>V</t>
  </si>
  <si>
    <t>B</t>
  </si>
  <si>
    <t>CHG</t>
  </si>
  <si>
    <t>PMI</t>
  </si>
  <si>
    <t>CAP</t>
  </si>
  <si>
    <t>HCL</t>
  </si>
  <si>
    <t>C.H.G.</t>
  </si>
  <si>
    <t>PMI…</t>
  </si>
  <si>
    <t>C.H.U.-A.P.</t>
  </si>
  <si>
    <t>Hosp Civ de Lyon</t>
  </si>
  <si>
    <t>CH GEORGES RENON</t>
  </si>
  <si>
    <t>HOPITAL EMILE ROUX</t>
  </si>
  <si>
    <t>PMI CHRISTOPHE COLOMB</t>
  </si>
  <si>
    <t>GROUPEMENT HOSPITALIER EST</t>
  </si>
  <si>
    <t>GROUPEMENT HOSPITALIER SUD</t>
  </si>
  <si>
    <t>Code ACL</t>
  </si>
  <si>
    <t>Désignation produit</t>
  </si>
  <si>
    <t>N° Lot</t>
  </si>
  <si>
    <t>Date péremption</t>
  </si>
  <si>
    <t>Qté Entrée Stock</t>
  </si>
  <si>
    <t>3400934833359</t>
  </si>
  <si>
    <t>article 1</t>
  </si>
  <si>
    <t>article 2</t>
  </si>
  <si>
    <t>Qté Max par envoi</t>
  </si>
  <si>
    <t>Qté Max par année</t>
  </si>
  <si>
    <t>Nom</t>
  </si>
  <si>
    <t>Date</t>
  </si>
  <si>
    <t>Code ADELI/FINESS</t>
  </si>
  <si>
    <t/>
  </si>
  <si>
    <t>C.P.</t>
  </si>
  <si>
    <t>Date Per.</t>
  </si>
  <si>
    <t>VILLE</t>
  </si>
  <si>
    <t>Qté cdée</t>
  </si>
  <si>
    <t>article 3</t>
  </si>
  <si>
    <t>article 4</t>
  </si>
  <si>
    <t>3400935036010</t>
  </si>
  <si>
    <t>3400936037020</t>
  </si>
  <si>
    <t>3400937038030</t>
  </si>
  <si>
    <t>29/09/2014</t>
  </si>
  <si>
    <t>YOLANDE</t>
  </si>
  <si>
    <t>PHASARO</t>
  </si>
  <si>
    <t>SABRINA</t>
  </si>
  <si>
    <t>Total</t>
  </si>
  <si>
    <t>Désignation produit2</t>
  </si>
  <si>
    <t>N° Lot2</t>
  </si>
  <si>
    <t>Date Per.2</t>
  </si>
  <si>
    <t>Qté cdée2</t>
  </si>
  <si>
    <t>01/10/2014</t>
  </si>
  <si>
    <t>LAURE</t>
  </si>
  <si>
    <t>31/12/2016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</si>
</sst>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49" fontId="0" fillId="0" borderId="0" xfId="0" applyNumberFormat="1"/>
    <xf numFmtId="0" fontId="2" fillId="0" borderId="0" xfId="0" applyFont="1" applyAlignment="1">
      <alignment vertical="center" wrapText="1"/>
    </xf>
    <xf numFmtId="14" fontId="0" fillId="0" borderId="0" xfId="0" applyNumberFormat="1"/>
    <xf numFmtId="14" fontId="0" fillId="0" borderId="0" xfId="0" applyNumberFormat="1" applyFill="1" applyBorder="1" applyAlignment="1">
      <alignment horizontal="left"/>
    </xf>
    <xf numFmtId="0" fontId="0" fillId="0" borderId="0" xfId="0" applyNumberFormat="1"/>
    <xf numFmtId="0" fontId="0" fillId="0" borderId="0" xfId="0" applyFill="1" applyAlignment="1">
      <alignment horizontal="left"/>
    </xf>
    <xf numFmtId="1" fontId="0" fillId="0" borderId="0" xfId="0" applyNumberFormat="1"/>
    <xf numFmtId="14" fontId="0" fillId="0" borderId="0" xfId="0" applyNumberFormat="1" applyBorder="1"/>
    <xf numFmtId="0" fontId="0" fillId="0" borderId="0" xfId="0" applyNumberFormat="1" applyBorder="1"/>
    <xf numFmtId="0" fontId="0" fillId="0" borderId="0" xfId="0" applyBorder="1"/>
    <xf numFmtId="0" fontId="0" fillId="0" borderId="0" xfId="0" applyNumberFormat="1" applyBorder="1" applyAlignment="1">
      <alignment horizontal="right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1" fontId="0" fillId="0" borderId="0" xfId="0" applyNumberFormat="1" applyBorder="1"/>
    <xf numFmtId="0" fontId="0" fillId="0" borderId="0" xfId="0" applyAlignment="1">
      <alignment horizontal="left"/>
    </xf>
    <xf numFmtId="0" fontId="2" fillId="0" borderId="0" xfId="0" applyFont="1" applyBorder="1" applyAlignment="1">
      <alignment horizontal="left" vertical="center" wrapText="1"/>
    </xf>
    <xf numFmtId="14" fontId="0" fillId="0" borderId="0" xfId="0" applyNumberFormat="1" applyBorder="1" applyAlignment="1">
      <alignment horizontal="left"/>
    </xf>
    <xf numFmtId="0" fontId="0" fillId="2" borderId="0" xfId="0" applyFill="1" applyAlignment="1">
      <alignment horizontal="center"/>
    </xf>
  </cellXfs>
  <cellStyles count="2">
    <cellStyle name="Normal" xfId="0" builtinId="0"/>
    <cellStyle name="Normal 2 2" xfId="1"/>
  </cellStyles>
  <dxfs count="14"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alignment horizontal="left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alignment horizontal="general" vertical="center" textRotation="0" wrapText="1" indent="0" justifyLastLine="0" shrinkToFit="0" readingOrder="0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alignment horizontal="general" vertical="center" textRotation="0" wrapText="1" indent="0" justifyLastLine="0" shrinkToFit="0" readingOrder="0"/>
    </dxf>
    <dxf>
      <numFmt numFmtId="1" formatCod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12848</xdr:colOff>
      <xdr:row>2</xdr:row>
      <xdr:rowOff>40773</xdr:rowOff>
    </xdr:from>
    <xdr:ext cx="9840514" cy="1970924"/>
    <xdr:sp macro="" textlink="">
      <xdr:nvSpPr>
        <xdr:cNvPr id="2" name="Rectangle 1"/>
        <xdr:cNvSpPr/>
      </xdr:nvSpPr>
      <xdr:spPr>
        <a:xfrm>
          <a:off x="870098" y="421773"/>
          <a:ext cx="9840514" cy="1970924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isometricOffAxis1Right"/>
            <a:lightRig rig="threePt" dir="t"/>
          </a:scene3d>
          <a:sp3d extrusionH="57150">
            <a:bevelT w="38100" h="38100" prst="relaxedInset"/>
          </a:sp3d>
        </a:bodyPr>
        <a:lstStyle/>
        <a:p>
          <a:pPr algn="ctr"/>
          <a:r>
            <a:rPr lang="fr-FR" sz="6000" b="1" cap="none" spc="300">
              <a:ln w="11430" cmpd="sng">
                <a:solidFill>
                  <a:schemeClr val="accent3">
                    <a:lumMod val="75000"/>
                  </a:schemeClr>
                </a:solidFill>
                <a:prstDash val="solid"/>
                <a:miter lim="800000"/>
              </a:ln>
              <a:solidFill>
                <a:schemeClr val="accent3">
                  <a:lumMod val="75000"/>
                </a:schemeClr>
              </a:solidFill>
              <a:effectLst>
                <a:glow rad="45500">
                  <a:schemeClr val="accent3">
                    <a:lumMod val="75000"/>
                    <a:alpha val="35000"/>
                  </a:schemeClr>
                </a:glow>
              </a:effectLst>
            </a:rPr>
            <a:t>PREPARATION COMMANDE</a:t>
          </a:r>
        </a:p>
        <a:p>
          <a:pPr algn="ctr"/>
          <a:r>
            <a:rPr lang="fr-FR" sz="6000" b="1" cap="none" spc="300">
              <a:ln w="11430" cmpd="sng">
                <a:solidFill>
                  <a:schemeClr val="accent3">
                    <a:lumMod val="75000"/>
                  </a:schemeClr>
                </a:solidFill>
                <a:prstDash val="solid"/>
                <a:miter lim="800000"/>
              </a:ln>
              <a:solidFill>
                <a:schemeClr val="accent3">
                  <a:lumMod val="75000"/>
                </a:schemeClr>
              </a:solidFill>
              <a:effectLst>
                <a:glow rad="45500">
                  <a:schemeClr val="accent3">
                    <a:lumMod val="75000"/>
                    <a:alpha val="35000"/>
                  </a:schemeClr>
                </a:glow>
              </a:effectLst>
            </a:rPr>
            <a:t>ECHANTILLONS MENARINI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447675</xdr:colOff>
          <xdr:row>17</xdr:row>
          <xdr:rowOff>133350</xdr:rowOff>
        </xdr:from>
        <xdr:to>
          <xdr:col>7</xdr:col>
          <xdr:colOff>714375</xdr:colOff>
          <xdr:row>26</xdr:row>
          <xdr:rowOff>114300</xdr:rowOff>
        </xdr:to>
        <xdr:sp macro="" textlink="">
          <xdr:nvSpPr>
            <xdr:cNvPr id="3078" name="Image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238126</xdr:colOff>
      <xdr:row>7</xdr:row>
      <xdr:rowOff>133350</xdr:rowOff>
    </xdr:from>
    <xdr:to>
      <xdr:col>16</xdr:col>
      <xdr:colOff>485776</xdr:colOff>
      <xdr:row>16</xdr:row>
      <xdr:rowOff>71819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25401" y="1466850"/>
          <a:ext cx="2533650" cy="1652969"/>
        </a:xfrm>
        <a:prstGeom prst="rect">
          <a:avLst/>
        </a:prstGeom>
      </xdr:spPr>
    </xdr:pic>
    <xdr:clientData/>
  </xdr:twoCellAnchor>
  <xdr:oneCellAnchor>
    <xdr:from>
      <xdr:col>13</xdr:col>
      <xdr:colOff>257175</xdr:colOff>
      <xdr:row>6</xdr:row>
      <xdr:rowOff>47625</xdr:rowOff>
    </xdr:from>
    <xdr:ext cx="2535566" cy="309315"/>
    <xdr:sp macro="" textlink="">
      <xdr:nvSpPr>
        <xdr:cNvPr id="5" name="ZoneTexte 4"/>
        <xdr:cNvSpPr txBox="1"/>
      </xdr:nvSpPr>
      <xdr:spPr>
        <a:xfrm>
          <a:off x="12744450" y="1190625"/>
          <a:ext cx="2535566" cy="3093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>
              <a:latin typeface="Arial Black" panose="020B0A04020102020204" pitchFamily="34" charset="0"/>
            </a:rPr>
            <a:t>Préparation étiquettes colis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3" name="Tableau3" displayName="Tableau3" ref="A1:Z6" totalsRowShown="0" headerRowDxfId="13">
  <autoFilter ref="A1:Z6"/>
  <tableColumns count="26">
    <tableColumn id="1" name="ADELI/FINESS" dataDxfId="12"/>
    <tableColumn id="2" name="CodeInd"/>
    <tableColumn id="3" name="RPPS"/>
    <tableColumn id="4" name="Civilité"/>
    <tableColumn id="5" name="Titre"/>
    <tableColumn id="6" name="Type professionnel"/>
    <tableColumn id="7" name="Nom"/>
    <tableColumn id="8" name="Prénom"/>
    <tableColumn id="9" name="S1#"/>
    <tableColumn id="10" name="S1"/>
    <tableColumn id="11" name="Lib Adr"/>
    <tableColumn id="12" name="CodePost"/>
    <tableColumn id="13" name="Commune"/>
    <tableColumn id="14" name="Tél."/>
    <tableColumn id="15" name="UGA"/>
    <tableColumn id="16" name="Nom Eta"/>
    <tableColumn id="17" name="CodeEta"/>
    <tableColumn id="18" name="L#"/>
    <tableColumn id="19" name="L"/>
    <tableColumn id="20" name="C#"/>
    <tableColumn id="21" name="C"/>
    <tableColumn id="22" name="Catégorie"/>
    <tableColumn id="23" name="FaxEta"/>
    <tableColumn id="24" name="TypEta"/>
    <tableColumn id="25" name="TypeEta#"/>
    <tableColumn id="26" name="Nom Eta Géra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2" name="Tableau12" displayName="Tableau12" ref="A1:D6" totalsRowShown="0" headerRowDxfId="11">
  <autoFilter ref="A1:D6"/>
  <tableColumns count="4">
    <tableColumn id="1" name="Désignation produit"/>
    <tableColumn id="4" name="Code ACL" dataDxfId="10"/>
    <tableColumn id="5" name="Qté Max par envoi"/>
    <tableColumn id="6" name="Qté Max par année"/>
  </tableColumns>
  <tableStyleInfo name="TableStyleDark3" showFirstColumn="0" showLastColumn="0" showRowStripes="1" showColumnStripes="0"/>
</table>
</file>

<file path=xl/tables/table3.xml><?xml version="1.0" encoding="utf-8"?>
<table xmlns="http://schemas.openxmlformats.org/spreadsheetml/2006/main" id="2" name="STOCK" displayName="STOCK" ref="A1:E11" totalsRowCount="1" headerRowDxfId="9">
  <autoFilter ref="A1:E10"/>
  <tableColumns count="5">
    <tableColumn id="1" name="Date" totalsRowLabel="Total" dataDxfId="8"/>
    <tableColumn id="2" name="Désignation produit"/>
    <tableColumn id="6" name="N° Lot"/>
    <tableColumn id="7" name="Date péremption" dataDxfId="7" totalsRowDxfId="6"/>
    <tableColumn id="8" name="Qté Entrée Stock"/>
  </tableColumns>
  <tableStyleInfo name="TableStyleMedium25" showFirstColumn="0" showLastColumn="0" showRowStripes="1" showColumnStripes="0"/>
</table>
</file>

<file path=xl/tables/table4.xml><?xml version="1.0" encoding="utf-8"?>
<table xmlns="http://schemas.openxmlformats.org/spreadsheetml/2006/main" id="7" name="RECAP" displayName="RECAP" ref="A2:Q6" totalsRowShown="0" headerRowDxfId="5">
  <tableColumns count="17">
    <tableColumn id="41" name="Date" dataDxfId="4"/>
    <tableColumn id="42" name="Code ADELI/FINESS"/>
    <tableColumn id="1" name="CodeEta"/>
    <tableColumn id="2" name="Civilité">
      <calculatedColumnFormula>IF(B3=0," ",VLOOKUP(B3,ListeMedecins,4,FALSE))</calculatedColumnFormula>
    </tableColumn>
    <tableColumn id="3" name="Nom"/>
    <tableColumn id="4" name="Prénom"/>
    <tableColumn id="5" name="Lib Adr">
      <calculatedColumnFormula>IF(B3=0," ",VLOOKUP(B3,ListeMedecins,11,FALSE))</calculatedColumnFormula>
    </tableColumn>
    <tableColumn id="6" name="C.P.">
      <calculatedColumnFormula>IF(B3=0," ",VLOOKUP(B3,ListeMedecins,12,FALSE))</calculatedColumnFormula>
    </tableColumn>
    <tableColumn id="7" name="VILLE">
      <calculatedColumnFormula>IF(B3=0," ",VLOOKUP(B3,ListeMedecins,13,FALSE))</calculatedColumnFormula>
    </tableColumn>
    <tableColumn id="8" name="Désignation produit"/>
    <tableColumn id="10" name="N° Lot" dataDxfId="3">
      <calculatedColumnFormula array="1">IF(J3=0," ",INDEX(LOT,MATCH(1,(DESIGNATION2=J3)*(PER=L3),0)))</calculatedColumnFormula>
    </tableColumn>
    <tableColumn id="11" name="Date Per." dataDxfId="2">
      <calculatedColumnFormula array="1">IF(J3=0," ",MIN(IF(DESIGNATION2=J3,PER," ")))</calculatedColumnFormula>
    </tableColumn>
    <tableColumn id="12" name="Qté cdée"/>
    <tableColumn id="14" name="Désignation produit2"/>
    <tableColumn id="16" name="N° Lot2" dataDxfId="1">
      <calculatedColumnFormula array="1">IF(N3=0," ",INDEX(LOT,MATCH(1,(DESIGNATION2=N3)*(PER=P3),0)))</calculatedColumnFormula>
    </tableColumn>
    <tableColumn id="17" name="Date Per.2" dataDxfId="0">
      <calculatedColumnFormula array="1">IF(N3=0," ",MIN(IF(DESIGNATION2=N3,PER," ")))</calculatedColumnFormula>
    </tableColumn>
    <tableColumn id="18" name="Qté cdée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6"/>
  <sheetViews>
    <sheetView topLeftCell="Q1" workbookViewId="0">
      <selection activeCell="AD1" sqref="AA1:AD1048576"/>
    </sheetView>
  </sheetViews>
  <sheetFormatPr baseColWidth="10" defaultRowHeight="15" x14ac:dyDescent="0.25"/>
  <cols>
    <col min="1" max="1" width="13.7109375" customWidth="1"/>
    <col min="6" max="6" width="20" customWidth="1"/>
    <col min="12" max="12" width="11.5703125" customWidth="1"/>
    <col min="13" max="13" width="12" customWidth="1"/>
    <col min="22" max="22" width="11.5703125" customWidth="1"/>
    <col min="26" max="26" width="16.5703125" customWidth="1"/>
  </cols>
  <sheetData>
    <row r="1" spans="1:26" ht="26.25" customHeight="1" x14ac:dyDescent="0.3">
      <c r="A1" s="1" t="s">
        <v>1</v>
      </c>
      <c r="B1" s="1" t="s">
        <v>0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105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</row>
    <row r="2" spans="1:26" x14ac:dyDescent="0.25">
      <c r="A2" s="9">
        <v>751633165</v>
      </c>
      <c r="B2" t="s">
        <v>25</v>
      </c>
      <c r="D2" t="s">
        <v>30</v>
      </c>
      <c r="E2" t="s">
        <v>32</v>
      </c>
      <c r="F2" t="s">
        <v>33</v>
      </c>
      <c r="G2" t="s">
        <v>34</v>
      </c>
      <c r="H2" t="s">
        <v>39</v>
      </c>
      <c r="I2" t="s">
        <v>44</v>
      </c>
      <c r="J2" t="s">
        <v>47</v>
      </c>
      <c r="K2" t="s">
        <v>51</v>
      </c>
      <c r="L2">
        <v>79021</v>
      </c>
      <c r="M2" t="s">
        <v>56</v>
      </c>
      <c r="N2">
        <v>549783505</v>
      </c>
      <c r="O2" t="s">
        <v>61</v>
      </c>
      <c r="P2" t="s">
        <v>44</v>
      </c>
      <c r="Q2" t="s">
        <v>70</v>
      </c>
      <c r="R2" t="s">
        <v>75</v>
      </c>
      <c r="S2" t="s">
        <v>78</v>
      </c>
      <c r="T2" t="s">
        <v>75</v>
      </c>
      <c r="U2" t="s">
        <v>78</v>
      </c>
      <c r="V2" t="s">
        <v>19</v>
      </c>
      <c r="W2">
        <v>549783507</v>
      </c>
      <c r="X2" t="s">
        <v>82</v>
      </c>
      <c r="Y2" t="s">
        <v>86</v>
      </c>
      <c r="Z2" t="s">
        <v>90</v>
      </c>
    </row>
    <row r="3" spans="1:26" x14ac:dyDescent="0.25">
      <c r="A3" s="9">
        <v>751659475</v>
      </c>
      <c r="B3" t="s">
        <v>26</v>
      </c>
      <c r="D3" t="s">
        <v>30</v>
      </c>
      <c r="E3" t="s">
        <v>32</v>
      </c>
      <c r="F3" t="s">
        <v>33</v>
      </c>
      <c r="G3" t="s">
        <v>35</v>
      </c>
      <c r="H3" t="s">
        <v>40</v>
      </c>
      <c r="I3" t="s">
        <v>45</v>
      </c>
      <c r="J3" t="s">
        <v>48</v>
      </c>
      <c r="K3" t="s">
        <v>52</v>
      </c>
      <c r="L3">
        <v>94310</v>
      </c>
      <c r="M3" t="s">
        <v>57</v>
      </c>
      <c r="N3">
        <v>148530912</v>
      </c>
      <c r="O3" t="s">
        <v>62</v>
      </c>
      <c r="P3" t="s">
        <v>66</v>
      </c>
      <c r="Q3" t="s">
        <v>71</v>
      </c>
      <c r="R3" t="s">
        <v>77</v>
      </c>
      <c r="S3" t="s">
        <v>79</v>
      </c>
      <c r="T3" t="s">
        <v>76</v>
      </c>
      <c r="U3" t="s">
        <v>80</v>
      </c>
      <c r="V3" t="s">
        <v>81</v>
      </c>
      <c r="X3" t="s">
        <v>83</v>
      </c>
      <c r="Y3" t="s">
        <v>87</v>
      </c>
      <c r="Z3" t="s">
        <v>92</v>
      </c>
    </row>
    <row r="4" spans="1:26" x14ac:dyDescent="0.25">
      <c r="A4" s="9">
        <v>941139016</v>
      </c>
      <c r="B4" t="s">
        <v>27</v>
      </c>
      <c r="D4" t="s">
        <v>31</v>
      </c>
      <c r="E4" t="s">
        <v>32</v>
      </c>
      <c r="F4" t="s">
        <v>33</v>
      </c>
      <c r="G4" t="s">
        <v>36</v>
      </c>
      <c r="H4" t="s">
        <v>41</v>
      </c>
      <c r="I4" t="s">
        <v>46</v>
      </c>
      <c r="J4" t="s">
        <v>48</v>
      </c>
      <c r="K4" t="s">
        <v>53</v>
      </c>
      <c r="L4">
        <v>94456</v>
      </c>
      <c r="M4" t="s">
        <v>58</v>
      </c>
      <c r="O4" t="s">
        <v>63</v>
      </c>
      <c r="P4" t="s">
        <v>67</v>
      </c>
      <c r="Q4" t="s">
        <v>72</v>
      </c>
      <c r="R4" t="s">
        <v>75</v>
      </c>
      <c r="S4" t="s">
        <v>78</v>
      </c>
      <c r="T4" t="s">
        <v>75</v>
      </c>
      <c r="U4" t="s">
        <v>78</v>
      </c>
      <c r="V4" t="s">
        <v>19</v>
      </c>
      <c r="X4" t="s">
        <v>84</v>
      </c>
      <c r="Y4" t="s">
        <v>88</v>
      </c>
      <c r="Z4" t="s">
        <v>91</v>
      </c>
    </row>
    <row r="5" spans="1:26" x14ac:dyDescent="0.25">
      <c r="A5" s="9">
        <v>261032304</v>
      </c>
      <c r="B5" t="s">
        <v>28</v>
      </c>
      <c r="D5" t="s">
        <v>30</v>
      </c>
      <c r="E5" t="s">
        <v>32</v>
      </c>
      <c r="F5" t="s">
        <v>33</v>
      </c>
      <c r="G5" t="s">
        <v>37</v>
      </c>
      <c r="H5" t="s">
        <v>42</v>
      </c>
      <c r="I5" t="s">
        <v>44</v>
      </c>
      <c r="J5" t="s">
        <v>47</v>
      </c>
      <c r="K5" t="s">
        <v>54</v>
      </c>
      <c r="L5">
        <v>69677</v>
      </c>
      <c r="M5" t="s">
        <v>59</v>
      </c>
      <c r="O5" t="s">
        <v>64</v>
      </c>
      <c r="P5" t="s">
        <v>68</v>
      </c>
      <c r="Q5" t="s">
        <v>73</v>
      </c>
      <c r="R5" t="s">
        <v>75</v>
      </c>
      <c r="S5" t="s">
        <v>78</v>
      </c>
      <c r="T5" t="s">
        <v>75</v>
      </c>
      <c r="U5" t="s">
        <v>78</v>
      </c>
      <c r="V5" t="s">
        <v>19</v>
      </c>
      <c r="X5" t="s">
        <v>85</v>
      </c>
      <c r="Y5" t="s">
        <v>89</v>
      </c>
      <c r="Z5" t="s">
        <v>93</v>
      </c>
    </row>
    <row r="6" spans="1:26" x14ac:dyDescent="0.25">
      <c r="A6" s="9">
        <v>999999999</v>
      </c>
      <c r="B6" t="s">
        <v>29</v>
      </c>
      <c r="D6" t="s">
        <v>30</v>
      </c>
      <c r="E6" t="s">
        <v>32</v>
      </c>
      <c r="F6" t="s">
        <v>33</v>
      </c>
      <c r="G6" t="s">
        <v>38</v>
      </c>
      <c r="H6" t="s">
        <v>43</v>
      </c>
      <c r="I6" t="s">
        <v>50</v>
      </c>
      <c r="J6" t="s">
        <v>49</v>
      </c>
      <c r="K6" t="s">
        <v>55</v>
      </c>
      <c r="L6">
        <v>69495</v>
      </c>
      <c r="M6" t="s">
        <v>60</v>
      </c>
      <c r="O6" t="s">
        <v>65</v>
      </c>
      <c r="P6" t="s">
        <v>69</v>
      </c>
      <c r="Q6" t="s">
        <v>74</v>
      </c>
      <c r="R6" t="s">
        <v>75</v>
      </c>
      <c r="S6" t="s">
        <v>78</v>
      </c>
      <c r="T6" t="s">
        <v>75</v>
      </c>
      <c r="U6" t="s">
        <v>78</v>
      </c>
      <c r="V6" t="s">
        <v>19</v>
      </c>
      <c r="X6" t="s">
        <v>85</v>
      </c>
      <c r="Y6" t="s">
        <v>89</v>
      </c>
      <c r="Z6" t="s">
        <v>94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isie"/>
  <dimension ref="A1:I6"/>
  <sheetViews>
    <sheetView workbookViewId="0">
      <selection activeCell="B1" sqref="B1:C1048576"/>
    </sheetView>
  </sheetViews>
  <sheetFormatPr baseColWidth="10" defaultRowHeight="15" x14ac:dyDescent="0.25"/>
  <cols>
    <col min="1" max="1" width="20.5703125" customWidth="1"/>
    <col min="2" max="2" width="14.7109375" customWidth="1"/>
    <col min="3" max="3" width="18.5703125" customWidth="1"/>
    <col min="4" max="4" width="19" customWidth="1"/>
  </cols>
  <sheetData>
    <row r="1" spans="1:9" ht="16.5" x14ac:dyDescent="0.25">
      <c r="A1" s="4" t="s">
        <v>96</v>
      </c>
      <c r="B1" s="4" t="s">
        <v>95</v>
      </c>
      <c r="C1" s="4" t="s">
        <v>103</v>
      </c>
      <c r="D1" s="4" t="s">
        <v>104</v>
      </c>
      <c r="E1" s="2"/>
      <c r="F1" s="2"/>
      <c r="G1" s="2"/>
      <c r="H1" s="2"/>
      <c r="I1" s="2"/>
    </row>
    <row r="2" spans="1:9" ht="16.5" x14ac:dyDescent="0.25">
      <c r="A2" s="4"/>
      <c r="B2" s="4"/>
      <c r="C2" s="4"/>
      <c r="D2" s="4"/>
      <c r="E2" s="2"/>
      <c r="F2" s="2"/>
      <c r="G2" s="2"/>
      <c r="H2" s="2"/>
      <c r="I2" s="2"/>
    </row>
    <row r="3" spans="1:9" x14ac:dyDescent="0.25">
      <c r="A3" t="s">
        <v>101</v>
      </c>
      <c r="B3" s="3" t="s">
        <v>100</v>
      </c>
      <c r="C3">
        <v>5</v>
      </c>
      <c r="D3">
        <v>5</v>
      </c>
    </row>
    <row r="4" spans="1:9" x14ac:dyDescent="0.25">
      <c r="A4" t="s">
        <v>102</v>
      </c>
      <c r="B4" s="3" t="s">
        <v>115</v>
      </c>
      <c r="C4">
        <v>2</v>
      </c>
      <c r="D4">
        <v>10</v>
      </c>
    </row>
    <row r="5" spans="1:9" x14ac:dyDescent="0.25">
      <c r="A5" t="s">
        <v>113</v>
      </c>
      <c r="B5" s="3" t="s">
        <v>116</v>
      </c>
      <c r="C5">
        <v>4</v>
      </c>
      <c r="D5">
        <v>4</v>
      </c>
    </row>
    <row r="6" spans="1:9" x14ac:dyDescent="0.25">
      <c r="A6" t="s">
        <v>114</v>
      </c>
      <c r="B6" s="3" t="s">
        <v>117</v>
      </c>
      <c r="C6">
        <v>2</v>
      </c>
      <c r="D6"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38"/>
  <sheetViews>
    <sheetView showGridLines="0" tabSelected="1" zoomScaleNormal="100" workbookViewId="0">
      <selection sqref="A1:L38"/>
    </sheetView>
  </sheetViews>
  <sheetFormatPr baseColWidth="10" defaultRowHeight="15" x14ac:dyDescent="0.25"/>
  <cols>
    <col min="1" max="7" width="12.85546875" customWidth="1"/>
    <col min="12" max="12" width="40.140625" customWidth="1"/>
  </cols>
  <sheetData>
    <row r="1" spans="1:12" x14ac:dyDescent="0.2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x14ac:dyDescent="0.2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2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5" spans="1:12" x14ac:dyDescent="0.2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</row>
    <row r="6" spans="1:12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</row>
    <row r="7" spans="1:12" x14ac:dyDescent="0.25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</row>
    <row r="8" spans="1:12" x14ac:dyDescent="0.25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</row>
    <row r="9" spans="1:12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</row>
    <row r="10" spans="1:12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</row>
    <row r="11" spans="1:12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</row>
    <row r="12" spans="1:12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</row>
    <row r="13" spans="1:12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</row>
    <row r="14" spans="1:12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</row>
    <row r="15" spans="1:12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</row>
    <row r="16" spans="1:12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</row>
    <row r="17" spans="1:12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</row>
    <row r="18" spans="1:12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</row>
    <row r="19" spans="1:12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</row>
    <row r="20" spans="1:12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</row>
    <row r="21" spans="1:12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</row>
    <row r="22" spans="1:12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</row>
    <row r="23" spans="1:12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</row>
    <row r="24" spans="1:12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</row>
    <row r="25" spans="1:12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</row>
    <row r="26" spans="1:12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</row>
    <row r="27" spans="1:12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</row>
    <row r="28" spans="1:12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2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</row>
    <row r="30" spans="1:12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</row>
    <row r="31" spans="1:12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</row>
    <row r="32" spans="1:12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</row>
    <row r="33" spans="1:12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</row>
    <row r="34" spans="1:12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</row>
    <row r="35" spans="1:12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</row>
    <row r="36" spans="1:12" x14ac:dyDescent="0.25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</row>
    <row r="37" spans="1:12" x14ac:dyDescent="0.25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</row>
    <row r="38" spans="1:12" x14ac:dyDescent="0.25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</row>
  </sheetData>
  <mergeCells count="1">
    <mergeCell ref="A1:L38"/>
  </mergeCells>
  <printOptions horizontalCentered="1" verticalCentered="1"/>
  <pageMargins left="0.19685039370078741" right="0.19685039370078741" top="0.31496062992125984" bottom="0.23622047244094491" header="0.15748031496062992" footer="0.15748031496062992"/>
  <pageSetup paperSize="9" scale="81" orientation="landscape" horizontalDpi="300" verticalDpi="300" r:id="rId1"/>
  <drawing r:id="rId2"/>
  <legacyDrawing r:id="rId3"/>
  <controls>
    <mc:AlternateContent xmlns:mc="http://schemas.openxmlformats.org/markup-compatibility/2006">
      <mc:Choice Requires="x14">
        <control shapeId="3078" r:id="rId4" name="Image6">
          <controlPr defaultSize="0" autoLine="0" r:id="rId5">
            <anchor moveWithCells="1">
              <from>
                <xdr:col>5</xdr:col>
                <xdr:colOff>447675</xdr:colOff>
                <xdr:row>17</xdr:row>
                <xdr:rowOff>133350</xdr:rowOff>
              </from>
              <to>
                <xdr:col>7</xdr:col>
                <xdr:colOff>714375</xdr:colOff>
                <xdr:row>26</xdr:row>
                <xdr:rowOff>114300</xdr:rowOff>
              </to>
            </anchor>
          </controlPr>
        </control>
      </mc:Choice>
      <mc:Fallback>
        <control shapeId="3078" r:id="rId4" name="Image6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3"/>
  <sheetViews>
    <sheetView workbookViewId="0">
      <selection activeCell="E23" sqref="E23"/>
    </sheetView>
  </sheetViews>
  <sheetFormatPr baseColWidth="10" defaultRowHeight="15" x14ac:dyDescent="0.25"/>
  <cols>
    <col min="2" max="2" width="15.140625" customWidth="1"/>
    <col min="4" max="5" width="17.42578125" customWidth="1"/>
  </cols>
  <sheetData>
    <row r="1" spans="1:5" ht="34.5" customHeight="1" x14ac:dyDescent="0.25">
      <c r="A1" s="4" t="s">
        <v>106</v>
      </c>
      <c r="B1" s="4" t="s">
        <v>96</v>
      </c>
      <c r="C1" s="4" t="s">
        <v>97</v>
      </c>
      <c r="D1" s="4" t="s">
        <v>98</v>
      </c>
      <c r="E1" s="4" t="s">
        <v>99</v>
      </c>
    </row>
    <row r="2" spans="1:5" x14ac:dyDescent="0.25">
      <c r="A2" s="5">
        <v>41901</v>
      </c>
      <c r="B2" t="s">
        <v>101</v>
      </c>
      <c r="C2">
        <v>123456</v>
      </c>
      <c r="D2" s="6">
        <v>42706</v>
      </c>
      <c r="E2">
        <v>100</v>
      </c>
    </row>
    <row r="3" spans="1:5" x14ac:dyDescent="0.25">
      <c r="A3" s="5">
        <v>41901</v>
      </c>
      <c r="B3" t="s">
        <v>101</v>
      </c>
      <c r="C3">
        <v>789000</v>
      </c>
      <c r="D3" s="6">
        <v>42809</v>
      </c>
      <c r="E3">
        <v>50</v>
      </c>
    </row>
    <row r="4" spans="1:5" x14ac:dyDescent="0.25">
      <c r="A4" s="5">
        <v>41901</v>
      </c>
      <c r="B4" t="s">
        <v>101</v>
      </c>
      <c r="C4">
        <v>444444</v>
      </c>
      <c r="D4" s="6">
        <v>42776</v>
      </c>
      <c r="E4">
        <v>50</v>
      </c>
    </row>
    <row r="5" spans="1:5" x14ac:dyDescent="0.25">
      <c r="A5" s="5">
        <v>41901</v>
      </c>
      <c r="B5" t="s">
        <v>102</v>
      </c>
      <c r="C5">
        <v>987</v>
      </c>
      <c r="D5" s="6">
        <v>42809</v>
      </c>
      <c r="E5">
        <v>200</v>
      </c>
    </row>
    <row r="6" spans="1:5" x14ac:dyDescent="0.25">
      <c r="A6" s="5">
        <v>41901</v>
      </c>
      <c r="B6" t="s">
        <v>102</v>
      </c>
      <c r="C6">
        <v>591559</v>
      </c>
      <c r="D6" s="6">
        <v>42579</v>
      </c>
      <c r="E6">
        <v>100</v>
      </c>
    </row>
    <row r="7" spans="1:5" x14ac:dyDescent="0.25">
      <c r="A7" s="5">
        <v>41901</v>
      </c>
      <c r="B7" t="s">
        <v>113</v>
      </c>
      <c r="C7">
        <v>1234</v>
      </c>
      <c r="D7" s="6">
        <v>42735</v>
      </c>
      <c r="E7">
        <v>300</v>
      </c>
    </row>
    <row r="8" spans="1:5" x14ac:dyDescent="0.25">
      <c r="A8" s="5">
        <v>41901</v>
      </c>
      <c r="B8" t="s">
        <v>114</v>
      </c>
      <c r="C8">
        <v>999999</v>
      </c>
      <c r="D8" s="6">
        <v>43008</v>
      </c>
      <c r="E8">
        <v>100</v>
      </c>
    </row>
    <row r="9" spans="1:5" x14ac:dyDescent="0.25">
      <c r="A9" s="5">
        <v>41901</v>
      </c>
      <c r="B9" t="s">
        <v>114</v>
      </c>
      <c r="C9">
        <v>777777</v>
      </c>
      <c r="D9" s="6">
        <v>42947</v>
      </c>
      <c r="E9">
        <v>100</v>
      </c>
    </row>
    <row r="10" spans="1:5" x14ac:dyDescent="0.25">
      <c r="A10" s="5">
        <v>41915</v>
      </c>
      <c r="B10" t="s">
        <v>101</v>
      </c>
      <c r="C10">
        <v>9999</v>
      </c>
      <c r="D10" s="6" t="s">
        <v>129</v>
      </c>
      <c r="E10" s="5">
        <v>100</v>
      </c>
    </row>
    <row r="11" spans="1:5" x14ac:dyDescent="0.25">
      <c r="A11" t="s">
        <v>122</v>
      </c>
      <c r="D11" s="8"/>
    </row>
    <row r="12" spans="1:5" x14ac:dyDescent="0.25">
      <c r="A12" s="5"/>
    </row>
    <row r="13" spans="1:5" x14ac:dyDescent="0.25">
      <c r="A13" s="5"/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6"/>
  <sheetViews>
    <sheetView zoomScaleNormal="100" zoomScaleSheetLayoutView="75" workbookViewId="0">
      <selection activeCell="O6" sqref="O6"/>
    </sheetView>
  </sheetViews>
  <sheetFormatPr baseColWidth="10" defaultRowHeight="15" x14ac:dyDescent="0.25"/>
  <cols>
    <col min="1" max="1" width="11.42578125" style="17" customWidth="1"/>
    <col min="2" max="2" width="14.7109375" customWidth="1"/>
    <col min="3" max="3" width="12.28515625" customWidth="1"/>
    <col min="4" max="4" width="12.7109375" customWidth="1"/>
    <col min="5" max="5" width="11.28515625" customWidth="1"/>
    <col min="7" max="7" width="25.7109375" customWidth="1"/>
    <col min="8" max="8" width="8.140625" customWidth="1"/>
    <col min="9" max="9" width="11.140625" customWidth="1"/>
    <col min="10" max="10" width="20.5703125" customWidth="1"/>
    <col min="11" max="11" width="10.140625" customWidth="1"/>
    <col min="12" max="12" width="12.28515625" customWidth="1"/>
    <col min="13" max="13" width="10.7109375" customWidth="1"/>
    <col min="14" max="14" width="21.5703125" customWidth="1"/>
    <col min="15" max="15" width="9.5703125" customWidth="1"/>
    <col min="16" max="17" width="11.7109375" customWidth="1"/>
  </cols>
  <sheetData>
    <row r="1" spans="1:17" ht="38.25" customHeight="1" x14ac:dyDescent="0.25"/>
    <row r="2" spans="1:17" ht="33" x14ac:dyDescent="0.25">
      <c r="A2" s="18" t="s">
        <v>106</v>
      </c>
      <c r="B2" s="14" t="s">
        <v>107</v>
      </c>
      <c r="C2" s="15" t="s">
        <v>15</v>
      </c>
      <c r="D2" s="15" t="s">
        <v>3</v>
      </c>
      <c r="E2" s="15" t="s">
        <v>105</v>
      </c>
      <c r="F2" s="15" t="s">
        <v>6</v>
      </c>
      <c r="G2" s="15" t="s">
        <v>9</v>
      </c>
      <c r="H2" s="15" t="s">
        <v>109</v>
      </c>
      <c r="I2" s="15" t="s">
        <v>111</v>
      </c>
      <c r="J2" s="15" t="s">
        <v>96</v>
      </c>
      <c r="K2" s="15" t="s">
        <v>97</v>
      </c>
      <c r="L2" s="15" t="s">
        <v>110</v>
      </c>
      <c r="M2" s="15" t="s">
        <v>112</v>
      </c>
      <c r="N2" s="15" t="s">
        <v>123</v>
      </c>
      <c r="O2" s="15" t="s">
        <v>124</v>
      </c>
      <c r="P2" s="15" t="s">
        <v>125</v>
      </c>
      <c r="Q2" s="15" t="s">
        <v>126</v>
      </c>
    </row>
    <row r="3" spans="1:17" x14ac:dyDescent="0.25">
      <c r="A3" s="17" t="s">
        <v>127</v>
      </c>
      <c r="B3">
        <v>261032304</v>
      </c>
      <c r="D3" t="str">
        <f>IF(B3=0," ",VLOOKUP(B3,ListeMedecins,4,FALSE))</f>
        <v>Madame le Docteur</v>
      </c>
      <c r="E3" t="s">
        <v>37</v>
      </c>
      <c r="F3" t="s">
        <v>128</v>
      </c>
      <c r="G3" t="str">
        <f>IF(B3=0," ",VLOOKUP(B3,ListeMedecins,11,FALSE))</f>
        <v>59 boulevard pinel</v>
      </c>
      <c r="H3">
        <f>IF(B3=0," ",VLOOKUP(B3,ListeMedecins,12,FALSE))</f>
        <v>69677</v>
      </c>
      <c r="I3" t="str">
        <f>IF(B3=0," ",VLOOKUP(B3,ListeMedecins,13,FALSE))</f>
        <v>BRON CEDEX</v>
      </c>
      <c r="J3" t="s">
        <v>101</v>
      </c>
      <c r="K3" s="7">
        <v>123456</v>
      </c>
      <c r="L3" s="5">
        <f t="array" ref="L3">IF(J3=0," ",MIN(IF(DESIGNATION2=J3,PER," ")))</f>
        <v>42706</v>
      </c>
      <c r="M3">
        <v>2</v>
      </c>
      <c r="N3" t="s">
        <v>102</v>
      </c>
      <c r="O3" s="7">
        <v>591559</v>
      </c>
      <c r="P3" s="5">
        <f t="array" ref="P3">IF(N3=0," ",MIN(IF(DESIGNATION2=N3,PER," ")))</f>
        <v>42579</v>
      </c>
      <c r="Q3">
        <v>4</v>
      </c>
    </row>
    <row r="4" spans="1:17" x14ac:dyDescent="0.25">
      <c r="A4" s="19" t="s">
        <v>118</v>
      </c>
      <c r="B4" s="16">
        <v>751659475</v>
      </c>
      <c r="C4" s="12"/>
      <c r="D4" s="12" t="str">
        <f>IF(B4=0," ",VLOOKUP(B4,ListeMedecins,4,FALSE))</f>
        <v>Madame le Docteur</v>
      </c>
      <c r="E4" s="12" t="s">
        <v>35</v>
      </c>
      <c r="F4" s="12" t="s">
        <v>119</v>
      </c>
      <c r="G4" s="12" t="str">
        <f>IF(B4=0," ",VLOOKUP(B4,ListeMedecins,11,FALSE))</f>
        <v>15 rue Christophe Colomb</v>
      </c>
      <c r="H4" s="12">
        <f>IF(B4=0," ",VLOOKUP(B4,ListeMedecins,12,FALSE))</f>
        <v>94310</v>
      </c>
      <c r="I4" s="12" t="str">
        <f>IF(B4=0," ",VLOOKUP(B4,ListeMedecins,13,FALSE))</f>
        <v>ORLY</v>
      </c>
      <c r="J4" s="12" t="s">
        <v>101</v>
      </c>
      <c r="K4" s="12">
        <v>123456</v>
      </c>
      <c r="L4" s="10">
        <f t="array" ref="L4">IF(J4=0," ",MIN(IF(DESIGNATION2=J4,PER," ")))</f>
        <v>42706</v>
      </c>
      <c r="M4" s="11">
        <v>1</v>
      </c>
      <c r="N4" s="12" t="s">
        <v>102</v>
      </c>
      <c r="O4" s="12">
        <v>591559</v>
      </c>
      <c r="P4" s="10">
        <f t="array" ref="P4">IF(N4=0," ",MIN(IF(DESIGNATION2=N4,PER," ")))</f>
        <v>42579</v>
      </c>
      <c r="Q4" s="13">
        <v>2</v>
      </c>
    </row>
    <row r="5" spans="1:17" x14ac:dyDescent="0.25">
      <c r="A5" s="19" t="s">
        <v>118</v>
      </c>
      <c r="B5" s="11">
        <v>941139016</v>
      </c>
      <c r="C5" s="12"/>
      <c r="D5" s="12" t="str">
        <f>IF(B5=0," ",VLOOKUP(B5,ListeMedecins,4,FALSE))</f>
        <v>Monsieur le Docteur</v>
      </c>
      <c r="E5" s="12" t="s">
        <v>36</v>
      </c>
      <c r="F5" s="12" t="s">
        <v>120</v>
      </c>
      <c r="G5" s="12" t="str">
        <f>IF(B5=0," ",VLOOKUP(B5,ListeMedecins,11,FALSE))</f>
        <v>1 avenue de Verdun</v>
      </c>
      <c r="H5" s="12">
        <f>IF(B5=0," ",VLOOKUP(B5,ListeMedecins,12,FALSE))</f>
        <v>94456</v>
      </c>
      <c r="I5" s="12" t="str">
        <f>IF(B5=0," ",VLOOKUP(B5,ListeMedecins,13,FALSE))</f>
        <v>LIMEIL BREVANNES CEDEX</v>
      </c>
      <c r="J5" s="12" t="s">
        <v>113</v>
      </c>
      <c r="K5" s="12">
        <v>1234</v>
      </c>
      <c r="L5" s="10">
        <f t="array" ref="L5">IF(J5=0," ",MIN(IF(DESIGNATION2=J5,PER," ")))</f>
        <v>42735</v>
      </c>
      <c r="M5" s="11">
        <v>1</v>
      </c>
      <c r="N5" s="12" t="s">
        <v>102</v>
      </c>
      <c r="O5" s="12">
        <v>591559</v>
      </c>
      <c r="P5" s="10">
        <f t="array" ref="P5">IF(N5=0," ",MIN(IF(DESIGNATION2=N5,PER," ")))</f>
        <v>42579</v>
      </c>
      <c r="Q5" s="13">
        <v>3</v>
      </c>
    </row>
    <row r="6" spans="1:17" x14ac:dyDescent="0.25">
      <c r="A6" s="19" t="s">
        <v>118</v>
      </c>
      <c r="B6" s="11">
        <v>999999999</v>
      </c>
      <c r="C6" s="12"/>
      <c r="D6" s="12" t="str">
        <f>IF(B6=0," ",VLOOKUP(B6,ListeMedecins,4,FALSE))</f>
        <v>Madame le Docteur</v>
      </c>
      <c r="E6" s="12" t="s">
        <v>38</v>
      </c>
      <c r="F6" s="12" t="s">
        <v>121</v>
      </c>
      <c r="G6" s="12" t="str">
        <f>IF(B6=0," ",VLOOKUP(B6,ListeMedecins,11,FALSE))</f>
        <v>165 chemin du grand revoyet</v>
      </c>
      <c r="H6" s="12">
        <f>IF(B6=0," ",VLOOKUP(B6,ListeMedecins,12,FALSE))</f>
        <v>69495</v>
      </c>
      <c r="I6" s="12" t="str">
        <f>IF(B6=0," ",VLOOKUP(B6,ListeMedecins,13,FALSE))</f>
        <v>PIERRE BENITE CEDEX</v>
      </c>
      <c r="J6" s="12" t="s">
        <v>114</v>
      </c>
      <c r="K6" s="12">
        <v>777777</v>
      </c>
      <c r="L6" s="10">
        <f t="array" ref="L6">IF(J6=0," ",MIN(IF(DESIGNATION2=J6,PER," ")))</f>
        <v>42947</v>
      </c>
      <c r="M6" s="11">
        <v>2</v>
      </c>
      <c r="N6" s="12"/>
      <c r="O6" s="12" t="str">
        <f t="array" ref="O6">IF(N6=0," ",INDEX(LOT,MATCH(1,(DESIGNATION2=N6)*(PER=P6),0)))</f>
        <v xml:space="preserve"> </v>
      </c>
      <c r="P6" s="10" t="str">
        <f t="array" ref="P6">IF(N6=0," ",MIN(IF(DESIGNATION2=N6,PER," ")))</f>
        <v xml:space="preserve"> </v>
      </c>
      <c r="Q6" s="12" t="s">
        <v>108</v>
      </c>
    </row>
  </sheetData>
  <sortState ref="A3:AH6">
    <sortCondition ref="A3"/>
  </sortState>
  <pageMargins left="0.19685039370078741" right="0.19685039370078741" top="0.35433070866141736" bottom="0.31496062992125984" header="0.23622047244094491" footer="0.15748031496062992"/>
  <pageSetup paperSize="9" scale="9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Liste Médecins</vt:lpstr>
      <vt:lpstr>Articles</vt:lpstr>
      <vt:lpstr>Démarrage</vt:lpstr>
      <vt:lpstr>Stock</vt:lpstr>
      <vt:lpstr>Commande-Controle</vt:lpstr>
      <vt:lpstr>ADELI</vt:lpstr>
      <vt:lpstr>CIVIL</vt:lpstr>
      <vt:lpstr>CP</vt:lpstr>
      <vt:lpstr>DATE_CDE</vt:lpstr>
      <vt:lpstr>DESIGNATION</vt:lpstr>
      <vt:lpstr>DESIGNATION2</vt:lpstr>
      <vt:lpstr>Entrée</vt:lpstr>
      <vt:lpstr>Lib_Adr</vt:lpstr>
      <vt:lpstr>ListeArticles</vt:lpstr>
      <vt:lpstr>ListeMedecins</vt:lpstr>
      <vt:lpstr>LOT</vt:lpstr>
      <vt:lpstr>PER</vt:lpstr>
      <vt:lpstr>VILLE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DELON</dc:creator>
  <cp:lastModifiedBy>Karine DELON</cp:lastModifiedBy>
  <cp:lastPrinted>2014-10-03T13:41:18Z</cp:lastPrinted>
  <dcterms:created xsi:type="dcterms:W3CDTF">2014-09-17T08:19:48Z</dcterms:created>
  <dcterms:modified xsi:type="dcterms:W3CDTF">2014-10-14T11:57:53Z</dcterms:modified>
</cp:coreProperties>
</file>