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5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5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75" windowWidth="24915" windowHeight="123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Feuil1!$A$4:$AF$55</definedName>
  </definedNames>
  <calcPr calcId="125725"/>
</workbook>
</file>

<file path=xl/calcChain.xml><?xml version="1.0" encoding="utf-8"?>
<calcChain xmlns="http://schemas.openxmlformats.org/spreadsheetml/2006/main">
  <c r="H6" i="1"/>
  <c r="H5"/>
  <c r="AF6" l="1"/>
  <c r="AF5"/>
  <c r="AE5"/>
  <c r="AE6"/>
  <c r="AD5"/>
  <c r="AD6"/>
  <c r="AC5"/>
  <c r="AC6"/>
  <c r="AB5"/>
  <c r="AB6"/>
  <c r="AA5"/>
  <c r="AA6"/>
  <c r="Z5"/>
  <c r="Z6"/>
  <c r="Y5"/>
  <c r="Y6"/>
  <c r="X5"/>
  <c r="X6"/>
  <c r="W5"/>
  <c r="W6"/>
  <c r="V5"/>
  <c r="V6"/>
  <c r="D11" i="2"/>
  <c r="E10"/>
  <c r="D10"/>
  <c r="E9"/>
  <c r="E8"/>
  <c r="D9" s="1"/>
  <c r="E7"/>
  <c r="D8" s="1"/>
  <c r="D7"/>
  <c r="E6"/>
  <c r="D6"/>
  <c r="E5"/>
  <c r="D5"/>
  <c r="E4"/>
  <c r="D4"/>
  <c r="E3"/>
  <c r="D3"/>
  <c r="E2"/>
  <c r="D2"/>
  <c r="D1"/>
  <c r="L4" i="1"/>
  <c r="L6"/>
  <c r="L5"/>
  <c r="U6"/>
  <c r="U5"/>
</calcChain>
</file>

<file path=xl/sharedStrings.xml><?xml version="1.0" encoding="utf-8"?>
<sst xmlns="http://schemas.openxmlformats.org/spreadsheetml/2006/main" count="100" uniqueCount="75">
  <si>
    <t>N°RG</t>
  </si>
  <si>
    <t>NOM</t>
  </si>
  <si>
    <t>Prénom</t>
  </si>
  <si>
    <t>Jugement</t>
  </si>
  <si>
    <t>Révision</t>
  </si>
  <si>
    <t>Nlle révision</t>
  </si>
  <si>
    <t>RG étendu</t>
  </si>
  <si>
    <t xml:space="preserve">Durée </t>
  </si>
  <si>
    <t>Entrée</t>
  </si>
  <si>
    <t>Sortie</t>
  </si>
  <si>
    <t>Lieu au 01/01</t>
  </si>
  <si>
    <t>Lieu au 31/12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</si>
  <si>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</si>
  <si>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</si>
  <si>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</si>
  <si>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</si>
  <si>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</si>
  <si>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</si>
  <si>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</si>
  <si>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</si>
  <si>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</si>
  <si>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T10</t>
  </si>
  <si>
    <t>T11</t>
  </si>
  <si>
    <t>AAH</t>
  </si>
  <si>
    <t>SMIC</t>
  </si>
  <si>
    <t>INSTITUT</t>
  </si>
  <si>
    <t>H INSTITUT</t>
  </si>
  <si>
    <t>Age</t>
  </si>
  <si>
    <t xml:space="preserve">Né(e) le </t>
  </si>
  <si>
    <t>Date</t>
  </si>
  <si>
    <t>&lt;= AAH</t>
  </si>
  <si>
    <t>&gt;AAH &lt;= SMIC</t>
  </si>
  <si>
    <t>&gt; SMIC &lt;= 1,2 SMIC</t>
  </si>
  <si>
    <t>&gt; 1,2 SMIC &lt;= 1,4 SMIC</t>
  </si>
  <si>
    <t>&gt; 1,4 SMIC &lt;= 1,6 SMIC</t>
  </si>
  <si>
    <t>&gt; 1,6 SMIC &lt;= 1,8 SMIC</t>
  </si>
  <si>
    <t>&gt; 1,8 SMIC &lt;= 2 SMIC</t>
  </si>
  <si>
    <t>&gt; 2 SMIC &lt;= 2,5 SMIC</t>
  </si>
  <si>
    <t>&gt; 2,5 SMIC &lt;= 4 SMIC</t>
  </si>
  <si>
    <t>&gt; 4 SMIC &lt;= 6 SMIC</t>
  </si>
  <si>
    <t>&gt; 6 SMIC</t>
  </si>
  <si>
    <t>Revenus</t>
  </si>
  <si>
    <t>Sexe</t>
  </si>
  <si>
    <t>06/00008-1</t>
  </si>
  <si>
    <t>Malika</t>
  </si>
  <si>
    <t>05/00037-2</t>
  </si>
  <si>
    <t>Nora</t>
  </si>
  <si>
    <t>Domicile</t>
  </si>
  <si>
    <t>CR</t>
  </si>
  <si>
    <t>T</t>
  </si>
  <si>
    <t>N° SS</t>
  </si>
  <si>
    <t>Avant</t>
  </si>
  <si>
    <t>Après</t>
  </si>
  <si>
    <t>MS</t>
  </si>
  <si>
    <t>CS</t>
  </si>
  <si>
    <t>MAJ</t>
  </si>
  <si>
    <t>Nature</t>
  </si>
  <si>
    <t>B et P</t>
  </si>
  <si>
    <t>P</t>
  </si>
  <si>
    <t xml:space="preserve">B  </t>
  </si>
  <si>
    <t>S TUT.</t>
  </si>
  <si>
    <t>S CUR.</t>
  </si>
  <si>
    <t>Ets</t>
  </si>
  <si>
    <t>Ets (+ Logt)</t>
  </si>
  <si>
    <t>A</t>
  </si>
  <si>
    <t>Etat Civil</t>
  </si>
  <si>
    <t xml:space="preserve">Nom </t>
  </si>
  <si>
    <t>MDPH</t>
  </si>
  <si>
    <t>Rév.AAH</t>
  </si>
  <si>
    <t>Rév.Suivi</t>
  </si>
  <si>
    <t>Rév.Travail</t>
  </si>
  <si>
    <t>Tribunal</t>
  </si>
  <si>
    <t>CMU Base</t>
  </si>
  <si>
    <t>CMU Compl.</t>
  </si>
  <si>
    <t xml:space="preserve">       Sécurité Sociale</t>
  </si>
</sst>
</file>

<file path=xl/styles.xml><?xml version="1.0" encoding="utf-8"?>
<styleSheet xmlns="http://schemas.openxmlformats.org/spreadsheetml/2006/main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0&quot;/&quot;00000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2" fontId="0" fillId="0" borderId="0" xfId="0" applyNumberFormat="1"/>
    <xf numFmtId="0" fontId="0" fillId="0" borderId="1" xfId="0" applyFill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14" fontId="0" fillId="0" borderId="2" xfId="0" applyNumberFormat="1" applyFill="1" applyBorder="1" applyProtection="1">
      <protection locked="0"/>
    </xf>
    <xf numFmtId="14" fontId="0" fillId="0" borderId="0" xfId="0" applyNumberFormat="1"/>
    <xf numFmtId="1" fontId="0" fillId="0" borderId="1" xfId="0" applyNumberFormat="1" applyFill="1" applyBorder="1" applyProtection="1"/>
    <xf numFmtId="14" fontId="0" fillId="0" borderId="1" xfId="0" applyNumberFormat="1" applyFill="1" applyBorder="1" applyAlignment="1" applyProtection="1">
      <alignment horizontal="center"/>
    </xf>
    <xf numFmtId="4" fontId="0" fillId="0" borderId="0" xfId="0" applyNumberFormat="1" applyAlignment="1">
      <alignment horizontal="right"/>
    </xf>
    <xf numFmtId="14" fontId="2" fillId="0" borderId="2" xfId="0" applyNumberFormat="1" applyFont="1" applyFill="1" applyBorder="1" applyAlignment="1" applyProtection="1">
      <alignment horizontal="center" vertical="center"/>
    </xf>
    <xf numFmtId="14" fontId="2" fillId="0" borderId="1" xfId="0" applyNumberFormat="1" applyFont="1" applyFill="1" applyBorder="1" applyAlignment="1" applyProtection="1">
      <alignment horizontal="center" vertical="center"/>
    </xf>
    <xf numFmtId="2" fontId="0" fillId="0" borderId="1" xfId="0" applyNumberFormat="1" applyFill="1" applyBorder="1" applyProtection="1">
      <protection locked="0"/>
    </xf>
    <xf numFmtId="164" fontId="0" fillId="0" borderId="1" xfId="0" applyNumberForma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/>
      <protection locked="0"/>
    </xf>
    <xf numFmtId="14" fontId="0" fillId="0" borderId="1" xfId="0" applyNumberFormat="1" applyFill="1" applyBorder="1" applyProtection="1"/>
    <xf numFmtId="14" fontId="2" fillId="0" borderId="9" xfId="0" applyNumberFormat="1" applyFont="1" applyFill="1" applyBorder="1" applyAlignment="1" applyProtection="1">
      <alignment horizontal="center" vertical="center"/>
    </xf>
    <xf numFmtId="165" fontId="0" fillId="0" borderId="8" xfId="0" applyNumberFormat="1" applyFill="1" applyBorder="1" applyProtection="1">
      <protection locked="0"/>
    </xf>
    <xf numFmtId="14" fontId="0" fillId="0" borderId="1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14" fontId="0" fillId="0" borderId="0" xfId="0" applyNumberFormat="1" applyFill="1" applyBorder="1" applyProtection="1">
      <protection locked="0"/>
    </xf>
    <xf numFmtId="0" fontId="0" fillId="0" borderId="0" xfId="0" applyProtection="1">
      <protection locked="0"/>
    </xf>
    <xf numFmtId="0" fontId="0" fillId="2" borderId="3" xfId="0" applyFill="1" applyBorder="1" applyProtection="1"/>
    <xf numFmtId="0" fontId="0" fillId="2" borderId="4" xfId="0" applyFill="1" applyBorder="1" applyProtection="1"/>
    <xf numFmtId="0" fontId="0" fillId="2" borderId="5" xfId="0" applyFill="1" applyBorder="1" applyProtection="1"/>
    <xf numFmtId="0" fontId="0" fillId="2" borderId="6" xfId="0" applyFill="1" applyBorder="1" applyProtection="1"/>
    <xf numFmtId="0" fontId="0" fillId="2" borderId="7" xfId="0" applyFill="1" applyBorder="1" applyProtection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AF250"/>
  <sheetViews>
    <sheetView tabSelected="1" zoomScaleNormal="100" workbookViewId="0">
      <pane xSplit="11" topLeftCell="N1" activePane="topRight" state="frozen"/>
      <selection pane="topRight" activeCell="A3" sqref="A3"/>
    </sheetView>
  </sheetViews>
  <sheetFormatPr baseColWidth="10" defaultRowHeight="15"/>
  <cols>
    <col min="1" max="1" width="8.7109375" style="20" customWidth="1"/>
    <col min="2" max="2" width="12.7109375" style="20" customWidth="1"/>
    <col min="3" max="4" width="14.7109375" style="20" customWidth="1"/>
    <col min="5" max="5" width="19.7109375" style="20" customWidth="1"/>
    <col min="6" max="7" width="11.28515625" style="20" customWidth="1"/>
    <col min="8" max="8" width="4.42578125" style="20" customWidth="1"/>
    <col min="9" max="9" width="4.7109375" style="20" customWidth="1"/>
    <col min="10" max="11" width="10.7109375" style="20" customWidth="1"/>
    <col min="12" max="12" width="17" style="20" customWidth="1"/>
    <col min="13" max="14" width="10.7109375" style="20" customWidth="1"/>
    <col min="15" max="16" width="12.42578125" style="20" customWidth="1"/>
    <col min="17" max="17" width="7.140625" style="20" customWidth="1"/>
    <col min="18" max="19" width="6.7109375" style="20" customWidth="1"/>
    <col min="20" max="20" width="6.5703125" style="20" customWidth="1"/>
    <col min="21" max="21" width="12.7109375" style="20" customWidth="1"/>
    <col min="22" max="32" width="3.7109375" style="20" customWidth="1"/>
    <col min="33" max="16384" width="11.42578125" style="20"/>
  </cols>
  <sheetData>
    <row r="3" spans="1:32" ht="15.75" thickBot="1"/>
    <row r="4" spans="1:32" ht="15.75" thickBot="1">
      <c r="A4" s="21" t="s">
        <v>0</v>
      </c>
      <c r="B4" s="22" t="s">
        <v>6</v>
      </c>
      <c r="C4" s="22" t="s">
        <v>1</v>
      </c>
      <c r="D4" s="22" t="s">
        <v>2</v>
      </c>
      <c r="E4" s="22" t="s">
        <v>50</v>
      </c>
      <c r="F4" s="22" t="s">
        <v>28</v>
      </c>
      <c r="G4" s="22" t="s">
        <v>41</v>
      </c>
      <c r="H4" s="22" t="s">
        <v>27</v>
      </c>
      <c r="I4" s="22" t="s">
        <v>42</v>
      </c>
      <c r="J4" s="22" t="s">
        <v>8</v>
      </c>
      <c r="K4" s="22" t="s">
        <v>9</v>
      </c>
      <c r="L4" s="22" t="str">
        <f>CONCATENATE("Anc.au 31/12","/",YEAR(Feuil2!$B$14))</f>
        <v>Anc.au 31/12/2011</v>
      </c>
      <c r="M4" s="22" t="s">
        <v>3</v>
      </c>
      <c r="N4" s="22" t="s">
        <v>4</v>
      </c>
      <c r="O4" s="22" t="s">
        <v>10</v>
      </c>
      <c r="P4" s="22" t="s">
        <v>11</v>
      </c>
      <c r="Q4" s="22" t="s">
        <v>56</v>
      </c>
      <c r="R4" s="22" t="s">
        <v>51</v>
      </c>
      <c r="S4" s="22" t="s">
        <v>52</v>
      </c>
      <c r="T4" s="22" t="s">
        <v>7</v>
      </c>
      <c r="U4" s="22" t="s">
        <v>5</v>
      </c>
      <c r="V4" s="22" t="s">
        <v>12</v>
      </c>
      <c r="W4" s="22" t="s">
        <v>13</v>
      </c>
      <c r="X4" s="22" t="s">
        <v>14</v>
      </c>
      <c r="Y4" s="22" t="s">
        <v>15</v>
      </c>
      <c r="Z4" s="23" t="s">
        <v>16</v>
      </c>
      <c r="AA4" s="22" t="s">
        <v>17</v>
      </c>
      <c r="AB4" s="24" t="s">
        <v>18</v>
      </c>
      <c r="AC4" s="22" t="s">
        <v>19</v>
      </c>
      <c r="AD4" s="22" t="s">
        <v>20</v>
      </c>
      <c r="AE4" s="22" t="s">
        <v>21</v>
      </c>
      <c r="AF4" s="25" t="s">
        <v>22</v>
      </c>
    </row>
    <row r="5" spans="1:32">
      <c r="A5" s="16">
        <v>600008</v>
      </c>
      <c r="B5" s="2" t="s">
        <v>43</v>
      </c>
      <c r="C5" s="2" t="s">
        <v>64</v>
      </c>
      <c r="D5" s="2" t="s">
        <v>44</v>
      </c>
      <c r="E5" s="12"/>
      <c r="F5" s="3">
        <v>20811</v>
      </c>
      <c r="G5" s="11"/>
      <c r="H5" s="6">
        <f t="shared" ref="H5:H6" ca="1" si="0">IF(F5=0," ",YEAR(TODAY())-YEAR(F5)-IF(100*MONTH(TODAY())+DAY(TODAY())&gt;=100*MONTH(F5)+DAY(F5),0,1))</f>
        <v>54</v>
      </c>
      <c r="I5" s="13"/>
      <c r="J5" s="3">
        <v>38849</v>
      </c>
      <c r="K5" s="3"/>
      <c r="L5" s="7" t="str">
        <f>IF(M5=0," ",IF(M5&gt;Feuil2!$B$14," ",CONCATENATE(YEAR(Feuil2!$B$14)-YEAR(Feuil1!M5),"A ",MONTH(Feuil2!$B$14)-MONTH(Feuil1!M5),"M ",DAY(Feuil2!$B$14)-DAY(Feuil1!M5),"J")))</f>
        <v>5A 7M 19J</v>
      </c>
      <c r="M5" s="3">
        <v>38849</v>
      </c>
      <c r="N5" s="4">
        <v>40071</v>
      </c>
      <c r="O5" s="3" t="s">
        <v>47</v>
      </c>
      <c r="P5" s="17" t="s">
        <v>47</v>
      </c>
      <c r="Q5" s="19" t="s">
        <v>57</v>
      </c>
      <c r="R5" s="4" t="s">
        <v>48</v>
      </c>
      <c r="S5" s="3" t="s">
        <v>48</v>
      </c>
      <c r="T5" s="18">
        <v>180</v>
      </c>
      <c r="U5" s="14">
        <f t="shared" ref="U5:U6" si="1">IF(AND(N5="",T5=""),"",IF(N5="","",DATE(YEAR(N5),MONTH(N5)+T5,DAY(N5))))</f>
        <v>45550</v>
      </c>
      <c r="V5" s="10" t="str">
        <f>IF(G5="","",IF(G5&lt;=Feuil2!$D$1,"X",""))</f>
        <v/>
      </c>
      <c r="W5" s="9" t="str">
        <f>IF(G5="","",IF(AND(G5&gt;Feuil2!$D$2,G5&lt;=Feuil2!$E$2),"X",""))</f>
        <v/>
      </c>
      <c r="X5" s="10" t="str">
        <f>IF(G5="","",IF(AND(G5&gt;Feuil2!$D$3,G5&lt;=Feuil2!$E$3),"X",""))</f>
        <v/>
      </c>
      <c r="Y5" s="10" t="str">
        <f>IF(G5="","",IF(AND(G5&gt;Feuil2!$D$4,G5&lt;=Feuil2!$E$4),"X",""))</f>
        <v/>
      </c>
      <c r="Z5" s="10" t="str">
        <f>IF(G5="","",IF(AND(G5&gt;Feuil2!$D$5,G5&lt;=Feuil2!$E$5),"X",""))</f>
        <v/>
      </c>
      <c r="AA5" s="9" t="str">
        <f>IF(G5="","",IF(AND(G5&gt;Feuil2!$D$6,G5&lt;=Feuil2!$E$6),"X",""))</f>
        <v/>
      </c>
      <c r="AB5" s="10" t="str">
        <f>IF(G5="","",IF(AND(G5&gt;Feuil2!$D$7,G5&lt;=Feuil2!$E$7),"X",""))</f>
        <v/>
      </c>
      <c r="AC5" s="10" t="str">
        <f>IF(G5="","",IF(AND(G5&gt;Feuil2!$D$8,G5&lt;=Feuil2!$E$8),"X",""))</f>
        <v/>
      </c>
      <c r="AD5" s="10" t="str">
        <f>IF(G5="","",IF(AND(G5&gt;Feuil2!$D$9,G5&lt;=Feuil2!$E$9),"X",""))</f>
        <v/>
      </c>
      <c r="AE5" s="10" t="str">
        <f>IF(G5="","",IF(AND(G5&gt;Feuil2!$D$10,G5&lt;=Feuil2!$E$10),"X",""))</f>
        <v/>
      </c>
      <c r="AF5" s="15" t="str">
        <f>IF(G5="","",IF(G5&gt;Feuil2!$D$11,"X",""))</f>
        <v/>
      </c>
    </row>
    <row r="6" spans="1:32">
      <c r="A6" s="16">
        <v>500037</v>
      </c>
      <c r="B6" s="2" t="s">
        <v>45</v>
      </c>
      <c r="C6" s="2" t="s">
        <v>64</v>
      </c>
      <c r="D6" s="2" t="s">
        <v>46</v>
      </c>
      <c r="E6" s="12"/>
      <c r="F6" s="3">
        <v>21148</v>
      </c>
      <c r="G6" s="11"/>
      <c r="H6" s="6">
        <f t="shared" ca="1" si="0"/>
        <v>53</v>
      </c>
      <c r="I6" s="13"/>
      <c r="J6" s="3">
        <v>38499</v>
      </c>
      <c r="K6" s="3"/>
      <c r="L6" s="7" t="str">
        <f>IF(M6=0," ",IF(M6&gt;Feuil2!$B$14," ",CONCATENATE(YEAR(Feuil2!$B$14)-YEAR(Feuil1!M6),"A ",MONTH(Feuil2!$B$14)-MONTH(Feuil1!M6),"M ",DAY(Feuil2!$B$14)-DAY(Feuil1!M6),"J")))</f>
        <v>6A 7M 4J</v>
      </c>
      <c r="M6" s="3">
        <v>38499</v>
      </c>
      <c r="N6" s="4">
        <v>39948</v>
      </c>
      <c r="O6" s="3" t="s">
        <v>47</v>
      </c>
      <c r="P6" s="17" t="s">
        <v>47</v>
      </c>
      <c r="Q6" s="19" t="s">
        <v>57</v>
      </c>
      <c r="R6" s="4" t="s">
        <v>48</v>
      </c>
      <c r="S6" s="3" t="s">
        <v>48</v>
      </c>
      <c r="T6" s="18">
        <v>60</v>
      </c>
      <c r="U6" s="14">
        <f t="shared" si="1"/>
        <v>41774</v>
      </c>
      <c r="V6" s="10" t="str">
        <f>IF(G6="","",IF(G6&lt;=Feuil2!$D$1,"X",""))</f>
        <v/>
      </c>
      <c r="W6" s="9" t="str">
        <f>IF(G6="","",IF(AND(G6&gt;Feuil2!$D$2,G6&lt;=Feuil2!$E$2),"X",""))</f>
        <v/>
      </c>
      <c r="X6" s="10" t="str">
        <f>IF(G6="","",IF(AND(G6&gt;Feuil2!$D$3,G6&lt;=Feuil2!$E$3),"X",""))</f>
        <v/>
      </c>
      <c r="Y6" s="10" t="str">
        <f>IF(G6="","",IF(AND(G6&gt;Feuil2!$D$4,G6&lt;=Feuil2!$E$4),"X",""))</f>
        <v/>
      </c>
      <c r="Z6" s="10" t="str">
        <f>IF(G6="","",IF(AND(G6&gt;Feuil2!$D$5,G6&lt;=Feuil2!$E$5),"X",""))</f>
        <v/>
      </c>
      <c r="AA6" s="9" t="str">
        <f>IF(G6="","",IF(AND(G6&gt;Feuil2!$D$6,G6&lt;=Feuil2!$E$6),"X",""))</f>
        <v/>
      </c>
      <c r="AB6" s="10" t="str">
        <f>IF(G6="","",IF(AND(G6&gt;Feuil2!$D$7,G6&lt;=Feuil2!$E$7),"X",""))</f>
        <v/>
      </c>
      <c r="AC6" s="10" t="str">
        <f>IF(G6="","",IF(AND(G6&gt;Feuil2!$D$8,G6&lt;=Feuil2!$E$8),"X",""))</f>
        <v/>
      </c>
      <c r="AD6" s="10" t="str">
        <f>IF(G6="","",IF(AND(G6&gt;Feuil2!$D$9,G6&lt;=Feuil2!$E$9),"X",""))</f>
        <v/>
      </c>
      <c r="AE6" s="10" t="str">
        <f>IF(G6="","",IF(AND(G6&gt;Feuil2!$D$10,G6&lt;=Feuil2!$E$10),"X",""))</f>
        <v/>
      </c>
      <c r="AF6" s="15" t="str">
        <f>IF(G6="","",IF(G6&gt;Feuil2!$D$11,"X",""))</f>
        <v/>
      </c>
    </row>
    <row r="7" spans="1:32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</row>
    <row r="8" spans="1:32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</row>
    <row r="9" spans="1:32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</row>
    <row r="10" spans="1:32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</row>
    <row r="11" spans="1:32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</row>
    <row r="12" spans="1:32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</row>
    <row r="13" spans="1:32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</row>
    <row r="14" spans="1:32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</row>
    <row r="15" spans="1:32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</row>
    <row r="16" spans="1:32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</row>
    <row r="17" spans="1:32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</row>
    <row r="18" spans="1:32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</row>
    <row r="19" spans="1:32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</row>
    <row r="20" spans="1:3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</row>
    <row r="21" spans="1:32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</row>
    <row r="22" spans="1:32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</row>
    <row r="23" spans="1:32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</row>
    <row r="24" spans="1:32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</row>
    <row r="25" spans="1:32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</row>
    <row r="26" spans="1:3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</row>
    <row r="27" spans="1:32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</row>
    <row r="28" spans="1:32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</row>
    <row r="29" spans="1:32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</row>
    <row r="30" spans="1:3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</row>
    <row r="31" spans="1:32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</row>
    <row r="32" spans="1:32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</row>
    <row r="33" spans="1:32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</row>
    <row r="34" spans="1:32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</row>
    <row r="35" spans="1:32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</row>
    <row r="36" spans="1:32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</row>
    <row r="37" spans="1:32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</row>
    <row r="38" spans="1:32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</row>
    <row r="39" spans="1:32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</row>
    <row r="40" spans="1:32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</row>
    <row r="41" spans="1:32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</row>
    <row r="42" spans="1:32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</row>
    <row r="43" spans="1:3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</row>
    <row r="44" spans="1:32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</row>
    <row r="45" spans="1:32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</row>
    <row r="46" spans="1:32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</row>
    <row r="47" spans="1:32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</row>
    <row r="48" spans="1:32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</row>
    <row r="49" spans="1:32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</row>
    <row r="50" spans="1:32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</row>
    <row r="51" spans="1:32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</row>
    <row r="52" spans="1:32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</row>
    <row r="53" spans="1:32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</row>
    <row r="54" spans="1:32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</row>
    <row r="55" spans="1:32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</row>
    <row r="56" spans="1:32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</row>
    <row r="57" spans="1:32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</row>
    <row r="58" spans="1:32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</row>
    <row r="59" spans="1:32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</row>
    <row r="60" spans="1:32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</row>
    <row r="61" spans="1:32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</row>
    <row r="62" spans="1:32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</row>
    <row r="63" spans="1:32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</row>
    <row r="64" spans="1:32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</row>
    <row r="65" spans="1:32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</row>
    <row r="66" spans="1:32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</row>
    <row r="67" spans="1:32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</row>
    <row r="68" spans="1:32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</row>
    <row r="69" spans="1:32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</row>
    <row r="70" spans="1:32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</row>
    <row r="71" spans="1:32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</row>
    <row r="72" spans="1:32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</row>
    <row r="73" spans="1:32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</row>
    <row r="74" spans="1:32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</row>
    <row r="75" spans="1:32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</row>
    <row r="76" spans="1:32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</row>
    <row r="77" spans="1:32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</row>
    <row r="78" spans="1:32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</row>
    <row r="79" spans="1:32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</row>
    <row r="80" spans="1:32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</row>
    <row r="81" spans="1:32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</row>
    <row r="82" spans="1:32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</row>
    <row r="83" spans="1:32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</row>
    <row r="84" spans="1:32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</row>
    <row r="85" spans="1:32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</row>
    <row r="86" spans="1:32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</row>
    <row r="87" spans="1:32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</row>
    <row r="88" spans="1:32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</row>
    <row r="89" spans="1:32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</row>
    <row r="90" spans="1:32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</row>
    <row r="91" spans="1:32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</row>
    <row r="92" spans="1:32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</row>
    <row r="93" spans="1:32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</row>
    <row r="94" spans="1:32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</row>
    <row r="95" spans="1:32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</row>
    <row r="96" spans="1:32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</row>
    <row r="97" spans="1:32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</row>
    <row r="98" spans="1:32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</row>
    <row r="99" spans="1:32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</row>
    <row r="100" spans="1:32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</row>
    <row r="101" spans="1:32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</row>
    <row r="102" spans="1:32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</row>
    <row r="103" spans="1:32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</row>
    <row r="104" spans="1:32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</row>
    <row r="105" spans="1:32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</row>
    <row r="106" spans="1:32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</row>
    <row r="107" spans="1:32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</row>
    <row r="108" spans="1:32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</row>
    <row r="109" spans="1:32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</row>
    <row r="110" spans="1:32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</row>
    <row r="111" spans="1:32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</row>
    <row r="112" spans="1:32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</row>
    <row r="113" spans="1:32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</row>
    <row r="114" spans="1:32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</row>
    <row r="115" spans="1:32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</row>
    <row r="116" spans="1:32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</row>
    <row r="117" spans="1:32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</row>
    <row r="118" spans="1:32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</row>
    <row r="119" spans="1:32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</row>
    <row r="120" spans="1:32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</row>
    <row r="121" spans="1:32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</row>
    <row r="122" spans="1:32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</row>
    <row r="123" spans="1:32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</row>
    <row r="124" spans="1:32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</row>
    <row r="125" spans="1:32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</row>
    <row r="126" spans="1:32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</row>
    <row r="127" spans="1:32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</row>
    <row r="128" spans="1:32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</row>
    <row r="129" spans="1:32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</row>
    <row r="130" spans="1:32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</row>
    <row r="131" spans="1:32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</row>
    <row r="132" spans="1:32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</row>
    <row r="133" spans="1:32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</row>
    <row r="134" spans="1:32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</row>
    <row r="135" spans="1:32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</row>
    <row r="136" spans="1:32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</row>
    <row r="137" spans="1:32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</row>
    <row r="138" spans="1:32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</row>
    <row r="139" spans="1:32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</row>
    <row r="140" spans="1:32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</row>
    <row r="141" spans="1:32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</row>
    <row r="142" spans="1:32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</row>
    <row r="143" spans="1:32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</row>
    <row r="144" spans="1:32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</row>
    <row r="145" spans="1:32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</row>
    <row r="146" spans="1:32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</row>
    <row r="147" spans="1:32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</row>
    <row r="148" spans="1:32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</row>
    <row r="149" spans="1:32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</row>
    <row r="150" spans="1:32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</row>
    <row r="151" spans="1:32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</row>
    <row r="152" spans="1:32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</row>
    <row r="153" spans="1:32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</row>
    <row r="154" spans="1:32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</row>
    <row r="155" spans="1:32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</row>
    <row r="156" spans="1:32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</row>
    <row r="157" spans="1:32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</row>
    <row r="158" spans="1:32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</row>
    <row r="159" spans="1:32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</row>
    <row r="160" spans="1:32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</row>
    <row r="161" spans="1:32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</row>
    <row r="162" spans="1:32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</row>
    <row r="163" spans="1:32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</row>
    <row r="164" spans="1:32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</row>
    <row r="165" spans="1:32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</row>
    <row r="166" spans="1:32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</row>
    <row r="167" spans="1:32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</row>
    <row r="168" spans="1:32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</row>
    <row r="169" spans="1:32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</row>
    <row r="170" spans="1:32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</row>
    <row r="171" spans="1:32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</row>
    <row r="172" spans="1:32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</row>
    <row r="173" spans="1:32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</row>
    <row r="174" spans="1:32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</row>
    <row r="175" spans="1:32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</row>
    <row r="176" spans="1:32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</row>
    <row r="177" spans="1:32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</row>
    <row r="178" spans="1:32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</row>
    <row r="179" spans="1:32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</row>
    <row r="180" spans="1:32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</row>
    <row r="181" spans="1:32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</row>
    <row r="182" spans="1:32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</row>
    <row r="183" spans="1:32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</row>
    <row r="184" spans="1:32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</row>
    <row r="185" spans="1:32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</row>
    <row r="186" spans="1:32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</row>
    <row r="187" spans="1:32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</row>
    <row r="188" spans="1:32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</row>
    <row r="189" spans="1:32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</row>
    <row r="190" spans="1:32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</row>
    <row r="191" spans="1:32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</row>
    <row r="192" spans="1:32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</row>
    <row r="193" spans="1:32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</row>
    <row r="194" spans="1:32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</row>
    <row r="195" spans="1:32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</row>
    <row r="196" spans="1:32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</row>
    <row r="197" spans="1:32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</row>
    <row r="198" spans="1:32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</row>
    <row r="199" spans="1:32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</row>
    <row r="200" spans="1:32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</row>
    <row r="201" spans="1:32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</row>
    <row r="202" spans="1:32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</row>
    <row r="203" spans="1:32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</row>
    <row r="204" spans="1:32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</row>
    <row r="205" spans="1:32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</row>
    <row r="206" spans="1:32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</row>
    <row r="207" spans="1:32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</row>
    <row r="208" spans="1:32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</row>
    <row r="209" spans="1:32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</row>
    <row r="210" spans="1:32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</row>
    <row r="211" spans="1:32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</row>
    <row r="212" spans="1:32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</row>
    <row r="213" spans="1:32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</row>
    <row r="214" spans="1:32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</row>
    <row r="215" spans="1:32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</row>
    <row r="216" spans="1:32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</row>
    <row r="217" spans="1:32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</row>
    <row r="218" spans="1:32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</row>
    <row r="219" spans="1:32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</row>
    <row r="220" spans="1:32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</row>
    <row r="221" spans="1:32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</row>
    <row r="222" spans="1:32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</row>
    <row r="223" spans="1:32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</row>
    <row r="224" spans="1:32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</row>
    <row r="225" spans="1:32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</row>
    <row r="226" spans="1:32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</row>
    <row r="227" spans="1:32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</row>
    <row r="228" spans="1:32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</row>
    <row r="229" spans="1:32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</row>
    <row r="230" spans="1:32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</row>
    <row r="231" spans="1:32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</row>
    <row r="232" spans="1:32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</row>
    <row r="233" spans="1:32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</row>
    <row r="234" spans="1:32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</row>
    <row r="235" spans="1:32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</row>
    <row r="236" spans="1:32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</row>
    <row r="237" spans="1:32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</row>
    <row r="238" spans="1:32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</row>
    <row r="239" spans="1:32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</row>
    <row r="240" spans="1:32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</row>
    <row r="241" spans="1:32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</row>
    <row r="242" spans="1:32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</row>
    <row r="243" spans="1:32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</row>
    <row r="244" spans="1:32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</row>
    <row r="245" spans="1:32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</row>
    <row r="246" spans="1:32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</row>
    <row r="247" spans="1:32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</row>
    <row r="248" spans="1:32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</row>
    <row r="249" spans="1:32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</row>
    <row r="250" spans="1:32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</row>
  </sheetData>
  <sheetProtection selectLockedCells="1"/>
  <sortState ref="A5:AF250">
    <sortCondition ref="C5:C250"/>
    <sortCondition ref="D5:D250"/>
  </sortState>
  <dataValidations count="3">
    <dataValidation type="list" allowBlank="1" showInputMessage="1" showErrorMessage="1" sqref="Q5:Q6">
      <formula1>Feuil2!K1:K3</formula1>
    </dataValidation>
    <dataValidation type="list" allowBlank="1" showInputMessage="1" showErrorMessage="1" sqref="O5:P6">
      <formula1>Feuil2!L1:L3</formula1>
    </dataValidation>
    <dataValidation type="list" allowBlank="1" showInputMessage="1" showErrorMessage="1" sqref="R5:S6">
      <formula1>Feuil2!J1:J7</formula1>
    </dataValidation>
  </dataValidations>
  <pageMargins left="0.31496062992125984" right="0.31496062992125984" top="0.74803149606299213" bottom="0.74803149606299213" header="0.31496062992125984" footer="0.31496062992125984"/>
  <pageSetup paperSize="9" scale="96" orientation="portrait" r:id="rId1"/>
  <legacyDrawing r:id="rId2"/>
  <controls>
    <control shapeId="1030" r:id="rId3" name="CommandButton5"/>
    <control shapeId="1029" r:id="rId4" name="CommandButton4"/>
    <control shapeId="1027" r:id="rId5" name="CommandButton2"/>
    <control shapeId="1026" r:id="rId6" name="CommandButton1"/>
    <control shapeId="1028" r:id="rId7" name="CommandButton3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14"/>
  <sheetViews>
    <sheetView workbookViewId="0">
      <selection activeCell="E16" sqref="E16"/>
    </sheetView>
  </sheetViews>
  <sheetFormatPr baseColWidth="10" defaultRowHeight="15"/>
  <sheetData>
    <row r="1" spans="1:13">
      <c r="A1" t="s">
        <v>12</v>
      </c>
      <c r="B1" t="s">
        <v>30</v>
      </c>
      <c r="D1" s="1">
        <f>H1</f>
        <v>8543.4</v>
      </c>
      <c r="E1" s="1"/>
      <c r="G1" t="s">
        <v>23</v>
      </c>
      <c r="H1" s="8">
        <v>8543.4</v>
      </c>
      <c r="J1" t="s">
        <v>48</v>
      </c>
      <c r="K1" t="s">
        <v>57</v>
      </c>
      <c r="L1" t="s">
        <v>47</v>
      </c>
    </row>
    <row r="2" spans="1:13">
      <c r="A2" t="s">
        <v>13</v>
      </c>
      <c r="B2" t="s">
        <v>31</v>
      </c>
      <c r="D2" s="1">
        <f>H1</f>
        <v>8543.4</v>
      </c>
      <c r="E2" s="1">
        <f>H2</f>
        <v>16380</v>
      </c>
      <c r="G2" t="s">
        <v>24</v>
      </c>
      <c r="H2" s="8">
        <v>16380</v>
      </c>
      <c r="J2" t="s">
        <v>54</v>
      </c>
      <c r="K2" t="s">
        <v>59</v>
      </c>
      <c r="L2" t="s">
        <v>62</v>
      </c>
    </row>
    <row r="3" spans="1:13">
      <c r="A3" t="s">
        <v>14</v>
      </c>
      <c r="B3" t="s">
        <v>32</v>
      </c>
      <c r="D3" s="1">
        <f>H2</f>
        <v>16380</v>
      </c>
      <c r="E3" s="1">
        <f>H2*1.2</f>
        <v>19656</v>
      </c>
      <c r="H3" s="8"/>
      <c r="J3" t="s">
        <v>49</v>
      </c>
      <c r="K3" t="s">
        <v>58</v>
      </c>
      <c r="L3" t="s">
        <v>63</v>
      </c>
    </row>
    <row r="4" spans="1:13">
      <c r="A4" t="s">
        <v>15</v>
      </c>
      <c r="B4" t="s">
        <v>33</v>
      </c>
      <c r="D4" s="1">
        <f t="shared" ref="D4:D11" si="0">E3</f>
        <v>19656</v>
      </c>
      <c r="E4" s="1">
        <f>H2*1.4</f>
        <v>22932</v>
      </c>
      <c r="G4" t="s">
        <v>25</v>
      </c>
      <c r="H4" s="8">
        <v>1047.5999999999999</v>
      </c>
      <c r="J4" t="s">
        <v>53</v>
      </c>
    </row>
    <row r="5" spans="1:13">
      <c r="A5" t="s">
        <v>16</v>
      </c>
      <c r="B5" t="s">
        <v>34</v>
      </c>
      <c r="D5" s="1">
        <f t="shared" si="0"/>
        <v>22932</v>
      </c>
      <c r="E5" s="1">
        <f>H2*1.6</f>
        <v>26208</v>
      </c>
      <c r="G5" t="s">
        <v>26</v>
      </c>
      <c r="H5" s="8">
        <v>1641.6</v>
      </c>
      <c r="J5" t="s">
        <v>55</v>
      </c>
    </row>
    <row r="6" spans="1:13">
      <c r="A6" t="s">
        <v>17</v>
      </c>
      <c r="B6" t="s">
        <v>35</v>
      </c>
      <c r="D6" s="1">
        <f t="shared" si="0"/>
        <v>26208</v>
      </c>
      <c r="E6" s="1">
        <f>H2*1.8</f>
        <v>29484</v>
      </c>
      <c r="J6" t="s">
        <v>61</v>
      </c>
      <c r="M6" s="1"/>
    </row>
    <row r="7" spans="1:13">
      <c r="A7" t="s">
        <v>18</v>
      </c>
      <c r="B7" t="s">
        <v>36</v>
      </c>
      <c r="D7" s="1">
        <f t="shared" si="0"/>
        <v>29484</v>
      </c>
      <c r="E7" s="1">
        <f>H2*2</f>
        <v>32760</v>
      </c>
      <c r="J7" t="s">
        <v>60</v>
      </c>
    </row>
    <row r="8" spans="1:13">
      <c r="A8" t="s">
        <v>19</v>
      </c>
      <c r="B8" t="s">
        <v>37</v>
      </c>
      <c r="D8" s="1">
        <f t="shared" si="0"/>
        <v>32760</v>
      </c>
      <c r="E8" s="1">
        <f>H2*2.5</f>
        <v>40950</v>
      </c>
    </row>
    <row r="9" spans="1:13">
      <c r="A9" t="s">
        <v>20</v>
      </c>
      <c r="B9" t="s">
        <v>38</v>
      </c>
      <c r="D9" s="1">
        <f t="shared" si="0"/>
        <v>40950</v>
      </c>
      <c r="E9" s="1">
        <f>H2*4</f>
        <v>65520</v>
      </c>
    </row>
    <row r="10" spans="1:13">
      <c r="A10" t="s">
        <v>21</v>
      </c>
      <c r="B10" t="s">
        <v>39</v>
      </c>
      <c r="D10" s="1">
        <f t="shared" si="0"/>
        <v>65520</v>
      </c>
      <c r="E10" s="1">
        <f>H2*6</f>
        <v>98280</v>
      </c>
    </row>
    <row r="11" spans="1:13">
      <c r="A11" t="s">
        <v>22</v>
      </c>
      <c r="B11" t="s">
        <v>40</v>
      </c>
      <c r="D11" s="1">
        <f t="shared" si="0"/>
        <v>98280</v>
      </c>
      <c r="E11" s="1"/>
    </row>
    <row r="14" spans="1:13">
      <c r="A14" t="s">
        <v>29</v>
      </c>
      <c r="B14" s="5">
        <v>40908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I2"/>
  <sheetViews>
    <sheetView workbookViewId="0"/>
  </sheetViews>
  <sheetFormatPr baseColWidth="10" defaultRowHeight="15"/>
  <cols>
    <col min="1" max="1" width="15.7109375" customWidth="1"/>
    <col min="2" max="2" width="20.7109375" customWidth="1"/>
    <col min="3" max="3" width="6.7109375" customWidth="1"/>
  </cols>
  <sheetData>
    <row r="1" spans="1:9">
      <c r="A1" s="26"/>
      <c r="B1" s="27" t="s">
        <v>65</v>
      </c>
      <c r="C1" s="28"/>
      <c r="D1" s="26"/>
      <c r="E1" s="27" t="s">
        <v>67</v>
      </c>
      <c r="F1" s="28"/>
      <c r="G1" s="34" t="s">
        <v>71</v>
      </c>
      <c r="H1" s="26" t="s">
        <v>74</v>
      </c>
      <c r="I1" s="28"/>
    </row>
    <row r="2" spans="1:9" ht="15.75" thickBot="1">
      <c r="A2" s="29" t="s">
        <v>66</v>
      </c>
      <c r="B2" s="30" t="s">
        <v>2</v>
      </c>
      <c r="C2" s="31" t="s">
        <v>27</v>
      </c>
      <c r="D2" s="32" t="s">
        <v>68</v>
      </c>
      <c r="E2" s="33" t="s">
        <v>69</v>
      </c>
      <c r="F2" s="31" t="s">
        <v>70</v>
      </c>
      <c r="G2" s="35" t="s">
        <v>4</v>
      </c>
      <c r="H2" s="32" t="s">
        <v>72</v>
      </c>
      <c r="I2" s="31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</dc:creator>
  <cp:lastModifiedBy>SNELL</cp:lastModifiedBy>
  <cp:lastPrinted>2011-10-09T09:26:38Z</cp:lastPrinted>
  <dcterms:created xsi:type="dcterms:W3CDTF">2010-09-14T10:04:57Z</dcterms:created>
  <dcterms:modified xsi:type="dcterms:W3CDTF">2011-10-17T10:12:49Z</dcterms:modified>
</cp:coreProperties>
</file>