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ibaut\Desktop\CDM 2014 22-06\"/>
    </mc:Choice>
  </mc:AlternateContent>
  <bookViews>
    <workbookView xWindow="0" yWindow="60" windowWidth="15360" windowHeight="8085" firstSheet="2" activeTab="5"/>
  </bookViews>
  <sheets>
    <sheet name="POULES" sheetId="1" r:id="rId1"/>
    <sheet name="CLASSEMENT" sheetId="3" r:id="rId2"/>
    <sheet name="PHASE FINALE" sheetId="2" r:id="rId3"/>
    <sheet name="REGLEMENT" sheetId="4" r:id="rId4"/>
    <sheet name="LISTE DES PARTICIPANTS" sheetId="5" r:id="rId5"/>
    <sheet name="CLASSEMENT JOUEURS" sheetId="6" r:id="rId6"/>
    <sheet name="STATS" sheetId="7" r:id="rId7"/>
    <sheet name="RESULTATS" sheetId="8" r:id="rId8"/>
  </sheets>
  <definedNames>
    <definedName name="_xlnm._FilterDatabase" localSheetId="1" hidden="1">CLASSEMENT!$M$32:$T$36</definedName>
    <definedName name="Beg_Bal">#REF!</definedName>
    <definedName name="_xlnm.Criteria" localSheetId="1">CLASSEMENT!$D$6:$D$9</definedName>
    <definedName name="Data">#REF!</definedName>
    <definedName name="End_Bal">#REF!</definedName>
    <definedName name="Extra_Pay">#REF!</definedName>
    <definedName name="Full_Print">#REF!</definedName>
    <definedName name="Header_Row">ROW(#REF!)</definedName>
    <definedName name="Int">#REF!</definedName>
    <definedName name="Interest_Rate">#REF!</definedName>
    <definedName name="Last_Row">IF(Values_Entered,Header_Row+Number_of_Payments,Header_Row)</definedName>
    <definedName name="Loan_Amount">#REF!</definedName>
    <definedName name="Loan_Start">#REF!</definedName>
    <definedName name="Loan_Years">#REF!</definedName>
    <definedName name="Num_Pmt_Per_Year">#REF!</definedName>
    <definedName name="Number_of_Payments">MATCH(0.01,End_Bal,-1)+1</definedName>
    <definedName name="Pay_Date">#REF!</definedName>
    <definedName name="Pay_Num">#REF!</definedName>
    <definedName name="Payment_Date">DATE(YEAR(Loan_Start),MONTH(Loan_Start)+Payment_Number,DAY(Loan_Start))</definedName>
    <definedName name="Princ">#REF!</definedName>
    <definedName name="Print_Area_Reset">OFFSET(Full_Print,0,0,Last_Row)</definedName>
    <definedName name="Sched_Pay">#REF!</definedName>
    <definedName name="Scheduled_Extra_Payments">#REF!</definedName>
    <definedName name="Scheduled_Interest_Rate">#REF!</definedName>
    <definedName name="Scheduled_Monthly_Payment">#REF!</definedName>
    <definedName name="Total_Interest">#REF!</definedName>
    <definedName name="Total_Pay">#REF!</definedName>
    <definedName name="Total_Payment">Scheduled_Payment+Extra_Payment</definedName>
    <definedName name="Values_Entered">IF(Loan_Amount*Interest_Rate*Loan_Years*Loan_Start&gt;0,1,0)</definedName>
  </definedNames>
  <calcPr calcId="152511"/>
</workbook>
</file>

<file path=xl/calcChain.xml><?xml version="1.0" encoding="utf-8"?>
<calcChain xmlns="http://schemas.openxmlformats.org/spreadsheetml/2006/main">
  <c r="P15" i="6" l="1"/>
  <c r="P7" i="6"/>
  <c r="P9" i="6"/>
  <c r="P10" i="6"/>
  <c r="P8" i="6"/>
  <c r="P12" i="6"/>
  <c r="P16" i="6"/>
  <c r="P22" i="6"/>
  <c r="P20" i="6"/>
  <c r="P17" i="6"/>
  <c r="P28" i="6"/>
  <c r="P37" i="6"/>
  <c r="P40" i="6"/>
  <c r="P11" i="6"/>
  <c r="P43" i="6"/>
  <c r="P18" i="6"/>
  <c r="P46" i="6"/>
  <c r="P33" i="6"/>
  <c r="P34" i="6"/>
  <c r="P19" i="6"/>
  <c r="P32" i="6"/>
  <c r="P6" i="6"/>
  <c r="P47" i="6"/>
  <c r="P39" i="6"/>
  <c r="P36" i="6"/>
  <c r="P21" i="6"/>
  <c r="P27" i="6"/>
  <c r="P44" i="6"/>
  <c r="P30" i="6"/>
  <c r="P25" i="6"/>
  <c r="P29" i="6"/>
  <c r="P23" i="6"/>
  <c r="P53" i="6"/>
  <c r="P13" i="6"/>
  <c r="P49" i="6"/>
  <c r="P38" i="6"/>
  <c r="P24" i="6"/>
  <c r="P35" i="6"/>
  <c r="P54" i="6"/>
  <c r="P45" i="6"/>
  <c r="P14" i="6"/>
  <c r="P50" i="6"/>
  <c r="P31" i="6"/>
  <c r="P42" i="6"/>
  <c r="P51" i="6"/>
  <c r="P59" i="6"/>
  <c r="P55" i="6"/>
  <c r="P41" i="6"/>
  <c r="P52" i="6"/>
  <c r="P57" i="6"/>
  <c r="P56" i="6"/>
  <c r="P58" i="6"/>
  <c r="P48" i="6"/>
  <c r="P26" i="6"/>
  <c r="C49" i="6" l="1"/>
  <c r="C31" i="6" l="1"/>
  <c r="C20" i="6"/>
  <c r="C45" i="6"/>
  <c r="C9" i="6"/>
  <c r="C27" i="6"/>
  <c r="C17" i="6"/>
  <c r="C22" i="6"/>
  <c r="C37" i="6"/>
  <c r="C34" i="6"/>
  <c r="C10" i="6"/>
  <c r="C28" i="6"/>
  <c r="C40" i="6"/>
  <c r="C12" i="6"/>
  <c r="C54" i="6"/>
  <c r="C41" i="6"/>
  <c r="C56" i="6"/>
  <c r="C24" i="6"/>
  <c r="C7" i="6"/>
  <c r="C16" i="6"/>
  <c r="C43" i="6"/>
  <c r="C21" i="6"/>
  <c r="C48" i="6"/>
  <c r="C14" i="6"/>
  <c r="C44" i="6"/>
  <c r="C42" i="6"/>
  <c r="C50" i="6"/>
  <c r="C29" i="6"/>
  <c r="C13" i="6"/>
  <c r="C35" i="6"/>
  <c r="C58" i="6"/>
  <c r="C30" i="6"/>
  <c r="C53" i="6"/>
  <c r="C47" i="6"/>
  <c r="C8" i="6"/>
  <c r="C23" i="6"/>
  <c r="C6" i="6"/>
  <c r="C36" i="6"/>
  <c r="C15" i="6"/>
  <c r="C18" i="6"/>
  <c r="C55" i="6"/>
  <c r="C52" i="6"/>
  <c r="C32" i="6"/>
  <c r="C25" i="6"/>
  <c r="C33" i="6"/>
  <c r="C19" i="6"/>
  <c r="C46" i="6"/>
  <c r="C39" i="6"/>
  <c r="C26" i="6"/>
  <c r="C57" i="6"/>
  <c r="C59" i="6"/>
  <c r="C51" i="6"/>
  <c r="C11" i="6"/>
  <c r="C38" i="6"/>
  <c r="D31" i="6"/>
  <c r="D20" i="6"/>
  <c r="D45" i="6"/>
  <c r="D9" i="6"/>
  <c r="D27" i="6"/>
  <c r="D17" i="6"/>
  <c r="D22" i="6"/>
  <c r="D37" i="6"/>
  <c r="D34" i="6"/>
  <c r="D10" i="6"/>
  <c r="D28" i="6"/>
  <c r="D40" i="6"/>
  <c r="D12" i="6"/>
  <c r="D54" i="6"/>
  <c r="D41" i="6"/>
  <c r="D56" i="6"/>
  <c r="D24" i="6"/>
  <c r="D7" i="6"/>
  <c r="D16" i="6"/>
  <c r="D43" i="6"/>
  <c r="D21" i="6"/>
  <c r="D48" i="6"/>
  <c r="D14" i="6"/>
  <c r="D49" i="6"/>
  <c r="D44" i="6"/>
  <c r="D42" i="6"/>
  <c r="D50" i="6"/>
  <c r="D29" i="6"/>
  <c r="D13" i="6"/>
  <c r="D35" i="6"/>
  <c r="D58" i="6"/>
  <c r="D30" i="6"/>
  <c r="D53" i="6"/>
  <c r="D47" i="6"/>
  <c r="D8" i="6"/>
  <c r="D23" i="6"/>
  <c r="D6" i="6"/>
  <c r="D36" i="6"/>
  <c r="D15" i="6"/>
  <c r="D18" i="6"/>
  <c r="D55" i="6"/>
  <c r="D52" i="6"/>
  <c r="D32" i="6"/>
  <c r="D25" i="6"/>
  <c r="D33" i="6"/>
  <c r="D19" i="6"/>
  <c r="D46" i="6"/>
  <c r="D39" i="6"/>
  <c r="D26" i="6"/>
  <c r="D57" i="6"/>
  <c r="D59" i="6"/>
  <c r="D51" i="6"/>
  <c r="D11" i="6"/>
  <c r="D38" i="6"/>
  <c r="F59" i="5"/>
  <c r="H58" i="5"/>
  <c r="G58" i="5"/>
  <c r="F58" i="5"/>
  <c r="B54" i="5"/>
  <c r="J8" i="5"/>
  <c r="B6" i="5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K14" i="5" l="1"/>
  <c r="L14" i="5" s="1"/>
  <c r="K12" i="5"/>
  <c r="L12" i="5" s="1"/>
  <c r="K10" i="5"/>
  <c r="L10" i="5" s="1"/>
  <c r="K11" i="5"/>
  <c r="L11" i="5" s="1"/>
  <c r="K13" i="5"/>
  <c r="L13" i="5" s="1"/>
  <c r="B34" i="2"/>
  <c r="B32" i="2"/>
  <c r="B41" i="3"/>
  <c r="B39" i="3"/>
  <c r="I34" i="3" l="1"/>
  <c r="H34" i="3"/>
  <c r="I35" i="3"/>
  <c r="H35" i="3"/>
  <c r="I36" i="3"/>
  <c r="H36" i="3"/>
  <c r="I33" i="3"/>
  <c r="H33" i="3"/>
  <c r="I24" i="3"/>
  <c r="H24" i="3"/>
  <c r="I26" i="3"/>
  <c r="H26" i="3"/>
  <c r="I25" i="3"/>
  <c r="H25" i="3"/>
  <c r="Q34" i="3"/>
  <c r="P34" i="3"/>
  <c r="O34" i="3"/>
  <c r="Q35" i="3"/>
  <c r="P35" i="3"/>
  <c r="O35" i="3"/>
  <c r="Q36" i="3"/>
  <c r="P36" i="3"/>
  <c r="O36" i="3"/>
  <c r="Q33" i="3"/>
  <c r="P33" i="3"/>
  <c r="O33" i="3"/>
  <c r="Q26" i="3"/>
  <c r="P26" i="3"/>
  <c r="O26" i="3"/>
  <c r="Q25" i="3"/>
  <c r="P25" i="3"/>
  <c r="O25" i="3"/>
  <c r="Q27" i="3"/>
  <c r="P27" i="3"/>
  <c r="O27" i="3"/>
  <c r="Q24" i="3"/>
  <c r="P24" i="3"/>
  <c r="O24" i="3"/>
  <c r="Q16" i="3"/>
  <c r="P16" i="3"/>
  <c r="O16" i="3"/>
  <c r="Q18" i="3"/>
  <c r="P18" i="3"/>
  <c r="O18" i="3"/>
  <c r="Q15" i="3"/>
  <c r="P15" i="3"/>
  <c r="O15" i="3"/>
  <c r="Q17" i="3"/>
  <c r="P17" i="3"/>
  <c r="O17" i="3"/>
  <c r="Q7" i="3"/>
  <c r="P7" i="3"/>
  <c r="O7" i="3"/>
  <c r="O8" i="3"/>
  <c r="P8" i="3"/>
  <c r="Q8" i="3"/>
  <c r="O6" i="3"/>
  <c r="Q6" i="3"/>
  <c r="P6" i="3"/>
  <c r="O9" i="3"/>
  <c r="G34" i="3"/>
  <c r="F34" i="3"/>
  <c r="E34" i="3"/>
  <c r="G35" i="3"/>
  <c r="F35" i="3"/>
  <c r="E35" i="3"/>
  <c r="G36" i="3"/>
  <c r="F36" i="3"/>
  <c r="E36" i="3"/>
  <c r="G33" i="3"/>
  <c r="F33" i="3"/>
  <c r="E33" i="3"/>
  <c r="G27" i="3"/>
  <c r="F27" i="3"/>
  <c r="E27" i="3"/>
  <c r="G24" i="3"/>
  <c r="F24" i="3"/>
  <c r="E24" i="3"/>
  <c r="G26" i="3"/>
  <c r="F26" i="3"/>
  <c r="E26" i="3"/>
  <c r="G25" i="3"/>
  <c r="F25" i="3"/>
  <c r="E25" i="3"/>
  <c r="G17" i="3"/>
  <c r="F17" i="3"/>
  <c r="E17" i="3"/>
  <c r="G16" i="3"/>
  <c r="F16" i="3"/>
  <c r="E16" i="3"/>
  <c r="G18" i="3"/>
  <c r="F18" i="3"/>
  <c r="E18" i="3"/>
  <c r="G15" i="3"/>
  <c r="F15" i="3"/>
  <c r="E15" i="3"/>
  <c r="Q9" i="3"/>
  <c r="P9" i="3"/>
  <c r="G9" i="3"/>
  <c r="F9" i="3"/>
  <c r="E9" i="3"/>
  <c r="E8" i="3"/>
  <c r="G8" i="3"/>
  <c r="F8" i="3"/>
  <c r="G6" i="3"/>
  <c r="F6" i="3"/>
  <c r="E6" i="3"/>
  <c r="G7" i="3"/>
  <c r="F7" i="3"/>
  <c r="E7" i="3"/>
  <c r="H7" i="3"/>
  <c r="S34" i="3" l="1"/>
  <c r="S35" i="3"/>
  <c r="S36" i="3"/>
  <c r="S33" i="3"/>
  <c r="R34" i="3"/>
  <c r="R35" i="3"/>
  <c r="T35" i="3" s="1"/>
  <c r="R36" i="3"/>
  <c r="T36" i="3" s="1"/>
  <c r="R33" i="3"/>
  <c r="S26" i="3"/>
  <c r="S25" i="3"/>
  <c r="S27" i="3"/>
  <c r="S24" i="3"/>
  <c r="R26" i="3"/>
  <c r="T26" i="3" s="1"/>
  <c r="R25" i="3"/>
  <c r="T25" i="3" s="1"/>
  <c r="R27" i="3"/>
  <c r="T27" i="3" s="1"/>
  <c r="R24" i="3"/>
  <c r="T24" i="3" s="1"/>
  <c r="S16" i="3"/>
  <c r="S18" i="3"/>
  <c r="S15" i="3"/>
  <c r="S17" i="3"/>
  <c r="R16" i="3"/>
  <c r="R18" i="3"/>
  <c r="T18" i="3" s="1"/>
  <c r="R15" i="3"/>
  <c r="T15" i="3" s="1"/>
  <c r="R17" i="3"/>
  <c r="T17" i="3" s="1"/>
  <c r="S7" i="3"/>
  <c r="R7" i="3"/>
  <c r="S8" i="3"/>
  <c r="R8" i="3"/>
  <c r="S6" i="3"/>
  <c r="R6" i="3"/>
  <c r="S9" i="3"/>
  <c r="R9" i="3"/>
  <c r="J34" i="3"/>
  <c r="J36" i="3"/>
  <c r="J33" i="3"/>
  <c r="I27" i="3"/>
  <c r="H27" i="3"/>
  <c r="J24" i="3"/>
  <c r="J26" i="3"/>
  <c r="I17" i="3"/>
  <c r="H17" i="3"/>
  <c r="I16" i="3"/>
  <c r="H16" i="3"/>
  <c r="I18" i="3"/>
  <c r="H18" i="3"/>
  <c r="I15" i="3"/>
  <c r="H15" i="3"/>
  <c r="N36" i="3"/>
  <c r="N33" i="3"/>
  <c r="N35" i="3"/>
  <c r="N34" i="3"/>
  <c r="I9" i="3"/>
  <c r="H9" i="3"/>
  <c r="I8" i="3"/>
  <c r="H8" i="3"/>
  <c r="I6" i="3"/>
  <c r="H6" i="3"/>
  <c r="I7" i="3"/>
  <c r="H5" i="2"/>
  <c r="L8" i="2" s="1"/>
  <c r="O13" i="2" s="1"/>
  <c r="H26" i="2"/>
  <c r="L23" i="2" s="1"/>
  <c r="O18" i="2" s="1"/>
  <c r="H24" i="2"/>
  <c r="H20" i="2"/>
  <c r="H13" i="2"/>
  <c r="L10" i="2" s="1"/>
  <c r="O17" i="2" s="1"/>
  <c r="H11" i="2"/>
  <c r="H7" i="2"/>
  <c r="J35" i="3"/>
  <c r="D36" i="3"/>
  <c r="D35" i="3"/>
  <c r="D34" i="3"/>
  <c r="D33" i="3"/>
  <c r="N27" i="3"/>
  <c r="N25" i="3"/>
  <c r="N26" i="3"/>
  <c r="N24" i="3"/>
  <c r="N15" i="3"/>
  <c r="N18" i="3"/>
  <c r="N16" i="3"/>
  <c r="N17" i="3"/>
  <c r="N6" i="3"/>
  <c r="N8" i="3"/>
  <c r="N7" i="3"/>
  <c r="N9" i="3"/>
  <c r="D26" i="3"/>
  <c r="D24" i="3"/>
  <c r="D27" i="3"/>
  <c r="D25" i="3"/>
  <c r="O40" i="3" s="1"/>
  <c r="C24" i="2" s="1"/>
  <c r="D18" i="3"/>
  <c r="D16" i="3"/>
  <c r="D17" i="3"/>
  <c r="D15" i="3"/>
  <c r="D8" i="3"/>
  <c r="D9" i="3"/>
  <c r="H40" i="3" s="1"/>
  <c r="C18" i="2" s="1"/>
  <c r="D7" i="3"/>
  <c r="D6" i="3"/>
  <c r="H18" i="2"/>
  <c r="L21" i="2" s="1"/>
  <c r="O14" i="2" s="1"/>
  <c r="J25" i="3"/>
  <c r="L41" i="3" l="1"/>
  <c r="C20" i="2" s="1"/>
  <c r="T16" i="3"/>
  <c r="L42" i="3"/>
  <c r="C8" i="2" s="1"/>
  <c r="T42" i="3"/>
  <c r="C14" i="2" s="1"/>
  <c r="T41" i="3"/>
  <c r="C26" i="2" s="1"/>
  <c r="O39" i="3"/>
  <c r="C10" i="2" s="1"/>
  <c r="H39" i="3"/>
  <c r="C4" i="2" s="1"/>
  <c r="T34" i="3"/>
  <c r="T33" i="3"/>
  <c r="T40" i="3"/>
  <c r="C27" i="2" s="1"/>
  <c r="L40" i="3"/>
  <c r="C21" i="2" s="1"/>
  <c r="H42" i="3"/>
  <c r="C5" i="2" s="1"/>
  <c r="O41" i="3"/>
  <c r="C23" i="2" s="1"/>
  <c r="T39" i="3"/>
  <c r="C13" i="2" s="1"/>
  <c r="O42" i="3"/>
  <c r="C11" i="2" s="1"/>
  <c r="L39" i="3"/>
  <c r="C7" i="2" s="1"/>
  <c r="H41" i="3"/>
  <c r="C17" i="2" s="1"/>
  <c r="J18" i="3"/>
  <c r="J27" i="3"/>
  <c r="J17" i="3"/>
  <c r="J15" i="3"/>
  <c r="J16" i="3"/>
  <c r="T7" i="3"/>
  <c r="T9" i="3"/>
  <c r="T6" i="3"/>
  <c r="T8" i="3"/>
  <c r="J8" i="3"/>
  <c r="J9" i="3"/>
  <c r="J7" i="3"/>
  <c r="J6" i="3"/>
</calcChain>
</file>

<file path=xl/comments1.xml><?xml version="1.0" encoding="utf-8"?>
<comments xmlns="http://schemas.openxmlformats.org/spreadsheetml/2006/main">
  <authors>
    <author>Thibaut</author>
  </authors>
  <commentList>
    <comment ref="G3" authorId="0" shapeId="0">
      <text>
        <r>
          <rPr>
            <sz val="9"/>
            <color indexed="81"/>
            <rFont val="Tahoma"/>
            <family val="2"/>
          </rPr>
          <t>Noter "2O" si payé
Noter "NON" si impayé</t>
        </r>
      </text>
    </comment>
  </commentList>
</comments>
</file>

<file path=xl/sharedStrings.xml><?xml version="1.0" encoding="utf-8"?>
<sst xmlns="http://schemas.openxmlformats.org/spreadsheetml/2006/main" count="613" uniqueCount="329">
  <si>
    <t>BRESIL</t>
  </si>
  <si>
    <t>-</t>
  </si>
  <si>
    <t>CROATIE</t>
  </si>
  <si>
    <t>MEXIQUE</t>
  </si>
  <si>
    <t>CAMEROUN</t>
  </si>
  <si>
    <t>GROUPE A</t>
  </si>
  <si>
    <t>ESPAGNE</t>
  </si>
  <si>
    <t>PAYS-BAS</t>
  </si>
  <si>
    <t>CHILI</t>
  </si>
  <si>
    <t>AUSTRALIE</t>
  </si>
  <si>
    <t>COLOMBIE</t>
  </si>
  <si>
    <t>GRECE</t>
  </si>
  <si>
    <t>CÔTE D IVOIRE</t>
  </si>
  <si>
    <t>JAPON</t>
  </si>
  <si>
    <t>URUGUAY</t>
  </si>
  <si>
    <t>COSTA RICA</t>
  </si>
  <si>
    <t>ANGLETERRE</t>
  </si>
  <si>
    <t>ITALIE</t>
  </si>
  <si>
    <t>GROUPE B</t>
  </si>
  <si>
    <t>GROUPE C</t>
  </si>
  <si>
    <t>GROUPE D</t>
  </si>
  <si>
    <t>SUISSE</t>
  </si>
  <si>
    <t>EQUATEUR</t>
  </si>
  <si>
    <t>FRANCE</t>
  </si>
  <si>
    <t>HONDURAS</t>
  </si>
  <si>
    <t>ARGENTINE</t>
  </si>
  <si>
    <t>BOSNIE</t>
  </si>
  <si>
    <t>IRAN</t>
  </si>
  <si>
    <t>NIGERIA</t>
  </si>
  <si>
    <t>ALLEMAGNE</t>
  </si>
  <si>
    <t>PORTUGAL</t>
  </si>
  <si>
    <t>GHANA</t>
  </si>
  <si>
    <t>ETATS-UNIS</t>
  </si>
  <si>
    <t>BELGIQUE</t>
  </si>
  <si>
    <t>ALGERIE</t>
  </si>
  <si>
    <t>RUSSIE</t>
  </si>
  <si>
    <t>COREE DU SUD</t>
  </si>
  <si>
    <t>GROUPE E</t>
  </si>
  <si>
    <t>GROUPE F</t>
  </si>
  <si>
    <t>GROUPE G</t>
  </si>
  <si>
    <t>GROUPE H</t>
  </si>
  <si>
    <t>1/8ème de finale</t>
  </si>
  <si>
    <t>1er A</t>
  </si>
  <si>
    <t>2ème B</t>
  </si>
  <si>
    <t>1er C</t>
  </si>
  <si>
    <t>2ème D</t>
  </si>
  <si>
    <t>1er E</t>
  </si>
  <si>
    <t>2ème F</t>
  </si>
  <si>
    <t>1er G</t>
  </si>
  <si>
    <t>2ème H</t>
  </si>
  <si>
    <t>1er B</t>
  </si>
  <si>
    <t>2ème A</t>
  </si>
  <si>
    <t>1er D</t>
  </si>
  <si>
    <t>2ème C</t>
  </si>
  <si>
    <t>1er F</t>
  </si>
  <si>
    <t>2ème E</t>
  </si>
  <si>
    <t>1er H</t>
  </si>
  <si>
    <t>2ème G</t>
  </si>
  <si>
    <t>MATCH DE POULES</t>
  </si>
  <si>
    <t>1A ou 2B</t>
  </si>
  <si>
    <t>1C ou 2D</t>
  </si>
  <si>
    <t>1F ou 2E</t>
  </si>
  <si>
    <t>1H ou 2G</t>
  </si>
  <si>
    <t>1B ou 2A</t>
  </si>
  <si>
    <t>1D ou 2C</t>
  </si>
  <si>
    <t>1E ou 2F</t>
  </si>
  <si>
    <t>1G ou 2H</t>
  </si>
  <si>
    <t>1/4 de finale</t>
  </si>
  <si>
    <t>1/2 finale</t>
  </si>
  <si>
    <t>FINALE</t>
  </si>
  <si>
    <t>3ème place</t>
  </si>
  <si>
    <t>Meilleurs Buteurs</t>
  </si>
  <si>
    <t>VS</t>
  </si>
  <si>
    <t>Groupe A</t>
  </si>
  <si>
    <t>1er</t>
  </si>
  <si>
    <t>4ème</t>
  </si>
  <si>
    <t>3ème</t>
  </si>
  <si>
    <t>2ème</t>
  </si>
  <si>
    <t>Equipe</t>
  </si>
  <si>
    <t>Points</t>
  </si>
  <si>
    <t>V</t>
  </si>
  <si>
    <t>N</t>
  </si>
  <si>
    <t>D</t>
  </si>
  <si>
    <t>Dif. Buts</t>
  </si>
  <si>
    <t>Groupe B</t>
  </si>
  <si>
    <t>Groupe C</t>
  </si>
  <si>
    <t>Groupe D</t>
  </si>
  <si>
    <t>Groupe E</t>
  </si>
  <si>
    <t>Groupe F</t>
  </si>
  <si>
    <t>Groupe G</t>
  </si>
  <si>
    <t>1A</t>
  </si>
  <si>
    <t>2A</t>
  </si>
  <si>
    <t>1B</t>
  </si>
  <si>
    <t>2B</t>
  </si>
  <si>
    <t>1C</t>
  </si>
  <si>
    <t>2C</t>
  </si>
  <si>
    <t>1D</t>
  </si>
  <si>
    <t>2D</t>
  </si>
  <si>
    <t>1E</t>
  </si>
  <si>
    <t>2E</t>
  </si>
  <si>
    <t>1F</t>
  </si>
  <si>
    <t>2F</t>
  </si>
  <si>
    <t>1G</t>
  </si>
  <si>
    <t>2G</t>
  </si>
  <si>
    <t>Groupe H</t>
  </si>
  <si>
    <t>1H</t>
  </si>
  <si>
    <t>2H</t>
  </si>
  <si>
    <t>+</t>
  </si>
  <si>
    <t>EQUIPE QUALIFIEES</t>
  </si>
  <si>
    <t>CLASSEMENT GROUPES</t>
  </si>
  <si>
    <t>Pén</t>
  </si>
  <si>
    <t>Meilleurs Passeurs</t>
  </si>
  <si>
    <t>Pages 1/4</t>
  </si>
  <si>
    <t>Pages 2/4</t>
  </si>
  <si>
    <t>Pages 3/4</t>
  </si>
  <si>
    <r>
      <t>NOM :</t>
    </r>
    <r>
      <rPr>
        <sz val="10"/>
        <rFont val="Arial"/>
        <family val="2"/>
      </rPr>
      <t xml:space="preserve"> </t>
    </r>
  </si>
  <si>
    <r>
      <t>Prénom :</t>
    </r>
    <r>
      <rPr>
        <sz val="10"/>
        <rFont val="Arial"/>
        <family val="2"/>
      </rPr>
      <t xml:space="preserve"> </t>
    </r>
  </si>
  <si>
    <r>
      <rPr>
        <b/>
        <u/>
        <sz val="10"/>
        <rFont val="Arial"/>
        <family val="2"/>
      </rPr>
      <t>NB :</t>
    </r>
    <r>
      <rPr>
        <b/>
        <sz val="10"/>
        <rFont val="Arial"/>
        <family val="2"/>
      </rPr>
      <t xml:space="preserve"> Une fois vos matchs de poules pronostiqués, cliquer sur le logo de la Coupe du Monde pour procéder au tri des groupes !</t>
    </r>
  </si>
  <si>
    <t>Tarif</t>
  </si>
  <si>
    <t xml:space="preserve"> </t>
  </si>
  <si>
    <t>OU</t>
  </si>
  <si>
    <t>25 CHF</t>
  </si>
  <si>
    <t>Matchs de POULE</t>
  </si>
  <si>
    <r>
      <rPr>
        <b/>
        <sz val="10"/>
        <rFont val="Arial"/>
        <family val="2"/>
      </rPr>
      <t>4</t>
    </r>
    <r>
      <rPr>
        <sz val="10"/>
        <rFont val="Arial"/>
        <family val="2"/>
      </rPr>
      <t xml:space="preserve"> points pour un match OK avec</t>
    </r>
    <r>
      <rPr>
        <u/>
        <sz val="10"/>
        <rFont val="Arial"/>
        <family val="2"/>
      </rPr>
      <t xml:space="preserve"> score</t>
    </r>
    <r>
      <rPr>
        <sz val="10"/>
        <rFont val="Arial"/>
        <family val="2"/>
      </rPr>
      <t xml:space="preserve"> OK</t>
    </r>
  </si>
  <si>
    <r>
      <rPr>
        <b/>
        <sz val="10"/>
        <rFont val="Arial"/>
        <family val="2"/>
      </rPr>
      <t>3</t>
    </r>
    <r>
      <rPr>
        <sz val="10"/>
        <rFont val="Arial"/>
        <family val="2"/>
      </rPr>
      <t xml:space="preserve"> points pour un match OK avec</t>
    </r>
    <r>
      <rPr>
        <u/>
        <sz val="10"/>
        <rFont val="Arial"/>
        <family val="2"/>
      </rPr>
      <t xml:space="preserve"> écart </t>
    </r>
    <r>
      <rPr>
        <sz val="10"/>
        <rFont val="Arial"/>
        <family val="2"/>
      </rPr>
      <t>OK</t>
    </r>
  </si>
  <si>
    <r>
      <rPr>
        <b/>
        <sz val="10"/>
        <rFont val="Arial"/>
        <family val="2"/>
      </rPr>
      <t>2</t>
    </r>
    <r>
      <rPr>
        <sz val="10"/>
        <rFont val="Arial"/>
        <family val="2"/>
      </rPr>
      <t xml:space="preserve"> points pour un match OK avec score X et </t>
    </r>
    <r>
      <rPr>
        <u/>
        <sz val="10"/>
        <rFont val="Arial"/>
        <family val="2"/>
      </rPr>
      <t>écart</t>
    </r>
    <r>
      <rPr>
        <sz val="10"/>
        <rFont val="Arial"/>
        <family val="2"/>
      </rPr>
      <t xml:space="preserve"> X</t>
    </r>
  </si>
  <si>
    <r>
      <t xml:space="preserve">Sinon : </t>
    </r>
    <r>
      <rPr>
        <b/>
        <sz val="10"/>
        <rFont val="Arial"/>
        <family val="2"/>
      </rPr>
      <t>0</t>
    </r>
    <r>
      <rPr>
        <sz val="10"/>
        <rFont val="Arial"/>
        <family val="2"/>
      </rPr>
      <t xml:space="preserve"> point</t>
    </r>
  </si>
  <si>
    <r>
      <t>/!\ +</t>
    </r>
    <r>
      <rPr>
        <b/>
        <sz val="10"/>
        <rFont val="Arial"/>
        <family val="2"/>
      </rPr>
      <t>1</t>
    </r>
    <r>
      <rPr>
        <sz val="10"/>
        <rFont val="Arial"/>
        <family val="2"/>
      </rPr>
      <t xml:space="preserve"> pour le bon positionnement au classement d'une équipe /!\</t>
    </r>
  </si>
  <si>
    <t>Matchs de PHASE FINALE</t>
  </si>
  <si>
    <r>
      <rPr>
        <b/>
        <sz val="10"/>
        <rFont val="Arial"/>
        <family val="2"/>
      </rPr>
      <t>2</t>
    </r>
    <r>
      <rPr>
        <sz val="10"/>
        <rFont val="Arial"/>
        <family val="2"/>
      </rPr>
      <t xml:space="preserve"> points pour chaque 1/8ème de finaliste (peu importe la place)</t>
    </r>
  </si>
  <si>
    <r>
      <rPr>
        <b/>
        <sz val="10"/>
        <rFont val="Arial"/>
        <family val="2"/>
      </rPr>
      <t xml:space="preserve">3 </t>
    </r>
    <r>
      <rPr>
        <sz val="10"/>
        <rFont val="Arial"/>
        <family val="2"/>
      </rPr>
      <t>points pour chaque 1/4 de finaliste (peu importe la place)</t>
    </r>
  </si>
  <si>
    <r>
      <rPr>
        <b/>
        <sz val="10"/>
        <rFont val="Arial"/>
        <family val="2"/>
      </rPr>
      <t>4</t>
    </r>
    <r>
      <rPr>
        <sz val="10"/>
        <rFont val="Arial"/>
        <family val="2"/>
      </rPr>
      <t xml:space="preserve"> points pour chaque 1/2 de finaliste (peu importe la place)</t>
    </r>
  </si>
  <si>
    <r>
      <rPr>
        <b/>
        <sz val="10"/>
        <rFont val="Arial"/>
        <family val="2"/>
      </rPr>
      <t>5</t>
    </r>
    <r>
      <rPr>
        <sz val="10"/>
        <rFont val="Arial"/>
        <family val="2"/>
      </rPr>
      <t xml:space="preserve"> points pour chaque finaliste (peu importe la place)</t>
    </r>
  </si>
  <si>
    <r>
      <rPr>
        <b/>
        <sz val="10"/>
        <rFont val="Arial"/>
        <family val="2"/>
      </rPr>
      <t>10</t>
    </r>
    <r>
      <rPr>
        <sz val="10"/>
        <rFont val="Arial"/>
        <family val="2"/>
      </rPr>
      <t xml:space="preserve"> points pour le vainqueur de l'épreuve</t>
    </r>
  </si>
  <si>
    <t>/!\ Les scores des matchs ne seront pris en compte que si</t>
  </si>
  <si>
    <t>l'affiche est correcte (si tel est le cas : voir "points des poules" /!\</t>
  </si>
  <si>
    <t>DIVERS</t>
  </si>
  <si>
    <r>
      <rPr>
        <b/>
        <sz val="10"/>
        <rFont val="Arial"/>
        <family val="2"/>
      </rPr>
      <t>5</t>
    </r>
    <r>
      <rPr>
        <sz val="10"/>
        <rFont val="Arial"/>
        <family val="2"/>
      </rPr>
      <t xml:space="preserve"> points pour le meilleur buteur</t>
    </r>
  </si>
  <si>
    <r>
      <rPr>
        <b/>
        <sz val="10"/>
        <rFont val="Arial"/>
        <family val="2"/>
      </rPr>
      <t>5</t>
    </r>
    <r>
      <rPr>
        <sz val="10"/>
        <rFont val="Arial"/>
        <family val="2"/>
      </rPr>
      <t xml:space="preserve"> points pour le meilleur passeur</t>
    </r>
  </si>
  <si>
    <t xml:space="preserve">• Pour les phases finales, les scores seront pris en compte à la fin </t>
  </si>
  <si>
    <t>des prolongations (le cas échéant = 120 min) •</t>
  </si>
  <si>
    <t>GAIN</t>
  </si>
  <si>
    <t>1er    = 45% de la cagnotte</t>
  </si>
  <si>
    <t>2ème = 25% de la cagnotte</t>
  </si>
  <si>
    <t>3ème = 15% de la cagnotte</t>
  </si>
  <si>
    <t>4ème = 10% de la cagnotte</t>
  </si>
  <si>
    <t>5ème = 5% de la cagnotte</t>
  </si>
  <si>
    <t>Contact :</t>
  </si>
  <si>
    <t>Thibaut</t>
  </si>
  <si>
    <t>06.83.37.66.06</t>
  </si>
  <si>
    <t>Julien</t>
  </si>
  <si>
    <t>06.77.78.10.82</t>
  </si>
  <si>
    <t>Pour tout renseignement :</t>
  </si>
  <si>
    <t xml:space="preserve">       https://www.facebook.com/events/584283974959224/</t>
  </si>
  <si>
    <t>(Tout les pronostiques des joueurs seront visibles + classement mis à jour régulièrement)</t>
  </si>
  <si>
    <t>Corrections effectués par JULIEN &amp; THIBAUT</t>
  </si>
  <si>
    <t>/!\ les erreurs étant humaines et les pronostiques étant disponibles,</t>
  </si>
  <si>
    <t>si vous observez une erreur, faites le savoir /!\</t>
  </si>
  <si>
    <t>Date limite de rendu des pronostiques :</t>
  </si>
  <si>
    <t>15 Mai</t>
  </si>
  <si>
    <t>Pages 4/4</t>
  </si>
  <si>
    <t>NOM</t>
  </si>
  <si>
    <t>PRENOM</t>
  </si>
  <si>
    <t>INSCRIT LE</t>
  </si>
  <si>
    <t>COTISATION</t>
  </si>
  <si>
    <t>PRONO</t>
  </si>
  <si>
    <t>N°</t>
  </si>
  <si>
    <t>OUI</t>
  </si>
  <si>
    <t>NON</t>
  </si>
  <si>
    <t>FOURNIER</t>
  </si>
  <si>
    <t>OK</t>
  </si>
  <si>
    <t>Jean-Luc</t>
  </si>
  <si>
    <t xml:space="preserve">SUBLET </t>
  </si>
  <si>
    <t>Morgan</t>
  </si>
  <si>
    <t>Simon</t>
  </si>
  <si>
    <t>Guillaume</t>
  </si>
  <si>
    <t>MARQUES</t>
  </si>
  <si>
    <t>Jean-Pierre</t>
  </si>
  <si>
    <t>MOSSIERE</t>
  </si>
  <si>
    <t>Jean-Noel</t>
  </si>
  <si>
    <t>MOIA</t>
  </si>
  <si>
    <t>Martin</t>
  </si>
  <si>
    <t>BOULICAULT</t>
  </si>
  <si>
    <t>Cédric</t>
  </si>
  <si>
    <t>MOUTINHO</t>
  </si>
  <si>
    <t>Jean</t>
  </si>
  <si>
    <t>Jean-Paul</t>
  </si>
  <si>
    <t>ANDRE</t>
  </si>
  <si>
    <t>Emmanuel</t>
  </si>
  <si>
    <t>MARMOUX</t>
  </si>
  <si>
    <t>Florian</t>
  </si>
  <si>
    <t>SCHRIVER</t>
  </si>
  <si>
    <t>Tristan</t>
  </si>
  <si>
    <t>SAXOD</t>
  </si>
  <si>
    <t>Alexandre</t>
  </si>
  <si>
    <t>BOUVIER</t>
  </si>
  <si>
    <t>Randy</t>
  </si>
  <si>
    <t xml:space="preserve">LACROIX </t>
  </si>
  <si>
    <t>Romain</t>
  </si>
  <si>
    <t>BEDONI</t>
  </si>
  <si>
    <t>Rodolphe</t>
  </si>
  <si>
    <t>NICOLLIN</t>
  </si>
  <si>
    <t>Patrick</t>
  </si>
  <si>
    <t>PEROT</t>
  </si>
  <si>
    <t>Benjamin</t>
  </si>
  <si>
    <t>COLIN</t>
  </si>
  <si>
    <t>Felix</t>
  </si>
  <si>
    <t>GUINCHARD</t>
  </si>
  <si>
    <t>HUMBERT</t>
  </si>
  <si>
    <t>Olivier</t>
  </si>
  <si>
    <t>GUIAVARC'H</t>
  </si>
  <si>
    <t>Erwan</t>
  </si>
  <si>
    <t>LOPEZ</t>
  </si>
  <si>
    <t>LECOMTE</t>
  </si>
  <si>
    <t>Kévin</t>
  </si>
  <si>
    <t>Jérome</t>
  </si>
  <si>
    <t>BLANCO</t>
  </si>
  <si>
    <t>Rudy</t>
  </si>
  <si>
    <t>SELLES</t>
  </si>
  <si>
    <t>Bertrand</t>
  </si>
  <si>
    <t>RAMIREZ</t>
  </si>
  <si>
    <t>BOUCHET</t>
  </si>
  <si>
    <t>PERRILLAT</t>
  </si>
  <si>
    <t>Thomas</t>
  </si>
  <si>
    <t>HUGUET</t>
  </si>
  <si>
    <t>Christophe</t>
  </si>
  <si>
    <t>DE TASSIGNY</t>
  </si>
  <si>
    <t>Marc</t>
  </si>
  <si>
    <t>MARIE</t>
  </si>
  <si>
    <t>Michel</t>
  </si>
  <si>
    <t>PUAUX</t>
  </si>
  <si>
    <t>CRUZ</t>
  </si>
  <si>
    <t>Raphaël</t>
  </si>
  <si>
    <t>Thibault</t>
  </si>
  <si>
    <t>Bernard</t>
  </si>
  <si>
    <t>DELIEUTRAZ</t>
  </si>
  <si>
    <t>FAVRE</t>
  </si>
  <si>
    <t>Johan</t>
  </si>
  <si>
    <t>DUNAND</t>
  </si>
  <si>
    <t>Sébastien</t>
  </si>
  <si>
    <t>BESSON</t>
  </si>
  <si>
    <t>LYONNE</t>
  </si>
  <si>
    <t>HYVRON</t>
  </si>
  <si>
    <t>Florent</t>
  </si>
  <si>
    <t>LEVEAU</t>
  </si>
  <si>
    <t>Laurent</t>
  </si>
  <si>
    <t>HELVAS</t>
  </si>
  <si>
    <t>Lucas</t>
  </si>
  <si>
    <t>Jonathan</t>
  </si>
  <si>
    <t>Stéphane</t>
  </si>
  <si>
    <t>Arthur</t>
  </si>
  <si>
    <t>TRINTIGNAC</t>
  </si>
  <si>
    <t>Philippe</t>
  </si>
  <si>
    <t>CHARRONDIERE</t>
  </si>
  <si>
    <t>BENJERIOU</t>
  </si>
  <si>
    <t>Samir</t>
  </si>
  <si>
    <t>TOTAUX</t>
  </si>
  <si>
    <t>CAGNOTTE</t>
  </si>
  <si>
    <t>CLASSEMENT</t>
  </si>
  <si>
    <t>Nom</t>
  </si>
  <si>
    <t>Prénom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</si>
  <si>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</si>
  <si>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</si>
  <si>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</si>
  <si>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</si>
  <si>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</si>
  <si>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</si>
  <si>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</si>
  <si>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</si>
  <si>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</si>
  <si>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</si>
  <si>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</si>
  <si>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VAINQUEUR</t>
  </si>
  <si>
    <t>France</t>
  </si>
  <si>
    <t>BUTEUR</t>
  </si>
  <si>
    <t>PASSEUR</t>
  </si>
  <si>
    <t>Brésil</t>
  </si>
  <si>
    <t>Vainqueur</t>
  </si>
  <si>
    <t>L.MESSI</t>
  </si>
  <si>
    <t>Argentine</t>
  </si>
  <si>
    <t>Finaliste</t>
  </si>
  <si>
    <t>C.RONALDO</t>
  </si>
  <si>
    <t>A.DI MARIA</t>
  </si>
  <si>
    <t>1/2 Finaliste</t>
  </si>
  <si>
    <t>NEYMAR</t>
  </si>
  <si>
    <t>M.OZIL</t>
  </si>
  <si>
    <t>Allemagne</t>
  </si>
  <si>
    <t>1/4 Finaliste</t>
  </si>
  <si>
    <t>L.SUAREZ</t>
  </si>
  <si>
    <t>A.INIESTA</t>
  </si>
  <si>
    <t>Belgique</t>
  </si>
  <si>
    <t>1/8 Finaliste</t>
  </si>
  <si>
    <t>G.HIGUAIN</t>
  </si>
  <si>
    <t>E.HAZARD</t>
  </si>
  <si>
    <t>Portugal</t>
  </si>
  <si>
    <t>3ème de poules</t>
  </si>
  <si>
    <t>FRED</t>
  </si>
  <si>
    <t>F.RIBERY</t>
  </si>
  <si>
    <t>Espagne</t>
  </si>
  <si>
    <t>4ème de poules</t>
  </si>
  <si>
    <t>T.MULLER</t>
  </si>
  <si>
    <t>M.VALBUENA</t>
  </si>
  <si>
    <t>Uruguay</t>
  </si>
  <si>
    <t>M.KLOSE</t>
  </si>
  <si>
    <t>E.CAVANI</t>
  </si>
  <si>
    <t>H.XAVI</t>
  </si>
  <si>
    <t>F.COENTRAO</t>
  </si>
  <si>
    <t>S.AGUERO</t>
  </si>
  <si>
    <t>K.BENZEMA</t>
  </si>
  <si>
    <t>J.RODRIGUEZ</t>
  </si>
  <si>
    <t>R.VAN PERSIE</t>
  </si>
  <si>
    <t>P.POGBA</t>
  </si>
  <si>
    <t>O.GIROUD</t>
  </si>
  <si>
    <t>Y.CABAYE</t>
  </si>
  <si>
    <t>B.SCHWEINSTEIGER</t>
  </si>
  <si>
    <t>RAMIRES</t>
  </si>
  <si>
    <t>M.REUS</t>
  </si>
  <si>
    <t>M.GOTZE</t>
  </si>
  <si>
    <t>A.GRIEZMAN</t>
  </si>
  <si>
    <t>A.PIRLO</t>
  </si>
  <si>
    <t>CLASSEMENT FINAL</t>
  </si>
  <si>
    <t xml:space="preserve">1er </t>
  </si>
  <si>
    <t xml:space="preserve">3ème </t>
  </si>
  <si>
    <t xml:space="preserve">4ème </t>
  </si>
  <si>
    <t xml:space="preserve">5ème </t>
  </si>
  <si>
    <t>• Les erreurs étant humaines … N'hésitez pas à le dire si vous en voyez !</t>
  </si>
  <si>
    <t>• GRAS = Meilleur perf'</t>
  </si>
  <si>
    <t>Matchs pris en compte : du 12/06 au 24/06 (10h00)</t>
  </si>
  <si>
    <t>/!\ LES POINTS LIES AU CLASSEMENT DES EQUIPES NE SONT PAS PRIS EN COMPTE /!\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</si>
</sst>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164" formatCode="_(&quot;$&quot;* #,##0.00_);_(&quot;$&quot;* \(#,##0.00\);_(&quot;$&quot;* &quot;-&quot;??_);_(@_)"/>
    <numFmt numFmtId="165" formatCode="[$-40C]d\-mmm\-yy;@"/>
    <numFmt numFmtId="166" formatCode="#,##0.00\ &quot;€&quot;"/>
  </numFmts>
  <fonts count="3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8"/>
      <name val="Calibri"/>
      <family val="2"/>
    </font>
    <font>
      <u/>
      <sz val="48"/>
      <name val="Calibri"/>
      <family val="2"/>
    </font>
    <font>
      <sz val="8"/>
      <name val="Arial"/>
      <family val="2"/>
    </font>
    <font>
      <sz val="14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u/>
      <sz val="10"/>
      <name val="Arial"/>
      <family val="2"/>
    </font>
    <font>
      <u/>
      <sz val="10"/>
      <name val="Arial"/>
      <family val="2"/>
    </font>
    <font>
      <b/>
      <sz val="12"/>
      <name val="Arial"/>
      <family val="2"/>
    </font>
    <font>
      <u/>
      <sz val="28"/>
      <name val="Calibri"/>
      <family val="2"/>
      <scheme val="minor"/>
    </font>
    <font>
      <u/>
      <sz val="42"/>
      <name val="Calibri"/>
      <family val="2"/>
      <scheme val="minor"/>
    </font>
    <font>
      <sz val="20"/>
      <name val="Arial"/>
      <family val="2"/>
    </font>
    <font>
      <b/>
      <u/>
      <sz val="10"/>
      <name val="Arial"/>
      <family val="2"/>
    </font>
    <font>
      <u/>
      <sz val="18"/>
      <name val="Arial"/>
      <family val="2"/>
    </font>
    <font>
      <u/>
      <sz val="10"/>
      <color theme="4" tint="-0.249977111117893"/>
      <name val="Arial"/>
      <family val="2"/>
    </font>
    <font>
      <u/>
      <sz val="14"/>
      <name val="Arial"/>
      <family val="2"/>
    </font>
    <font>
      <i/>
      <sz val="36"/>
      <name val="Arial"/>
      <family val="2"/>
    </font>
    <font>
      <b/>
      <i/>
      <sz val="10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u/>
      <sz val="22"/>
      <name val="Arial"/>
      <family val="2"/>
    </font>
    <font>
      <sz val="11"/>
      <name val="Arial"/>
      <family val="2"/>
    </font>
    <font>
      <b/>
      <sz val="22"/>
      <name val="Arial"/>
      <family val="2"/>
    </font>
    <font>
      <b/>
      <sz val="10"/>
      <color theme="0"/>
      <name val="Arial"/>
      <family val="2"/>
    </font>
    <font>
      <sz val="16"/>
      <color theme="0"/>
      <name val="Arial"/>
      <family val="2"/>
    </font>
    <font>
      <sz val="36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3">
    <xf numFmtId="0" fontId="0" fillId="0" borderId="0" xfId="0"/>
    <xf numFmtId="0" fontId="0" fillId="0" borderId="1" xfId="0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0" fillId="0" borderId="2" xfId="0" applyBorder="1" applyAlignment="1">
      <alignment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1" xfId="0" applyFont="1" applyBorder="1"/>
    <xf numFmtId="0" fontId="7" fillId="0" borderId="0" xfId="0" applyFont="1" applyBorder="1"/>
    <xf numFmtId="0" fontId="7" fillId="0" borderId="0" xfId="0" applyFont="1" applyAlignment="1">
      <alignment horizontal="right" vertical="center"/>
    </xf>
    <xf numFmtId="0" fontId="8" fillId="0" borderId="0" xfId="0" applyFont="1" applyBorder="1"/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7" fillId="0" borderId="0" xfId="0" applyFont="1" applyBorder="1" applyAlignment="1"/>
    <xf numFmtId="0" fontId="9" fillId="0" borderId="0" xfId="0" applyFont="1"/>
    <xf numFmtId="0" fontId="10" fillId="0" borderId="2" xfId="0" applyFont="1" applyBorder="1" applyAlignment="1">
      <alignment vertical="center"/>
    </xf>
    <xf numFmtId="0" fontId="0" fillId="0" borderId="1" xfId="0" applyBorder="1"/>
    <xf numFmtId="0" fontId="8" fillId="0" borderId="1" xfId="0" applyFont="1" applyBorder="1" applyAlignment="1">
      <alignment horizontal="center"/>
    </xf>
    <xf numFmtId="0" fontId="8" fillId="0" borderId="1" xfId="0" applyFont="1" applyBorder="1"/>
    <xf numFmtId="0" fontId="10" fillId="0" borderId="0" xfId="0" applyFont="1"/>
    <xf numFmtId="0" fontId="2" fillId="2" borderId="1" xfId="0" applyFont="1" applyFill="1" applyBorder="1"/>
    <xf numFmtId="0" fontId="0" fillId="0" borderId="0" xfId="0" applyFill="1"/>
    <xf numFmtId="0" fontId="0" fillId="0" borderId="0" xfId="0" applyBorder="1"/>
    <xf numFmtId="0" fontId="8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49" fontId="0" fillId="0" borderId="0" xfId="0" applyNumberFormat="1" applyAlignment="1">
      <alignment horizontal="right"/>
    </xf>
    <xf numFmtId="0" fontId="0" fillId="3" borderId="0" xfId="0" applyFill="1"/>
    <xf numFmtId="0" fontId="2" fillId="2" borderId="12" xfId="0" applyFont="1" applyFill="1" applyBorder="1"/>
    <xf numFmtId="0" fontId="0" fillId="0" borderId="12" xfId="0" applyBorder="1"/>
    <xf numFmtId="0" fontId="8" fillId="0" borderId="8" xfId="0" applyFont="1" applyBorder="1"/>
    <xf numFmtId="0" fontId="0" fillId="0" borderId="8" xfId="0" applyBorder="1"/>
    <xf numFmtId="0" fontId="2" fillId="4" borderId="8" xfId="0" applyFont="1" applyFill="1" applyBorder="1"/>
    <xf numFmtId="0" fontId="12" fillId="0" borderId="0" xfId="0" applyFont="1" applyAlignment="1">
      <alignment horizontal="center" vertical="center"/>
    </xf>
    <xf numFmtId="0" fontId="0" fillId="5" borderId="1" xfId="0" applyFill="1" applyBorder="1"/>
    <xf numFmtId="0" fontId="7" fillId="4" borderId="0" xfId="0" applyFont="1" applyFill="1"/>
    <xf numFmtId="0" fontId="7" fillId="6" borderId="1" xfId="0" applyFont="1" applyFill="1" applyBorder="1" applyAlignment="1">
      <alignment horizontal="center"/>
    </xf>
    <xf numFmtId="0" fontId="7" fillId="6" borderId="1" xfId="0" applyFont="1" applyFill="1" applyBorder="1"/>
    <xf numFmtId="0" fontId="7" fillId="7" borderId="1" xfId="0" applyFont="1" applyFill="1" applyBorder="1" applyAlignment="1">
      <alignment horizontal="left"/>
    </xf>
    <xf numFmtId="0" fontId="7" fillId="7" borderId="1" xfId="0" applyFont="1" applyFill="1" applyBorder="1" applyAlignment="1">
      <alignment horizontal="right"/>
    </xf>
    <xf numFmtId="0" fontId="0" fillId="0" borderId="0" xfId="0" applyBorder="1" applyAlignment="1">
      <alignment vertical="center"/>
    </xf>
    <xf numFmtId="0" fontId="7" fillId="0" borderId="0" xfId="0" applyFont="1" applyAlignment="1">
      <alignment horizontal="right"/>
    </xf>
    <xf numFmtId="0" fontId="7" fillId="0" borderId="0" xfId="0" applyFont="1" applyBorder="1" applyAlignment="1">
      <alignment horizontal="right"/>
    </xf>
    <xf numFmtId="0" fontId="6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8" fillId="0" borderId="0" xfId="0" applyFont="1" applyBorder="1" applyAlignment="1">
      <alignment horizontal="right"/>
    </xf>
    <xf numFmtId="0" fontId="2" fillId="4" borderId="0" xfId="0" applyFont="1" applyFill="1" applyBorder="1" applyAlignment="1">
      <alignment horizontal="center"/>
    </xf>
    <xf numFmtId="0" fontId="8" fillId="8" borderId="1" xfId="0" applyFont="1" applyFill="1" applyBorder="1"/>
    <xf numFmtId="0" fontId="8" fillId="8" borderId="12" xfId="0" applyFont="1" applyFill="1" applyBorder="1"/>
    <xf numFmtId="0" fontId="0" fillId="4" borderId="0" xfId="0" applyFill="1"/>
    <xf numFmtId="49" fontId="7" fillId="0" borderId="0" xfId="0" applyNumberFormat="1" applyFont="1" applyAlignment="1">
      <alignment horizontal="right"/>
    </xf>
    <xf numFmtId="0" fontId="9" fillId="0" borderId="2" xfId="0" applyFont="1" applyBorder="1" applyAlignment="1">
      <alignment vertical="center"/>
    </xf>
    <xf numFmtId="0" fontId="0" fillId="0" borderId="0" xfId="0" applyFont="1" applyFill="1" applyBorder="1"/>
    <xf numFmtId="0" fontId="0" fillId="0" borderId="1" xfId="0" applyBorder="1" applyAlignment="1">
      <alignment horizontal="left" wrapText="1"/>
    </xf>
    <xf numFmtId="0" fontId="7" fillId="0" borderId="12" xfId="0" applyFont="1" applyBorder="1"/>
    <xf numFmtId="0" fontId="6" fillId="0" borderId="12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0" fillId="0" borderId="1" xfId="0" applyBorder="1" applyAlignment="1" applyProtection="1">
      <alignment horizontal="center" wrapText="1"/>
    </xf>
    <xf numFmtId="0" fontId="16" fillId="0" borderId="15" xfId="0" applyFont="1" applyBorder="1"/>
    <xf numFmtId="0" fontId="0" fillId="0" borderId="16" xfId="0" applyBorder="1"/>
    <xf numFmtId="0" fontId="1" fillId="0" borderId="17" xfId="0" applyFont="1" applyBorder="1"/>
    <xf numFmtId="6" fontId="14" fillId="0" borderId="18" xfId="0" applyNumberFormat="1" applyFont="1" applyBorder="1"/>
    <xf numFmtId="0" fontId="0" fillId="0" borderId="17" xfId="0" applyBorder="1"/>
    <xf numFmtId="0" fontId="8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left"/>
    </xf>
    <xf numFmtId="0" fontId="14" fillId="0" borderId="20" xfId="0" applyFont="1" applyBorder="1" applyAlignment="1">
      <alignment horizontal="right"/>
    </xf>
    <xf numFmtId="0" fontId="0" fillId="0" borderId="2" xfId="0" applyBorder="1"/>
    <xf numFmtId="0" fontId="17" fillId="0" borderId="0" xfId="0" applyFont="1"/>
    <xf numFmtId="0" fontId="0" fillId="0" borderId="0" xfId="0" applyAlignment="1">
      <alignment horizontal="left"/>
    </xf>
    <xf numFmtId="49" fontId="19" fillId="0" borderId="0" xfId="0" applyNumberFormat="1" applyFont="1"/>
    <xf numFmtId="0" fontId="1" fillId="0" borderId="0" xfId="0" applyFont="1" applyAlignment="1"/>
    <xf numFmtId="0" fontId="0" fillId="0" borderId="0" xfId="0" applyAlignment="1">
      <alignment horizontal="right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1" xfId="0" applyBorder="1"/>
    <xf numFmtId="165" fontId="0" fillId="0" borderId="11" xfId="0" applyNumberFormat="1" applyBorder="1"/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65" fontId="0" fillId="0" borderId="1" xfId="0" applyNumberFormat="1" applyBorder="1"/>
    <xf numFmtId="0" fontId="1" fillId="0" borderId="1" xfId="0" applyFont="1" applyBorder="1"/>
    <xf numFmtId="165" fontId="20" fillId="0" borderId="11" xfId="0" applyNumberFormat="1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165" fontId="0" fillId="0" borderId="0" xfId="0" applyNumberFormat="1" applyBorder="1"/>
    <xf numFmtId="0" fontId="2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5" xfId="0" applyBorder="1"/>
    <xf numFmtId="0" fontId="0" fillId="0" borderId="29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Border="1" applyAlignment="1"/>
    <xf numFmtId="0" fontId="1" fillId="0" borderId="0" xfId="0" applyFont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25" fillId="0" borderId="0" xfId="0" applyFont="1" applyFill="1" applyAlignment="1">
      <alignment horizontal="center" vertical="center"/>
    </xf>
    <xf numFmtId="0" fontId="24" fillId="0" borderId="0" xfId="0" applyFont="1" applyFill="1" applyBorder="1" applyAlignment="1">
      <alignment horizontal="center" vertical="center" wrapText="1"/>
    </xf>
    <xf numFmtId="0" fontId="26" fillId="13" borderId="31" xfId="0" applyFont="1" applyFill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8" borderId="3" xfId="0" applyFill="1" applyBorder="1"/>
    <xf numFmtId="0" fontId="1" fillId="0" borderId="33" xfId="0" applyFont="1" applyBorder="1"/>
    <xf numFmtId="0" fontId="0" fillId="0" borderId="33" xfId="0" applyBorder="1"/>
    <xf numFmtId="0" fontId="0" fillId="0" borderId="4" xfId="0" applyBorder="1"/>
    <xf numFmtId="0" fontId="2" fillId="0" borderId="4" xfId="0" applyFont="1" applyBorder="1" applyAlignment="1">
      <alignment horizontal="center"/>
    </xf>
    <xf numFmtId="0" fontId="0" fillId="0" borderId="3" xfId="0" applyBorder="1"/>
    <xf numFmtId="0" fontId="1" fillId="0" borderId="4" xfId="0" applyFont="1" applyBorder="1"/>
    <xf numFmtId="166" fontId="2" fillId="0" borderId="0" xfId="0" applyNumberFormat="1" applyFont="1" applyBorder="1" applyAlignment="1"/>
    <xf numFmtId="0" fontId="1" fillId="0" borderId="0" xfId="0" applyFont="1" applyBorder="1" applyAlignment="1"/>
    <xf numFmtId="0" fontId="2" fillId="0" borderId="4" xfId="0" applyNumberFormat="1" applyFont="1" applyBorder="1" applyAlignment="1">
      <alignment horizontal="center"/>
    </xf>
    <xf numFmtId="0" fontId="0" fillId="0" borderId="34" xfId="0" applyBorder="1"/>
    <xf numFmtId="0" fontId="1" fillId="0" borderId="35" xfId="0" applyFont="1" applyBorder="1"/>
    <xf numFmtId="0" fontId="1" fillId="0" borderId="0" xfId="0" applyFont="1" applyFill="1" applyBorder="1"/>
    <xf numFmtId="0" fontId="21" fillId="0" borderId="0" xfId="0" applyFont="1" applyAlignment="1"/>
    <xf numFmtId="0" fontId="21" fillId="0" borderId="0" xfId="0" applyFont="1"/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0" fontId="0" fillId="0" borderId="0" xfId="0" applyAlignment="1">
      <alignment vertical="center"/>
    </xf>
    <xf numFmtId="1" fontId="21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6" fillId="0" borderId="0" xfId="0" applyFont="1"/>
    <xf numFmtId="1" fontId="26" fillId="0" borderId="0" xfId="0" applyNumberFormat="1" applyFont="1" applyAlignment="1">
      <alignment horizontal="center" vertical="center"/>
    </xf>
    <xf numFmtId="0" fontId="0" fillId="0" borderId="0" xfId="0" applyNumberFormat="1"/>
    <xf numFmtId="0" fontId="5" fillId="0" borderId="0" xfId="0" applyFont="1" applyBorder="1"/>
    <xf numFmtId="0" fontId="1" fillId="0" borderId="3" xfId="0" applyFont="1" applyBorder="1"/>
    <xf numFmtId="0" fontId="1" fillId="8" borderId="3" xfId="0" applyFont="1" applyFill="1" applyBorder="1"/>
    <xf numFmtId="0" fontId="0" fillId="0" borderId="35" xfId="0" applyBorder="1"/>
    <xf numFmtId="0" fontId="0" fillId="0" borderId="36" xfId="0" applyBorder="1"/>
    <xf numFmtId="0" fontId="29" fillId="0" borderId="33" xfId="0" applyFont="1" applyBorder="1"/>
    <xf numFmtId="0" fontId="29" fillId="0" borderId="4" xfId="0" applyFont="1" applyBorder="1"/>
    <xf numFmtId="0" fontId="30" fillId="0" borderId="4" xfId="0" applyFont="1" applyBorder="1"/>
    <xf numFmtId="0" fontId="2" fillId="0" borderId="1" xfId="0" applyFont="1" applyBorder="1" applyAlignment="1" applyProtection="1">
      <alignment horizontal="center" wrapText="1"/>
    </xf>
    <xf numFmtId="0" fontId="3" fillId="3" borderId="0" xfId="0" applyFont="1" applyFill="1" applyAlignment="1">
      <alignment horizontal="center"/>
    </xf>
    <xf numFmtId="0" fontId="4" fillId="9" borderId="0" xfId="0" applyFont="1" applyFill="1" applyAlignment="1">
      <alignment horizontal="center" vertical="center"/>
    </xf>
    <xf numFmtId="0" fontId="0" fillId="0" borderId="14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0" xfId="0" applyBorder="1" applyAlignment="1">
      <alignment horizontal="left"/>
    </xf>
    <xf numFmtId="0" fontId="13" fillId="11" borderId="0" xfId="0" applyFont="1" applyFill="1" applyAlignment="1">
      <alignment horizontal="center" vertical="center"/>
    </xf>
    <xf numFmtId="0" fontId="2" fillId="10" borderId="2" xfId="0" applyFont="1" applyFill="1" applyBorder="1" applyAlignment="1">
      <alignment horizontal="center"/>
    </xf>
    <xf numFmtId="0" fontId="11" fillId="10" borderId="0" xfId="0" applyFont="1" applyFill="1" applyAlignment="1">
      <alignment horizontal="center"/>
    </xf>
    <xf numFmtId="0" fontId="11" fillId="10" borderId="2" xfId="0" applyFont="1" applyFill="1" applyBorder="1" applyAlignment="1">
      <alignment horizontal="center"/>
    </xf>
    <xf numFmtId="0" fontId="2" fillId="12" borderId="0" xfId="0" applyFont="1" applyFill="1" applyAlignment="1">
      <alignment horizontal="center"/>
    </xf>
    <xf numFmtId="0" fontId="7" fillId="0" borderId="0" xfId="0" applyFont="1" applyAlignment="1">
      <alignment horizontal="right"/>
    </xf>
    <xf numFmtId="0" fontId="2" fillId="12" borderId="12" xfId="0" applyFont="1" applyFill="1" applyBorder="1" applyAlignment="1">
      <alignment horizontal="center"/>
    </xf>
    <xf numFmtId="0" fontId="2" fillId="12" borderId="2" xfId="0" applyFont="1" applyFill="1" applyBorder="1" applyAlignment="1">
      <alignment horizontal="center" vertical="center"/>
    </xf>
    <xf numFmtId="0" fontId="2" fillId="12" borderId="7" xfId="0" applyFont="1" applyFill="1" applyBorder="1" applyAlignment="1">
      <alignment horizontal="center"/>
    </xf>
    <xf numFmtId="0" fontId="2" fillId="12" borderId="8" xfId="0" applyFont="1" applyFill="1" applyBorder="1" applyAlignment="1">
      <alignment horizontal="center"/>
    </xf>
    <xf numFmtId="0" fontId="2" fillId="12" borderId="9" xfId="0" applyFont="1" applyFill="1" applyBorder="1" applyAlignment="1">
      <alignment horizontal="center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2" fillId="12" borderId="14" xfId="0" applyFont="1" applyFill="1" applyBorder="1" applyAlignment="1">
      <alignment horizontal="center"/>
    </xf>
    <xf numFmtId="0" fontId="2" fillId="12" borderId="13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6" fontId="2" fillId="0" borderId="30" xfId="0" applyNumberFormat="1" applyFont="1" applyBorder="1" applyAlignment="1">
      <alignment horizontal="right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8" fillId="0" borderId="0" xfId="0" applyFont="1" applyAlignment="1">
      <alignment horizontal="center" wrapText="1"/>
    </xf>
    <xf numFmtId="0" fontId="1" fillId="0" borderId="0" xfId="0" applyFont="1" applyAlignment="1">
      <alignment horizontal="right"/>
    </xf>
    <xf numFmtId="0" fontId="0" fillId="0" borderId="17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0" fontId="23" fillId="12" borderId="0" xfId="0" applyFont="1" applyFill="1" applyAlignment="1">
      <alignment horizontal="center" vertical="center"/>
    </xf>
    <xf numFmtId="0" fontId="24" fillId="12" borderId="0" xfId="0" applyFont="1" applyFill="1" applyBorder="1" applyAlignment="1">
      <alignment horizontal="center" vertical="center" wrapText="1"/>
    </xf>
    <xf numFmtId="0" fontId="27" fillId="0" borderId="0" xfId="0" applyFont="1" applyAlignment="1">
      <alignment horizontal="center" vertical="center"/>
    </xf>
    <xf numFmtId="0" fontId="27" fillId="0" borderId="0" xfId="0" applyNumberFormat="1" applyFont="1" applyAlignment="1">
      <alignment horizontal="center" vertical="center"/>
    </xf>
    <xf numFmtId="0" fontId="28" fillId="0" borderId="37" xfId="0" applyFont="1" applyBorder="1" applyAlignment="1">
      <alignment horizontal="center"/>
    </xf>
    <xf numFmtId="0" fontId="28" fillId="0" borderId="38" xfId="0" applyFont="1" applyBorder="1" applyAlignment="1">
      <alignment horizontal="center"/>
    </xf>
    <xf numFmtId="0" fontId="28" fillId="0" borderId="39" xfId="0" applyFont="1" applyBorder="1" applyAlignment="1">
      <alignment horizontal="center"/>
    </xf>
    <xf numFmtId="0" fontId="29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2" fillId="0" borderId="36" xfId="0" applyNumberFormat="1" applyFont="1" applyBorder="1" applyAlignment="1">
      <alignment horizontal="center"/>
    </xf>
  </cellXfs>
  <cellStyles count="2">
    <cellStyle name="Normal" xfId="0" builtinId="0"/>
    <cellStyle name="Währung" xfId="1"/>
  </cellStyles>
  <dxfs count="15">
    <dxf>
      <font>
        <b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Vainqueur</a:t>
            </a:r>
          </a:p>
        </c:rich>
      </c:tx>
      <c:layout>
        <c:manualLayout>
          <c:xMode val="edge"/>
          <c:yMode val="edge"/>
          <c:x val="2.0756780402449711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0555555555555555E-2"/>
          <c:y val="3.2291848935549726E-2"/>
          <c:w val="0.9343009623797025"/>
          <c:h val="0.91678222513852414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8"/>
              <c:pt idx="0">
                <c:v>Brésil</c:v>
              </c:pt>
              <c:pt idx="1">
                <c:v>Argentine</c:v>
              </c:pt>
              <c:pt idx="2">
                <c:v>France</c:v>
              </c:pt>
              <c:pt idx="3">
                <c:v>Allemagne</c:v>
              </c:pt>
              <c:pt idx="4">
                <c:v>Belgique</c:v>
              </c:pt>
              <c:pt idx="5">
                <c:v>Portugal</c:v>
              </c:pt>
              <c:pt idx="6">
                <c:v>Espagne</c:v>
              </c:pt>
              <c:pt idx="7">
                <c:v>Uruguay</c:v>
              </c:pt>
            </c:strLit>
          </c:cat>
          <c:val>
            <c:numLit>
              <c:formatCode>General</c:formatCode>
              <c:ptCount val="8"/>
              <c:pt idx="0">
                <c:v>26</c:v>
              </c:pt>
              <c:pt idx="1">
                <c:v>10</c:v>
              </c:pt>
              <c:pt idx="2">
                <c:v>5</c:v>
              </c:pt>
              <c:pt idx="3">
                <c:v>4</c:v>
              </c:pt>
              <c:pt idx="4">
                <c:v>3</c:v>
              </c:pt>
              <c:pt idx="5">
                <c:v>3</c:v>
              </c:pt>
              <c:pt idx="6">
                <c:v>2</c:v>
              </c:pt>
              <c:pt idx="7">
                <c:v>1</c:v>
              </c:pt>
            </c:numLit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Parcours FRANCE</a:t>
            </a:r>
          </a:p>
        </c:rich>
      </c:tx>
      <c:layout>
        <c:manualLayout>
          <c:xMode val="edge"/>
          <c:yMode val="edge"/>
          <c:x val="2.7881889763779533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0555555555555555E-2"/>
          <c:y val="0.12488444152814232"/>
          <c:w val="0.82249496937882771"/>
          <c:h val="0.82418963254593181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Vainqueur</c:v>
              </c:pt>
              <c:pt idx="1">
                <c:v>Finaliste</c:v>
              </c:pt>
              <c:pt idx="2">
                <c:v>1/2 Finaliste</c:v>
              </c:pt>
              <c:pt idx="3">
                <c:v>1/4 Finaliste</c:v>
              </c:pt>
              <c:pt idx="4">
                <c:v>1/8 Finaliste</c:v>
              </c:pt>
            </c:strLit>
          </c:cat>
          <c:val>
            <c:numLit>
              <c:formatCode>General</c:formatCode>
              <c:ptCount val="5"/>
              <c:pt idx="0">
                <c:v>5</c:v>
              </c:pt>
              <c:pt idx="1">
                <c:v>3</c:v>
              </c:pt>
              <c:pt idx="2">
                <c:v>14</c:v>
              </c:pt>
              <c:pt idx="3">
                <c:v>27</c:v>
              </c:pt>
              <c:pt idx="4">
                <c:v>5</c:v>
              </c:pt>
            </c:numLit>
          </c:val>
        </c:ser>
        <c:dLbls>
          <c:dLblPos val="ctr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 sz="2000"/>
              <a:t>Meilleur buteur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L.MESSI</c:v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14</c:v>
              </c:pt>
            </c:numLit>
          </c:val>
        </c:ser>
        <c:ser>
          <c:idx val="1"/>
          <c:order val="1"/>
          <c:tx>
            <c:v>C.RONALDO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dLbl>
              <c:idx val="0"/>
              <c:layout>
                <c:manualLayout>
                  <c:x val="1.1111111111111112E-2"/>
                  <c:y val="-4.629629629629608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13</c:v>
              </c:pt>
            </c:numLit>
          </c:val>
        </c:ser>
        <c:ser>
          <c:idx val="2"/>
          <c:order val="2"/>
          <c:tx>
            <c:v>NEYMAR</c:v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dLbl>
              <c:idx val="0"/>
              <c:layout>
                <c:manualLayout>
                  <c:x val="8.3333333333333332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11</c:v>
              </c:pt>
            </c:numLit>
          </c:val>
        </c:ser>
        <c:ser>
          <c:idx val="3"/>
          <c:order val="3"/>
          <c:tx>
            <c:v>L.SUAREZ</c:v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4</c:v>
              </c:pt>
            </c:numLit>
          </c:val>
        </c:ser>
        <c:ser>
          <c:idx val="4"/>
          <c:order val="4"/>
          <c:tx>
            <c:v>G.HIGUAIN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2</c:v>
              </c:pt>
            </c:numLit>
          </c:val>
        </c:ser>
        <c:ser>
          <c:idx val="5"/>
          <c:order val="5"/>
          <c:tx>
            <c:v>FRED</c:v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2</c:v>
              </c:pt>
            </c:numLit>
          </c:val>
        </c:ser>
        <c:ser>
          <c:idx val="6"/>
          <c:order val="6"/>
          <c:tx>
            <c:v>T.MULLER</c:v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7"/>
          <c:order val="7"/>
          <c:tx>
            <c:v>M.KLOSE</c:v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8"/>
          <c:order val="8"/>
          <c:tx>
            <c:v>E.CAVANI</c:v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9"/>
          <c:order val="9"/>
          <c:tx>
            <c:v>E.HAZARD</c:v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0"/>
          <c:order val="10"/>
          <c:tx>
            <c:v>S.AGUERO</c:v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1"/>
          <c:order val="11"/>
          <c:tx>
            <c:v>K.BENZEMA</c:v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2"/>
          <c:order val="12"/>
          <c:tx>
            <c:v>R.VAN PERSIE</c:v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3"/>
          <c:order val="13"/>
          <c:tx>
            <c:v>O.GIROUD</c:v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09286312"/>
        <c:axId val="109283960"/>
        <c:axId val="0"/>
      </c:bar3DChart>
      <c:catAx>
        <c:axId val="10928631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09283960"/>
        <c:crosses val="autoZero"/>
        <c:auto val="1"/>
        <c:lblAlgn val="ctr"/>
        <c:lblOffset val="100"/>
        <c:noMultiLvlLbl val="0"/>
      </c:catAx>
      <c:valAx>
        <c:axId val="109283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286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/>
              <a:t>Meilleur passeur</a:t>
            </a:r>
          </a:p>
        </c:rich>
      </c:tx>
      <c:layout>
        <c:manualLayout>
          <c:xMode val="edge"/>
          <c:yMode val="edge"/>
          <c:x val="0.31802979529418501"/>
          <c:y val="2.5356572643252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6.6580927384076991E-2"/>
          <c:y val="0.14635634037438547"/>
          <c:w val="0.91396299087368071"/>
          <c:h val="0.50342945981182896"/>
        </c:manualLayout>
      </c:layout>
      <c:bar3DChart>
        <c:barDir val="col"/>
        <c:grouping val="clustered"/>
        <c:varyColors val="0"/>
        <c:ser>
          <c:idx val="0"/>
          <c:order val="0"/>
          <c:tx>
            <c:v>L.MESSI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9</c:v>
              </c:pt>
            </c:numLit>
          </c:val>
        </c:ser>
        <c:ser>
          <c:idx val="1"/>
          <c:order val="1"/>
          <c:tx>
            <c:v>A.DI MARIA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7</c:v>
              </c:pt>
            </c:numLit>
          </c:val>
        </c:ser>
        <c:ser>
          <c:idx val="2"/>
          <c:order val="2"/>
          <c:tx>
            <c:v>M.OZIL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6</c:v>
              </c:pt>
            </c:numLit>
          </c:val>
        </c:ser>
        <c:ser>
          <c:idx val="3"/>
          <c:order val="3"/>
          <c:tx>
            <c:v>A.INIESTA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5</c:v>
              </c:pt>
            </c:numLit>
          </c:val>
        </c:ser>
        <c:ser>
          <c:idx val="4"/>
          <c:order val="4"/>
          <c:tx>
            <c:v>E.HAZARD</c:v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4</c:v>
              </c:pt>
            </c:numLit>
          </c:val>
        </c:ser>
        <c:ser>
          <c:idx val="5"/>
          <c:order val="5"/>
          <c:tx>
            <c:v>F.RIBERY</c:v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3</c:v>
              </c:pt>
            </c:numLit>
          </c:val>
        </c:ser>
        <c:ser>
          <c:idx val="6"/>
          <c:order val="6"/>
          <c:tx>
            <c:v>M.VALBUENA</c:v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3</c:v>
              </c:pt>
            </c:numLit>
          </c:val>
        </c:ser>
        <c:ser>
          <c:idx val="7"/>
          <c:order val="7"/>
          <c:tx>
            <c:v>NEYMAR</c:v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3</c:v>
              </c:pt>
            </c:numLit>
          </c:val>
        </c:ser>
        <c:ser>
          <c:idx val="8"/>
          <c:order val="8"/>
          <c:tx>
            <c:v>H.XAVI</c:v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2</c:v>
              </c:pt>
            </c:numLit>
          </c:val>
        </c:ser>
        <c:ser>
          <c:idx val="9"/>
          <c:order val="9"/>
          <c:tx>
            <c:v>F.COENTRAO</c:v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0"/>
          <c:order val="10"/>
          <c:tx>
            <c:v>T.MULLER</c:v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1"/>
          <c:order val="11"/>
          <c:tx>
            <c:v>J.RODRIGUEZ</c:v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2"/>
          <c:order val="12"/>
          <c:tx>
            <c:v>P.POGBA</c:v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3"/>
          <c:order val="13"/>
          <c:tx>
            <c:v>Y.CABAYE</c:v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4"/>
          <c:order val="14"/>
          <c:tx>
            <c:v>B.SCHWEINSTEIGER</c:v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5"/>
          <c:order val="15"/>
          <c:tx>
            <c:v>RAMIRES</c:v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6"/>
          <c:order val="16"/>
          <c:tx>
            <c:v>M.REUS</c:v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7"/>
          <c:order val="17"/>
          <c:tx>
            <c:v>L.SUAREZ</c:v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8"/>
          <c:order val="18"/>
          <c:tx>
            <c:v>M.GOTZE</c:v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9"/>
          <c:order val="19"/>
          <c:tx>
            <c:v>A.GRIEZMAN</c:v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20"/>
          <c:order val="20"/>
          <c:tx>
            <c:v>A.PIRLO</c:v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9285528"/>
        <c:axId val="109287096"/>
        <c:axId val="0"/>
      </c:bar3DChart>
      <c:catAx>
        <c:axId val="10928552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09287096"/>
        <c:crosses val="autoZero"/>
        <c:auto val="1"/>
        <c:lblAlgn val="ctr"/>
        <c:lblOffset val="100"/>
        <c:noMultiLvlLbl val="0"/>
      </c:catAx>
      <c:valAx>
        <c:axId val="109287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285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9657423816789291E-2"/>
          <c:y val="0.69037461840354752"/>
          <c:w val="0.96479280224910047"/>
          <c:h val="0.2902998131866157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9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Relationship Id="rId4" Type="http://schemas.openxmlformats.org/officeDocument/2006/relationships/image" Target="../media/image6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jpeg"/><Relationship Id="rId2" Type="http://schemas.openxmlformats.org/officeDocument/2006/relationships/image" Target="../media/image1.png"/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219075</xdr:colOff>
      <xdr:row>0</xdr:row>
      <xdr:rowOff>28575</xdr:rowOff>
    </xdr:from>
    <xdr:to>
      <xdr:col>9</xdr:col>
      <xdr:colOff>885825</xdr:colOff>
      <xdr:row>2</xdr:row>
      <xdr:rowOff>200025</xdr:rowOff>
    </xdr:to>
    <xdr:pic>
      <xdr:nvPicPr>
        <xdr:cNvPr id="1076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9175" y="28575"/>
          <a:ext cx="666750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35125</xdr:colOff>
      <xdr:row>40</xdr:row>
      <xdr:rowOff>15341</xdr:rowOff>
    </xdr:from>
    <xdr:to>
      <xdr:col>5</xdr:col>
      <xdr:colOff>401970</xdr:colOff>
      <xdr:row>42</xdr:row>
      <xdr:rowOff>58336</xdr:rowOff>
    </xdr:to>
    <xdr:pic macro="[0]!Effacer">
      <xdr:nvPicPr>
        <xdr:cNvPr id="3" name="il_fi" descr="http://media.ldlc.com/ld/products/00/01/08/52/LD0001085253_1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8771563">
          <a:off x="2635450" y="8587841"/>
          <a:ext cx="366845" cy="3668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76200</xdr:colOff>
      <xdr:row>1</xdr:row>
      <xdr:rowOff>9525</xdr:rowOff>
    </xdr:from>
    <xdr:to>
      <xdr:col>20</xdr:col>
      <xdr:colOff>742950</xdr:colOff>
      <xdr:row>2</xdr:row>
      <xdr:rowOff>152400</xdr:rowOff>
    </xdr:to>
    <xdr:pic macro="[0]!TrierGroupe">
      <xdr:nvPicPr>
        <xdr:cNvPr id="3168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85725"/>
          <a:ext cx="666750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18</xdr:row>
      <xdr:rowOff>95250</xdr:rowOff>
    </xdr:from>
    <xdr:to>
      <xdr:col>5</xdr:col>
      <xdr:colOff>752475</xdr:colOff>
      <xdr:row>20</xdr:row>
      <xdr:rowOff>9525</xdr:rowOff>
    </xdr:to>
    <xdr:cxnSp macro="">
      <xdr:nvCxnSpPr>
        <xdr:cNvPr id="2720" name="AutoShape 10"/>
        <xdr:cNvCxnSpPr>
          <a:cxnSpLocks noChangeShapeType="1"/>
        </xdr:cNvCxnSpPr>
      </xdr:nvCxnSpPr>
      <xdr:spPr bwMode="auto">
        <a:xfrm flipV="1">
          <a:off x="2209800" y="3095625"/>
          <a:ext cx="447675" cy="304800"/>
        </a:xfrm>
        <a:prstGeom prst="bentConnector3">
          <a:avLst>
            <a:gd name="adj1" fmla="val 49352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5</xdr:col>
      <xdr:colOff>9525</xdr:colOff>
      <xdr:row>17</xdr:row>
      <xdr:rowOff>9525</xdr:rowOff>
    </xdr:from>
    <xdr:to>
      <xdr:col>5</xdr:col>
      <xdr:colOff>752475</xdr:colOff>
      <xdr:row>18</xdr:row>
      <xdr:rowOff>95250</xdr:rowOff>
    </xdr:to>
    <xdr:cxnSp macro="">
      <xdr:nvCxnSpPr>
        <xdr:cNvPr id="2721" name="AutoShape 11"/>
        <xdr:cNvCxnSpPr>
          <a:cxnSpLocks noChangeShapeType="1"/>
        </xdr:cNvCxnSpPr>
      </xdr:nvCxnSpPr>
      <xdr:spPr bwMode="auto">
        <a:xfrm>
          <a:off x="2200275" y="2847975"/>
          <a:ext cx="457200" cy="24765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10</xdr:col>
      <xdr:colOff>19050</xdr:colOff>
      <xdr:row>18</xdr:row>
      <xdr:rowOff>104775</xdr:rowOff>
    </xdr:from>
    <xdr:to>
      <xdr:col>11</xdr:col>
      <xdr:colOff>0</xdr:colOff>
      <xdr:row>21</xdr:row>
      <xdr:rowOff>66675</xdr:rowOff>
    </xdr:to>
    <xdr:cxnSp macro="">
      <xdr:nvCxnSpPr>
        <xdr:cNvPr id="2722" name="AutoShape 20"/>
        <xdr:cNvCxnSpPr>
          <a:cxnSpLocks noChangeShapeType="1"/>
        </xdr:cNvCxnSpPr>
      </xdr:nvCxnSpPr>
      <xdr:spPr bwMode="auto">
        <a:xfrm>
          <a:off x="4895850" y="3105150"/>
          <a:ext cx="447675" cy="51435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10</xdr:col>
      <xdr:colOff>9525</xdr:colOff>
      <xdr:row>21</xdr:row>
      <xdr:rowOff>66675</xdr:rowOff>
    </xdr:from>
    <xdr:to>
      <xdr:col>11</xdr:col>
      <xdr:colOff>9525</xdr:colOff>
      <xdr:row>24</xdr:row>
      <xdr:rowOff>104775</xdr:rowOff>
    </xdr:to>
    <xdr:cxnSp macro="">
      <xdr:nvCxnSpPr>
        <xdr:cNvPr id="2723" name="AutoShape 21"/>
        <xdr:cNvCxnSpPr>
          <a:cxnSpLocks noChangeShapeType="1"/>
        </xdr:cNvCxnSpPr>
      </xdr:nvCxnSpPr>
      <xdr:spPr bwMode="auto">
        <a:xfrm flipV="1">
          <a:off x="4886325" y="3619500"/>
          <a:ext cx="466725" cy="59055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oneCell">
    <xdr:from>
      <xdr:col>14</xdr:col>
      <xdr:colOff>647700</xdr:colOff>
      <xdr:row>1</xdr:row>
      <xdr:rowOff>38100</xdr:rowOff>
    </xdr:from>
    <xdr:to>
      <xdr:col>15</xdr:col>
      <xdr:colOff>285750</xdr:colOff>
      <xdr:row>5</xdr:row>
      <xdr:rowOff>219075</xdr:rowOff>
    </xdr:to>
    <xdr:pic>
      <xdr:nvPicPr>
        <xdr:cNvPr id="2724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85725"/>
          <a:ext cx="666750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19050</xdr:colOff>
      <xdr:row>11</xdr:row>
      <xdr:rowOff>85725</xdr:rowOff>
    </xdr:from>
    <xdr:to>
      <xdr:col>6</xdr:col>
      <xdr:colOff>0</xdr:colOff>
      <xdr:row>13</xdr:row>
      <xdr:rowOff>0</xdr:rowOff>
    </xdr:to>
    <xdr:cxnSp macro="">
      <xdr:nvCxnSpPr>
        <xdr:cNvPr id="2725" name="AutoShape 10"/>
        <xdr:cNvCxnSpPr>
          <a:cxnSpLocks noChangeShapeType="1"/>
        </xdr:cNvCxnSpPr>
      </xdr:nvCxnSpPr>
      <xdr:spPr bwMode="auto">
        <a:xfrm flipV="1">
          <a:off x="2209800" y="1885950"/>
          <a:ext cx="447675" cy="304800"/>
        </a:xfrm>
        <a:prstGeom prst="bentConnector3">
          <a:avLst>
            <a:gd name="adj1" fmla="val 49352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5</xdr:col>
      <xdr:colOff>9525</xdr:colOff>
      <xdr:row>10</xdr:row>
      <xdr:rowOff>0</xdr:rowOff>
    </xdr:from>
    <xdr:to>
      <xdr:col>6</xdr:col>
      <xdr:colOff>0</xdr:colOff>
      <xdr:row>11</xdr:row>
      <xdr:rowOff>85725</xdr:rowOff>
    </xdr:to>
    <xdr:cxnSp macro="">
      <xdr:nvCxnSpPr>
        <xdr:cNvPr id="2726" name="AutoShape 11"/>
        <xdr:cNvCxnSpPr>
          <a:cxnSpLocks noChangeShapeType="1"/>
        </xdr:cNvCxnSpPr>
      </xdr:nvCxnSpPr>
      <xdr:spPr bwMode="auto">
        <a:xfrm>
          <a:off x="2200275" y="1638300"/>
          <a:ext cx="457200" cy="24765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5</xdr:col>
      <xdr:colOff>19050</xdr:colOff>
      <xdr:row>5</xdr:row>
      <xdr:rowOff>95250</xdr:rowOff>
    </xdr:from>
    <xdr:to>
      <xdr:col>6</xdr:col>
      <xdr:colOff>0</xdr:colOff>
      <xdr:row>7</xdr:row>
      <xdr:rowOff>9525</xdr:rowOff>
    </xdr:to>
    <xdr:cxnSp macro="">
      <xdr:nvCxnSpPr>
        <xdr:cNvPr id="2727" name="AutoShape 10"/>
        <xdr:cNvCxnSpPr>
          <a:cxnSpLocks noChangeShapeType="1"/>
        </xdr:cNvCxnSpPr>
      </xdr:nvCxnSpPr>
      <xdr:spPr bwMode="auto">
        <a:xfrm flipV="1">
          <a:off x="2209800" y="790575"/>
          <a:ext cx="447675" cy="304800"/>
        </a:xfrm>
        <a:prstGeom prst="bentConnector3">
          <a:avLst>
            <a:gd name="adj1" fmla="val 49352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5</xdr:col>
      <xdr:colOff>9525</xdr:colOff>
      <xdr:row>4</xdr:row>
      <xdr:rowOff>9525</xdr:rowOff>
    </xdr:from>
    <xdr:to>
      <xdr:col>6</xdr:col>
      <xdr:colOff>0</xdr:colOff>
      <xdr:row>5</xdr:row>
      <xdr:rowOff>95250</xdr:rowOff>
    </xdr:to>
    <xdr:cxnSp macro="">
      <xdr:nvCxnSpPr>
        <xdr:cNvPr id="2728" name="AutoShape 11"/>
        <xdr:cNvCxnSpPr>
          <a:cxnSpLocks noChangeShapeType="1"/>
        </xdr:cNvCxnSpPr>
      </xdr:nvCxnSpPr>
      <xdr:spPr bwMode="auto">
        <a:xfrm>
          <a:off x="2200275" y="542925"/>
          <a:ext cx="457200" cy="24765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5</xdr:col>
      <xdr:colOff>19050</xdr:colOff>
      <xdr:row>24</xdr:row>
      <xdr:rowOff>85725</xdr:rowOff>
    </xdr:from>
    <xdr:to>
      <xdr:col>6</xdr:col>
      <xdr:colOff>0</xdr:colOff>
      <xdr:row>26</xdr:row>
      <xdr:rowOff>0</xdr:rowOff>
    </xdr:to>
    <xdr:cxnSp macro="">
      <xdr:nvCxnSpPr>
        <xdr:cNvPr id="2729" name="AutoShape 10"/>
        <xdr:cNvCxnSpPr>
          <a:cxnSpLocks noChangeShapeType="1"/>
        </xdr:cNvCxnSpPr>
      </xdr:nvCxnSpPr>
      <xdr:spPr bwMode="auto">
        <a:xfrm flipV="1">
          <a:off x="2209800" y="4191000"/>
          <a:ext cx="447675" cy="304800"/>
        </a:xfrm>
        <a:prstGeom prst="bentConnector3">
          <a:avLst>
            <a:gd name="adj1" fmla="val 49352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5</xdr:col>
      <xdr:colOff>9525</xdr:colOff>
      <xdr:row>23</xdr:row>
      <xdr:rowOff>0</xdr:rowOff>
    </xdr:from>
    <xdr:to>
      <xdr:col>6</xdr:col>
      <xdr:colOff>0</xdr:colOff>
      <xdr:row>24</xdr:row>
      <xdr:rowOff>85725</xdr:rowOff>
    </xdr:to>
    <xdr:cxnSp macro="">
      <xdr:nvCxnSpPr>
        <xdr:cNvPr id="2730" name="AutoShape 11"/>
        <xdr:cNvCxnSpPr>
          <a:cxnSpLocks noChangeShapeType="1"/>
        </xdr:cNvCxnSpPr>
      </xdr:nvCxnSpPr>
      <xdr:spPr bwMode="auto">
        <a:xfrm>
          <a:off x="2200275" y="3943350"/>
          <a:ext cx="457200" cy="24765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10</xdr:col>
      <xdr:colOff>0</xdr:colOff>
      <xdr:row>5</xdr:row>
      <xdr:rowOff>142875</xdr:rowOff>
    </xdr:from>
    <xdr:to>
      <xdr:col>10</xdr:col>
      <xdr:colOff>447675</xdr:colOff>
      <xdr:row>8</xdr:row>
      <xdr:rowOff>104775</xdr:rowOff>
    </xdr:to>
    <xdr:cxnSp macro="">
      <xdr:nvCxnSpPr>
        <xdr:cNvPr id="2731" name="AutoShape 20"/>
        <xdr:cNvCxnSpPr>
          <a:cxnSpLocks noChangeShapeType="1"/>
        </xdr:cNvCxnSpPr>
      </xdr:nvCxnSpPr>
      <xdr:spPr bwMode="auto">
        <a:xfrm>
          <a:off x="4876800" y="838200"/>
          <a:ext cx="447675" cy="51435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9</xdr:col>
      <xdr:colOff>238125</xdr:colOff>
      <xdr:row>8</xdr:row>
      <xdr:rowOff>104775</xdr:rowOff>
    </xdr:from>
    <xdr:to>
      <xdr:col>10</xdr:col>
      <xdr:colOff>457200</xdr:colOff>
      <xdr:row>11</xdr:row>
      <xdr:rowOff>142875</xdr:rowOff>
    </xdr:to>
    <xdr:cxnSp macro="">
      <xdr:nvCxnSpPr>
        <xdr:cNvPr id="2732" name="AutoShape 21"/>
        <xdr:cNvCxnSpPr>
          <a:cxnSpLocks noChangeShapeType="1"/>
        </xdr:cNvCxnSpPr>
      </xdr:nvCxnSpPr>
      <xdr:spPr bwMode="auto">
        <a:xfrm flipV="1">
          <a:off x="4867275" y="1352550"/>
          <a:ext cx="466725" cy="590550"/>
        </a:xfrm>
        <a:prstGeom prst="bentConnector3">
          <a:avLst>
            <a:gd name="adj1" fmla="val 50000"/>
          </a:avLst>
        </a:prstGeom>
        <a:noFill/>
        <a:ln w="9525">
          <a:solidFill>
            <a:srgbClr val="000000"/>
          </a:solidFill>
          <a:miter lim="800000"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 editAs="oneCell">
    <xdr:from>
      <xdr:col>14</xdr:col>
      <xdr:colOff>790574</xdr:colOff>
      <xdr:row>7</xdr:row>
      <xdr:rowOff>9523</xdr:rowOff>
    </xdr:from>
    <xdr:to>
      <xdr:col>15</xdr:col>
      <xdr:colOff>128719</xdr:colOff>
      <xdr:row>8</xdr:row>
      <xdr:rowOff>214443</xdr:rowOff>
    </xdr:to>
    <xdr:pic macro="[0]!Effacer2">
      <xdr:nvPicPr>
        <xdr:cNvPr id="15" name="il_fi" descr="http://media.ldlc.com/ld/products/00/01/08/52/LD0001085253_1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8771563">
          <a:off x="7743824" y="1095373"/>
          <a:ext cx="366845" cy="3668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152400</xdr:colOff>
      <xdr:row>0</xdr:row>
      <xdr:rowOff>142875</xdr:rowOff>
    </xdr:from>
    <xdr:ext cx="1238250" cy="1552575"/>
    <xdr:pic>
      <xdr:nvPicPr>
        <xdr:cNvPr id="2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" y="142875"/>
          <a:ext cx="1238250" cy="1543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47625</xdr:colOff>
      <xdr:row>37</xdr:row>
      <xdr:rowOff>0</xdr:rowOff>
    </xdr:from>
    <xdr:ext cx="581025" cy="581025"/>
    <xdr:pic>
      <xdr:nvPicPr>
        <xdr:cNvPr id="3" name="il_fi" descr="http://www.quickadhesifs.com/stickers/477-691-thickbox/sticker-logo-telephone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143625"/>
          <a:ext cx="581025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561975</xdr:colOff>
      <xdr:row>31</xdr:row>
      <xdr:rowOff>38100</xdr:rowOff>
    </xdr:from>
    <xdr:ext cx="904875" cy="895350"/>
    <xdr:pic>
      <xdr:nvPicPr>
        <xdr:cNvPr id="4" name="il_fi" descr="http://forum.agriavis.com/img/cagnotte_2.jp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4650" y="5210175"/>
          <a:ext cx="904875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19050</xdr:colOff>
      <xdr:row>41</xdr:row>
      <xdr:rowOff>76200</xdr:rowOff>
    </xdr:from>
    <xdr:ext cx="247650" cy="250825"/>
    <xdr:pic>
      <xdr:nvPicPr>
        <xdr:cNvPr id="5" name="img1" descr="logo fb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" y="6867525"/>
          <a:ext cx="247650" cy="250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428625</xdr:colOff>
      <xdr:row>0</xdr:row>
      <xdr:rowOff>57150</xdr:rowOff>
    </xdr:from>
    <xdr:to>
      <xdr:col>10</xdr:col>
      <xdr:colOff>333375</xdr:colOff>
      <xdr:row>5</xdr:row>
      <xdr:rowOff>28575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7150"/>
          <a:ext cx="666750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0</xdr:row>
      <xdr:rowOff>157162</xdr:rowOff>
    </xdr:from>
    <xdr:to>
      <xdr:col>6</xdr:col>
      <xdr:colOff>495300</xdr:colOff>
      <xdr:row>17</xdr:row>
      <xdr:rowOff>52387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747712</xdr:colOff>
      <xdr:row>18</xdr:row>
      <xdr:rowOff>14287</xdr:rowOff>
    </xdr:from>
    <xdr:to>
      <xdr:col>6</xdr:col>
      <xdr:colOff>509587</xdr:colOff>
      <xdr:row>35</xdr:row>
      <xdr:rowOff>4762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738187</xdr:colOff>
      <xdr:row>0</xdr:row>
      <xdr:rowOff>109537</xdr:rowOff>
    </xdr:from>
    <xdr:to>
      <xdr:col>12</xdr:col>
      <xdr:colOff>623887</xdr:colOff>
      <xdr:row>17</xdr:row>
      <xdr:rowOff>4762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4761</xdr:colOff>
      <xdr:row>17</xdr:row>
      <xdr:rowOff>109537</xdr:rowOff>
    </xdr:from>
    <xdr:to>
      <xdr:col>12</xdr:col>
      <xdr:colOff>657224</xdr:colOff>
      <xdr:row>36</xdr:row>
      <xdr:rowOff>38100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10</xdr:row>
      <xdr:rowOff>28574</xdr:rowOff>
    </xdr:from>
    <xdr:to>
      <xdr:col>10</xdr:col>
      <xdr:colOff>566981</xdr:colOff>
      <xdr:row>27</xdr:row>
      <xdr:rowOff>123825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0025" y="2066924"/>
          <a:ext cx="7986956" cy="2847976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  <xdr:twoCellAnchor>
    <xdr:from>
      <xdr:col>8</xdr:col>
      <xdr:colOff>495299</xdr:colOff>
      <xdr:row>18</xdr:row>
      <xdr:rowOff>28575</xdr:rowOff>
    </xdr:from>
    <xdr:to>
      <xdr:col>10</xdr:col>
      <xdr:colOff>542925</xdr:colOff>
      <xdr:row>24</xdr:row>
      <xdr:rowOff>0</xdr:rowOff>
    </xdr:to>
    <xdr:sp macro="" textlink="">
      <xdr:nvSpPr>
        <xdr:cNvPr id="3" name="ZoneTexte 2"/>
        <xdr:cNvSpPr txBox="1"/>
      </xdr:nvSpPr>
      <xdr:spPr>
        <a:xfrm>
          <a:off x="6591299" y="3362325"/>
          <a:ext cx="1571626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</a:t>
          </a:r>
        </a:p>
        <a:p>
          <a:endParaRPr lang="fr-FR" sz="1100"/>
        </a:p>
      </xdr:txBody>
    </xdr:sp>
    <xdr:clientData/>
  </xdr:twoCellAnchor>
  <xdr:twoCellAnchor editAs="oneCell">
    <xdr:from>
      <xdr:col>9</xdr:col>
      <xdr:colOff>133349</xdr:colOff>
      <xdr:row>2</xdr:row>
      <xdr:rowOff>133350</xdr:rowOff>
    </xdr:from>
    <xdr:to>
      <xdr:col>10</xdr:col>
      <xdr:colOff>542924</xdr:colOff>
      <xdr:row>11</xdr:row>
      <xdr:rowOff>132125</xdr:rowOff>
    </xdr:to>
    <xdr:pic>
      <xdr:nvPicPr>
        <xdr:cNvPr id="4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49" y="876300"/>
          <a:ext cx="1171575" cy="1456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447674</xdr:colOff>
      <xdr:row>13</xdr:row>
      <xdr:rowOff>142875</xdr:rowOff>
    </xdr:from>
    <xdr:to>
      <xdr:col>8</xdr:col>
      <xdr:colOff>495300</xdr:colOff>
      <xdr:row>19</xdr:row>
      <xdr:rowOff>114300</xdr:rowOff>
    </xdr:to>
    <xdr:sp macro="" textlink="">
      <xdr:nvSpPr>
        <xdr:cNvPr id="5" name="ZoneTexte 4"/>
        <xdr:cNvSpPr txBox="1"/>
      </xdr:nvSpPr>
      <xdr:spPr>
        <a:xfrm>
          <a:off x="5019674" y="2667000"/>
          <a:ext cx="1571626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</a:t>
          </a:r>
        </a:p>
        <a:p>
          <a:endParaRPr lang="fr-FR" sz="1100"/>
        </a:p>
      </xdr:txBody>
    </xdr:sp>
    <xdr:clientData/>
  </xdr:twoCellAnchor>
  <xdr:twoCellAnchor>
    <xdr:from>
      <xdr:col>2</xdr:col>
      <xdr:colOff>352424</xdr:colOff>
      <xdr:row>11</xdr:row>
      <xdr:rowOff>57150</xdr:rowOff>
    </xdr:from>
    <xdr:to>
      <xdr:col>4</xdr:col>
      <xdr:colOff>400050</xdr:colOff>
      <xdr:row>17</xdr:row>
      <xdr:rowOff>28575</xdr:rowOff>
    </xdr:to>
    <xdr:sp macro="" textlink="">
      <xdr:nvSpPr>
        <xdr:cNvPr id="6" name="ZoneTexte 5"/>
        <xdr:cNvSpPr txBox="1"/>
      </xdr:nvSpPr>
      <xdr:spPr>
        <a:xfrm>
          <a:off x="1876424" y="2257425"/>
          <a:ext cx="1571626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</a:t>
          </a:r>
        </a:p>
        <a:p>
          <a:endParaRPr lang="fr-FR" sz="1100"/>
        </a:p>
      </xdr:txBody>
    </xdr:sp>
    <xdr:clientData/>
  </xdr:twoCellAnchor>
  <xdr:twoCellAnchor>
    <xdr:from>
      <xdr:col>0</xdr:col>
      <xdr:colOff>228600</xdr:colOff>
      <xdr:row>16</xdr:row>
      <xdr:rowOff>76200</xdr:rowOff>
    </xdr:from>
    <xdr:to>
      <xdr:col>2</xdr:col>
      <xdr:colOff>361950</xdr:colOff>
      <xdr:row>22</xdr:row>
      <xdr:rowOff>47625</xdr:rowOff>
    </xdr:to>
    <xdr:sp macro="" textlink="">
      <xdr:nvSpPr>
        <xdr:cNvPr id="7" name="ZoneTexte 6"/>
        <xdr:cNvSpPr txBox="1"/>
      </xdr:nvSpPr>
      <xdr:spPr>
        <a:xfrm>
          <a:off x="228600" y="3086100"/>
          <a:ext cx="165735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</a:t>
          </a:r>
        </a:p>
        <a:p>
          <a:endParaRPr lang="fr-FR" sz="1100"/>
        </a:p>
      </xdr:txBody>
    </xdr:sp>
    <xdr:clientData/>
  </xdr:twoCellAnchor>
  <xdr:twoCellAnchor>
    <xdr:from>
      <xdr:col>4</xdr:col>
      <xdr:colOff>400050</xdr:colOff>
      <xdr:row>6</xdr:row>
      <xdr:rowOff>114299</xdr:rowOff>
    </xdr:from>
    <xdr:to>
      <xdr:col>6</xdr:col>
      <xdr:colOff>447676</xdr:colOff>
      <xdr:row>12</xdr:row>
      <xdr:rowOff>85724</xdr:rowOff>
    </xdr:to>
    <xdr:sp macro="" textlink="">
      <xdr:nvSpPr>
        <xdr:cNvPr id="8" name="ZoneTexte 7"/>
        <xdr:cNvSpPr txBox="1"/>
      </xdr:nvSpPr>
      <xdr:spPr>
        <a:xfrm>
          <a:off x="3448050" y="1504949"/>
          <a:ext cx="1571626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 + PHOTO ?</a:t>
          </a:r>
        </a:p>
        <a:p>
          <a:endParaRPr lang="fr-FR" sz="1100"/>
        </a:p>
      </xdr:txBody>
    </xdr:sp>
    <xdr:clientData/>
  </xdr:twoCellAnchor>
  <xdr:twoCellAnchor editAs="oneCell">
    <xdr:from>
      <xdr:col>0</xdr:col>
      <xdr:colOff>57150</xdr:colOff>
      <xdr:row>27</xdr:row>
      <xdr:rowOff>57149</xdr:rowOff>
    </xdr:from>
    <xdr:to>
      <xdr:col>10</xdr:col>
      <xdr:colOff>733425</xdr:colOff>
      <xdr:row>35</xdr:row>
      <xdr:rowOff>123824</xdr:rowOff>
    </xdr:to>
    <xdr:pic>
      <xdr:nvPicPr>
        <xdr:cNvPr id="9" name="Image 8" descr="https://scontent-a-fra.xx.fbcdn.net/hphotos-prn1/v/t1.0-9/10174815_10203750596865634_6272537658586885760_n.jpg?oh=7d9880824b78e10de9b5fed119af9c1b&amp;oe=53EC57A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4848224"/>
          <a:ext cx="8296275" cy="1362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3" displayName="Tableau3" ref="C5:P59" totalsRowShown="0" headerRowDxfId="14">
  <autoFilter ref="C5:P59"/>
  <sortState ref="C6:P59">
    <sortCondition descending="1" ref="P5:P59"/>
  </sortState>
  <tableColumns count="14">
    <tableColumn id="1" name="Nom" dataDxfId="13">
      <calculatedColumnFormula>IF(ISTEXT('LISTE DES PARTICIPANTS'!C4),'LISTE DES PARTICIPANTS'!C4,"")</calculatedColumnFormula>
    </tableColumn>
    <tableColumn id="6" name="Prénom" dataDxfId="12">
      <calculatedColumnFormula>IF(ISTEXT('LISTE DES PARTICIPANTS'!D4),'LISTE DES PARTICIPANTS'!D4,"")</calculatedColumnFormula>
    </tableColumn>
    <tableColumn id="5" name="1" dataDxfId="11"/>
    <tableColumn id="4" name="2" dataDxfId="10"/>
    <tableColumn id="3" name="3" dataDxfId="9"/>
    <tableColumn id="7" name="4" dataDxfId="8"/>
    <tableColumn id="8" name="5" dataDxfId="7"/>
    <tableColumn id="9" name="6" dataDxfId="6"/>
    <tableColumn id="10" name="7" dataDxfId="5"/>
    <tableColumn id="11" name="8" dataDxfId="4"/>
    <tableColumn id="12" name="9" dataDxfId="3"/>
    <tableColumn id="13" name="10" dataDxfId="2"/>
    <tableColumn id="14" name="11" dataDxfId="1"/>
    <tableColumn id="2" name="Points" dataDxfId="0">
      <calculatedColumnFormula>IF(ISNUMBER(Tableau3[[#This Row],[1]]),SUM(Tableau3[[#This Row],[1]:[11]]),"")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43"/>
  <sheetViews>
    <sheetView showGridLines="0" topLeftCell="A7" zoomScaleNormal="100" workbookViewId="0">
      <selection activeCell="C14" sqref="C14"/>
    </sheetView>
  </sheetViews>
  <sheetFormatPr baseColWidth="10" defaultRowHeight="12.75" x14ac:dyDescent="0.2"/>
  <cols>
    <col min="1" max="1" width="0.7109375" customWidth="1"/>
    <col min="2" max="2" width="15.42578125" customWidth="1"/>
    <col min="3" max="4" width="3.7109375" customWidth="1"/>
    <col min="5" max="5" width="15.42578125" customWidth="1"/>
    <col min="6" max="6" width="7.28515625" customWidth="1"/>
    <col min="7" max="7" width="15.42578125" customWidth="1"/>
    <col min="8" max="9" width="3.7109375" customWidth="1"/>
    <col min="10" max="10" width="15.42578125" customWidth="1"/>
    <col min="12" max="12" width="15.42578125" customWidth="1"/>
    <col min="13" max="13" width="8.5703125" customWidth="1"/>
    <col min="14" max="14" width="15.42578125" customWidth="1"/>
    <col min="16" max="16" width="15.42578125" customWidth="1"/>
    <col min="17" max="17" width="5.42578125" customWidth="1"/>
    <col min="18" max="18" width="15.42578125" customWidth="1"/>
  </cols>
  <sheetData>
    <row r="2" spans="2:13" ht="39.200000000000003" customHeight="1" x14ac:dyDescent="0.2">
      <c r="B2" s="54" t="s">
        <v>115</v>
      </c>
      <c r="C2" s="18"/>
      <c r="D2" s="3"/>
      <c r="E2" s="54" t="s">
        <v>116</v>
      </c>
      <c r="F2" s="3"/>
      <c r="G2" s="3"/>
      <c r="H2" s="3"/>
      <c r="I2" s="3"/>
      <c r="J2" s="42"/>
    </row>
    <row r="3" spans="2:13" ht="21.75" customHeight="1" x14ac:dyDescent="0.2"/>
    <row r="4" spans="2:13" ht="68.25" customHeight="1" x14ac:dyDescent="0.2">
      <c r="B4" s="140" t="s">
        <v>58</v>
      </c>
      <c r="C4" s="140"/>
      <c r="D4" s="140"/>
      <c r="E4" s="140"/>
      <c r="F4" s="140"/>
      <c r="G4" s="140"/>
      <c r="H4" s="140"/>
      <c r="I4" s="140"/>
      <c r="J4" s="140"/>
    </row>
    <row r="5" spans="2:13" ht="36.75" customHeight="1" x14ac:dyDescent="0.2">
      <c r="B5" s="2"/>
      <c r="C5" s="2"/>
      <c r="D5" s="2"/>
      <c r="E5" s="2"/>
      <c r="F5" s="2"/>
      <c r="G5" s="2"/>
      <c r="H5" s="2"/>
      <c r="I5" s="2"/>
      <c r="J5" s="2"/>
    </row>
    <row r="6" spans="2:13" ht="23.25" x14ac:dyDescent="0.35">
      <c r="B6" s="139" t="s">
        <v>5</v>
      </c>
      <c r="C6" s="139"/>
      <c r="D6" s="139"/>
      <c r="E6" s="139"/>
      <c r="G6" s="139" t="s">
        <v>18</v>
      </c>
      <c r="H6" s="139"/>
      <c r="I6" s="139"/>
      <c r="J6" s="139"/>
    </row>
    <row r="7" spans="2:13" x14ac:dyDescent="0.2">
      <c r="B7" s="29"/>
      <c r="C7" s="29"/>
      <c r="D7" s="29"/>
      <c r="E7" s="29"/>
      <c r="G7" s="29"/>
      <c r="H7" s="29"/>
      <c r="I7" s="29"/>
      <c r="J7" s="29"/>
      <c r="M7" s="4"/>
    </row>
    <row r="8" spans="2:13" ht="13.5" customHeight="1" x14ac:dyDescent="0.2">
      <c r="B8" s="1" t="s">
        <v>0</v>
      </c>
      <c r="C8" s="1">
        <v>3</v>
      </c>
      <c r="D8" s="1">
        <v>1</v>
      </c>
      <c r="E8" s="1" t="s">
        <v>2</v>
      </c>
      <c r="G8" s="1" t="s">
        <v>6</v>
      </c>
      <c r="H8" s="62">
        <v>1</v>
      </c>
      <c r="I8" s="62">
        <v>5</v>
      </c>
      <c r="J8" s="1" t="s">
        <v>7</v>
      </c>
      <c r="M8" s="4"/>
    </row>
    <row r="9" spans="2:13" ht="13.5" customHeight="1" x14ac:dyDescent="0.2">
      <c r="B9" s="1" t="s">
        <v>3</v>
      </c>
      <c r="C9" s="62">
        <v>1</v>
      </c>
      <c r="D9" s="62">
        <v>0</v>
      </c>
      <c r="E9" s="1" t="s">
        <v>4</v>
      </c>
      <c r="G9" s="1" t="s">
        <v>8</v>
      </c>
      <c r="H9" s="62">
        <v>3</v>
      </c>
      <c r="I9" s="62">
        <v>1</v>
      </c>
      <c r="J9" s="1" t="s">
        <v>9</v>
      </c>
    </row>
    <row r="10" spans="2:13" ht="13.5" customHeight="1" x14ac:dyDescent="0.2">
      <c r="B10" s="1" t="s">
        <v>0</v>
      </c>
      <c r="C10" s="62">
        <v>0</v>
      </c>
      <c r="D10" s="62">
        <v>0</v>
      </c>
      <c r="E10" s="1" t="s">
        <v>3</v>
      </c>
      <c r="G10" s="1" t="s">
        <v>9</v>
      </c>
      <c r="H10" s="62">
        <v>2</v>
      </c>
      <c r="I10" s="62">
        <v>3</v>
      </c>
      <c r="J10" s="1" t="s">
        <v>7</v>
      </c>
    </row>
    <row r="11" spans="2:13" ht="13.5" customHeight="1" x14ac:dyDescent="0.2">
      <c r="B11" s="1" t="s">
        <v>4</v>
      </c>
      <c r="C11" s="62">
        <v>0</v>
      </c>
      <c r="D11" s="62">
        <v>4</v>
      </c>
      <c r="E11" s="1" t="s">
        <v>2</v>
      </c>
      <c r="G11" s="1" t="s">
        <v>6</v>
      </c>
      <c r="H11" s="62">
        <v>0</v>
      </c>
      <c r="I11" s="62">
        <v>2</v>
      </c>
      <c r="J11" s="1" t="s">
        <v>8</v>
      </c>
    </row>
    <row r="12" spans="2:13" ht="13.5" customHeight="1" x14ac:dyDescent="0.2">
      <c r="B12" s="1" t="s">
        <v>4</v>
      </c>
      <c r="C12" s="138">
        <v>1</v>
      </c>
      <c r="D12" s="138">
        <v>4</v>
      </c>
      <c r="E12" s="1" t="s">
        <v>0</v>
      </c>
      <c r="G12" s="1" t="s">
        <v>9</v>
      </c>
      <c r="H12" s="138">
        <v>0</v>
      </c>
      <c r="I12" s="138">
        <v>3</v>
      </c>
      <c r="J12" s="1" t="s">
        <v>6</v>
      </c>
    </row>
    <row r="13" spans="2:13" ht="13.5" customHeight="1" x14ac:dyDescent="0.2">
      <c r="B13" s="1" t="s">
        <v>2</v>
      </c>
      <c r="C13" s="138">
        <v>1</v>
      </c>
      <c r="D13" s="138">
        <v>3</v>
      </c>
      <c r="E13" s="1" t="s">
        <v>3</v>
      </c>
      <c r="G13" s="1" t="s">
        <v>7</v>
      </c>
      <c r="H13" s="138">
        <v>2</v>
      </c>
      <c r="I13" s="138">
        <v>0</v>
      </c>
      <c r="J13" s="1" t="s">
        <v>8</v>
      </c>
    </row>
    <row r="14" spans="2:13" ht="13.5" customHeight="1" x14ac:dyDescent="0.2"/>
    <row r="15" spans="2:13" ht="21.2" customHeight="1" x14ac:dyDescent="0.35">
      <c r="B15" s="139" t="s">
        <v>19</v>
      </c>
      <c r="C15" s="139"/>
      <c r="D15" s="139"/>
      <c r="E15" s="139"/>
      <c r="G15" s="139" t="s">
        <v>20</v>
      </c>
      <c r="H15" s="139"/>
      <c r="I15" s="139"/>
      <c r="J15" s="139"/>
    </row>
    <row r="16" spans="2:13" ht="13.5" customHeight="1" x14ac:dyDescent="0.2">
      <c r="B16" s="29"/>
      <c r="C16" s="29"/>
      <c r="D16" s="29"/>
      <c r="E16" s="29"/>
      <c r="G16" s="29"/>
      <c r="H16" s="29"/>
      <c r="I16" s="29"/>
      <c r="J16" s="29"/>
    </row>
    <row r="17" spans="2:10" ht="13.5" customHeight="1" x14ac:dyDescent="0.2">
      <c r="B17" s="1" t="s">
        <v>10</v>
      </c>
      <c r="C17" s="62">
        <v>3</v>
      </c>
      <c r="D17" s="62">
        <v>0</v>
      </c>
      <c r="E17" s="1" t="s">
        <v>11</v>
      </c>
      <c r="G17" s="1" t="s">
        <v>14</v>
      </c>
      <c r="H17" s="62">
        <v>1</v>
      </c>
      <c r="I17" s="62">
        <v>3</v>
      </c>
      <c r="J17" s="1" t="s">
        <v>15</v>
      </c>
    </row>
    <row r="18" spans="2:10" ht="13.5" customHeight="1" x14ac:dyDescent="0.2">
      <c r="B18" s="1" t="s">
        <v>12</v>
      </c>
      <c r="C18" s="62">
        <v>2</v>
      </c>
      <c r="D18" s="62">
        <v>1</v>
      </c>
      <c r="E18" s="1" t="s">
        <v>13</v>
      </c>
      <c r="G18" s="1" t="s">
        <v>16</v>
      </c>
      <c r="H18" s="62">
        <v>1</v>
      </c>
      <c r="I18" s="62">
        <v>2</v>
      </c>
      <c r="J18" s="1" t="s">
        <v>17</v>
      </c>
    </row>
    <row r="19" spans="2:10" ht="13.5" customHeight="1" x14ac:dyDescent="0.2">
      <c r="B19" s="1" t="s">
        <v>10</v>
      </c>
      <c r="C19" s="62">
        <v>2</v>
      </c>
      <c r="D19" s="62">
        <v>1</v>
      </c>
      <c r="E19" s="1" t="s">
        <v>12</v>
      </c>
      <c r="G19" s="1" t="s">
        <v>14</v>
      </c>
      <c r="H19" s="62">
        <v>2</v>
      </c>
      <c r="I19" s="62">
        <v>1</v>
      </c>
      <c r="J19" s="1" t="s">
        <v>16</v>
      </c>
    </row>
    <row r="20" spans="2:10" ht="13.5" customHeight="1" x14ac:dyDescent="0.2">
      <c r="B20" s="1" t="s">
        <v>13</v>
      </c>
      <c r="C20" s="62">
        <v>0</v>
      </c>
      <c r="D20" s="62">
        <v>0</v>
      </c>
      <c r="E20" s="1" t="s">
        <v>11</v>
      </c>
      <c r="G20" s="1" t="s">
        <v>17</v>
      </c>
      <c r="H20" s="62">
        <v>0</v>
      </c>
      <c r="I20" s="62">
        <v>1</v>
      </c>
      <c r="J20" s="1" t="s">
        <v>15</v>
      </c>
    </row>
    <row r="21" spans="2:10" ht="13.5" customHeight="1" x14ac:dyDescent="0.2">
      <c r="B21" s="1" t="s">
        <v>13</v>
      </c>
      <c r="C21" s="62"/>
      <c r="D21" s="62"/>
      <c r="E21" s="1" t="s">
        <v>10</v>
      </c>
      <c r="G21" s="1" t="s">
        <v>15</v>
      </c>
      <c r="H21" s="62"/>
      <c r="I21" s="62"/>
      <c r="J21" s="1" t="s">
        <v>16</v>
      </c>
    </row>
    <row r="22" spans="2:10" ht="13.5" customHeight="1" x14ac:dyDescent="0.2">
      <c r="B22" s="1" t="s">
        <v>11</v>
      </c>
      <c r="C22" s="62"/>
      <c r="D22" s="62"/>
      <c r="E22" s="1" t="s">
        <v>12</v>
      </c>
      <c r="G22" s="1" t="s">
        <v>17</v>
      </c>
      <c r="H22" s="62"/>
      <c r="I22" s="62"/>
      <c r="J22" s="1" t="s">
        <v>14</v>
      </c>
    </row>
    <row r="24" spans="2:10" ht="23.25" x14ac:dyDescent="0.35">
      <c r="B24" s="139" t="s">
        <v>37</v>
      </c>
      <c r="C24" s="139"/>
      <c r="D24" s="139"/>
      <c r="E24" s="139"/>
      <c r="G24" s="139" t="s">
        <v>38</v>
      </c>
      <c r="H24" s="139"/>
      <c r="I24" s="139"/>
      <c r="J24" s="139"/>
    </row>
    <row r="25" spans="2:10" x14ac:dyDescent="0.2">
      <c r="B25" s="29"/>
      <c r="C25" s="29"/>
      <c r="D25" s="29"/>
      <c r="E25" s="29"/>
      <c r="G25" s="29"/>
      <c r="H25" s="29"/>
      <c r="I25" s="29"/>
      <c r="J25" s="29"/>
    </row>
    <row r="26" spans="2:10" x14ac:dyDescent="0.2">
      <c r="B26" s="1" t="s">
        <v>21</v>
      </c>
      <c r="C26" s="62">
        <v>2</v>
      </c>
      <c r="D26" s="62">
        <v>1</v>
      </c>
      <c r="E26" s="1" t="s">
        <v>22</v>
      </c>
      <c r="G26" s="1" t="s">
        <v>25</v>
      </c>
      <c r="H26" s="62">
        <v>2</v>
      </c>
      <c r="I26" s="62">
        <v>1</v>
      </c>
      <c r="J26" s="1" t="s">
        <v>26</v>
      </c>
    </row>
    <row r="27" spans="2:10" x14ac:dyDescent="0.2">
      <c r="B27" s="1" t="s">
        <v>23</v>
      </c>
      <c r="C27" s="62">
        <v>3</v>
      </c>
      <c r="D27" s="62">
        <v>0</v>
      </c>
      <c r="E27" s="1" t="s">
        <v>24</v>
      </c>
      <c r="G27" s="1" t="s">
        <v>27</v>
      </c>
      <c r="H27" s="62">
        <v>0</v>
      </c>
      <c r="I27" s="62">
        <v>0</v>
      </c>
      <c r="J27" s="1" t="s">
        <v>28</v>
      </c>
    </row>
    <row r="28" spans="2:10" x14ac:dyDescent="0.2">
      <c r="B28" s="1" t="s">
        <v>21</v>
      </c>
      <c r="C28" s="62">
        <v>2</v>
      </c>
      <c r="D28" s="62">
        <v>5</v>
      </c>
      <c r="E28" s="1" t="s">
        <v>23</v>
      </c>
      <c r="G28" s="1" t="s">
        <v>25</v>
      </c>
      <c r="H28" s="62">
        <v>1</v>
      </c>
      <c r="I28" s="62">
        <v>0</v>
      </c>
      <c r="J28" s="1" t="s">
        <v>27</v>
      </c>
    </row>
    <row r="29" spans="2:10" x14ac:dyDescent="0.2">
      <c r="B29" s="1" t="s">
        <v>24</v>
      </c>
      <c r="C29" s="62">
        <v>1</v>
      </c>
      <c r="D29" s="62">
        <v>2</v>
      </c>
      <c r="E29" s="1" t="s">
        <v>22</v>
      </c>
      <c r="G29" s="1" t="s">
        <v>28</v>
      </c>
      <c r="H29" s="62">
        <v>1</v>
      </c>
      <c r="I29" s="62">
        <v>0</v>
      </c>
      <c r="J29" s="1" t="s">
        <v>26</v>
      </c>
    </row>
    <row r="30" spans="2:10" x14ac:dyDescent="0.2">
      <c r="B30" s="1" t="s">
        <v>24</v>
      </c>
      <c r="C30" s="62"/>
      <c r="D30" s="62"/>
      <c r="E30" s="1" t="s">
        <v>21</v>
      </c>
      <c r="G30" s="1" t="s">
        <v>26</v>
      </c>
      <c r="H30" s="62"/>
      <c r="I30" s="62"/>
      <c r="J30" s="1" t="s">
        <v>27</v>
      </c>
    </row>
    <row r="31" spans="2:10" x14ac:dyDescent="0.2">
      <c r="B31" s="1" t="s">
        <v>22</v>
      </c>
      <c r="C31" s="62"/>
      <c r="D31" s="62"/>
      <c r="E31" s="1" t="s">
        <v>23</v>
      </c>
      <c r="G31" s="1" t="s">
        <v>28</v>
      </c>
      <c r="H31" s="62"/>
      <c r="I31" s="62"/>
      <c r="J31" s="1" t="s">
        <v>25</v>
      </c>
    </row>
    <row r="33" spans="2:10" ht="23.25" x14ac:dyDescent="0.35">
      <c r="B33" s="139" t="s">
        <v>39</v>
      </c>
      <c r="C33" s="139"/>
      <c r="D33" s="139"/>
      <c r="E33" s="139"/>
      <c r="G33" s="139" t="s">
        <v>40</v>
      </c>
      <c r="H33" s="139"/>
      <c r="I33" s="139"/>
      <c r="J33" s="139"/>
    </row>
    <row r="34" spans="2:10" x14ac:dyDescent="0.2">
      <c r="B34" s="29"/>
      <c r="C34" s="29"/>
      <c r="D34" s="29"/>
      <c r="E34" s="29"/>
      <c r="G34" s="29"/>
      <c r="H34" s="29"/>
      <c r="I34" s="29"/>
      <c r="J34" s="29"/>
    </row>
    <row r="35" spans="2:10" x14ac:dyDescent="0.2">
      <c r="B35" s="1" t="s">
        <v>29</v>
      </c>
      <c r="C35" s="62">
        <v>4</v>
      </c>
      <c r="D35" s="62">
        <v>0</v>
      </c>
      <c r="E35" s="1" t="s">
        <v>30</v>
      </c>
      <c r="G35" s="1" t="s">
        <v>33</v>
      </c>
      <c r="H35" s="62">
        <v>2</v>
      </c>
      <c r="I35" s="62">
        <v>1</v>
      </c>
      <c r="J35" s="1" t="s">
        <v>34</v>
      </c>
    </row>
    <row r="36" spans="2:10" x14ac:dyDescent="0.2">
      <c r="B36" s="1" t="s">
        <v>31</v>
      </c>
      <c r="C36" s="62">
        <v>1</v>
      </c>
      <c r="D36" s="62">
        <v>2</v>
      </c>
      <c r="E36" s="1" t="s">
        <v>32</v>
      </c>
      <c r="G36" s="1" t="s">
        <v>35</v>
      </c>
      <c r="H36" s="62">
        <v>1</v>
      </c>
      <c r="I36" s="62">
        <v>1</v>
      </c>
      <c r="J36" s="1" t="s">
        <v>36</v>
      </c>
    </row>
    <row r="37" spans="2:10" x14ac:dyDescent="0.2">
      <c r="B37" s="1" t="s">
        <v>29</v>
      </c>
      <c r="C37" s="62">
        <v>2</v>
      </c>
      <c r="D37" s="62">
        <v>2</v>
      </c>
      <c r="E37" s="1" t="s">
        <v>31</v>
      </c>
      <c r="G37" s="1" t="s">
        <v>33</v>
      </c>
      <c r="H37" s="138">
        <v>1</v>
      </c>
      <c r="I37" s="138">
        <v>0</v>
      </c>
      <c r="J37" s="1" t="s">
        <v>35</v>
      </c>
    </row>
    <row r="38" spans="2:10" x14ac:dyDescent="0.2">
      <c r="B38" s="1" t="s">
        <v>32</v>
      </c>
      <c r="C38" s="138">
        <v>2</v>
      </c>
      <c r="D38" s="138">
        <v>2</v>
      </c>
      <c r="E38" s="1" t="s">
        <v>30</v>
      </c>
      <c r="G38" s="1" t="s">
        <v>36</v>
      </c>
      <c r="H38" s="138">
        <v>2</v>
      </c>
      <c r="I38" s="138">
        <v>4</v>
      </c>
      <c r="J38" s="1" t="s">
        <v>34</v>
      </c>
    </row>
    <row r="39" spans="2:10" x14ac:dyDescent="0.2">
      <c r="B39" s="1" t="s">
        <v>32</v>
      </c>
      <c r="C39" s="62"/>
      <c r="D39" s="62"/>
      <c r="E39" s="1" t="s">
        <v>29</v>
      </c>
      <c r="G39" s="1" t="s">
        <v>34</v>
      </c>
      <c r="H39" s="62"/>
      <c r="I39" s="62"/>
      <c r="J39" s="1" t="s">
        <v>35</v>
      </c>
    </row>
    <row r="40" spans="2:10" x14ac:dyDescent="0.2">
      <c r="B40" s="1" t="s">
        <v>30</v>
      </c>
      <c r="C40" s="62"/>
      <c r="D40" s="62"/>
      <c r="E40" s="1" t="s">
        <v>31</v>
      </c>
      <c r="G40" s="1" t="s">
        <v>36</v>
      </c>
      <c r="H40" s="62"/>
      <c r="I40" s="62"/>
      <c r="J40" s="1" t="s">
        <v>33</v>
      </c>
    </row>
    <row r="43" spans="2:10" x14ac:dyDescent="0.2">
      <c r="J43" s="53" t="s">
        <v>112</v>
      </c>
    </row>
  </sheetData>
  <protectedRanges>
    <protectedRange sqref="C8:D13 C17:D22 C26:D31 C35:D40 H35:I40 H26:I31 H17:I22 H8:I13 B2 E2" name="Plage1"/>
  </protectedRanges>
  <mergeCells count="9">
    <mergeCell ref="B33:E33"/>
    <mergeCell ref="G33:J33"/>
    <mergeCell ref="B4:J4"/>
    <mergeCell ref="B6:E6"/>
    <mergeCell ref="G6:J6"/>
    <mergeCell ref="B15:E15"/>
    <mergeCell ref="G15:J15"/>
    <mergeCell ref="B24:E24"/>
    <mergeCell ref="G24:J24"/>
  </mergeCells>
  <phoneticPr fontId="5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V46"/>
  <sheetViews>
    <sheetView showGridLines="0" topLeftCell="A14" workbookViewId="0">
      <selection activeCell="M32" sqref="M32:T36"/>
    </sheetView>
  </sheetViews>
  <sheetFormatPr baseColWidth="10" defaultRowHeight="12.75" x14ac:dyDescent="0.2"/>
  <cols>
    <col min="1" max="1" width="1" customWidth="1"/>
    <col min="2" max="2" width="5.5703125" customWidth="1"/>
    <col min="3" max="3" width="15.42578125" customWidth="1"/>
    <col min="4" max="4" width="6.42578125" customWidth="1"/>
    <col min="5" max="9" width="4.140625" customWidth="1"/>
    <col min="10" max="10" width="8.140625" customWidth="1"/>
    <col min="11" max="11" width="3.85546875" customWidth="1"/>
    <col min="12" max="12" width="5.5703125" customWidth="1"/>
    <col min="13" max="13" width="15.42578125" customWidth="1"/>
    <col min="14" max="14" width="6.42578125" customWidth="1"/>
    <col min="15" max="19" width="4.140625" customWidth="1"/>
    <col min="20" max="20" width="8.140625" customWidth="1"/>
  </cols>
  <sheetData>
    <row r="1" spans="2:22" ht="6" customHeight="1" x14ac:dyDescent="0.2"/>
    <row r="2" spans="2:22" ht="54" customHeight="1" x14ac:dyDescent="0.2">
      <c r="C2" s="144" t="s">
        <v>109</v>
      </c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4"/>
      <c r="R2" s="144"/>
      <c r="S2" s="144"/>
    </row>
    <row r="3" spans="2:22" ht="36" customHeight="1" x14ac:dyDescent="0.2">
      <c r="E3" s="35"/>
      <c r="F3" s="35"/>
      <c r="G3" s="35"/>
      <c r="H3" s="35"/>
      <c r="I3" s="35"/>
      <c r="J3" s="35"/>
      <c r="K3" s="35"/>
      <c r="L3" s="35"/>
      <c r="M3" s="35"/>
      <c r="N3" s="35"/>
    </row>
    <row r="4" spans="2:22" ht="15.75" x14ac:dyDescent="0.25">
      <c r="B4" s="147" t="s">
        <v>73</v>
      </c>
      <c r="C4" s="147"/>
      <c r="D4" s="147"/>
      <c r="E4" s="147"/>
      <c r="F4" s="147"/>
      <c r="G4" s="147"/>
      <c r="H4" s="147"/>
      <c r="I4" s="147"/>
      <c r="J4" s="147"/>
      <c r="L4" s="146" t="s">
        <v>84</v>
      </c>
      <c r="M4" s="146"/>
      <c r="N4" s="146"/>
      <c r="O4" s="146"/>
      <c r="P4" s="146"/>
      <c r="Q4" s="146"/>
      <c r="R4" s="146"/>
      <c r="S4" s="146"/>
      <c r="T4" s="146"/>
      <c r="V4" s="25"/>
    </row>
    <row r="5" spans="2:22" x14ac:dyDescent="0.2">
      <c r="B5" s="19"/>
      <c r="C5" s="20" t="s">
        <v>78</v>
      </c>
      <c r="D5" s="20" t="s">
        <v>79</v>
      </c>
      <c r="E5" s="20" t="s">
        <v>80</v>
      </c>
      <c r="F5" s="20" t="s">
        <v>81</v>
      </c>
      <c r="G5" s="20" t="s">
        <v>82</v>
      </c>
      <c r="H5" s="20" t="s">
        <v>107</v>
      </c>
      <c r="I5" s="20" t="s">
        <v>1</v>
      </c>
      <c r="J5" s="20" t="s">
        <v>83</v>
      </c>
      <c r="L5" s="19"/>
      <c r="M5" s="20" t="s">
        <v>78</v>
      </c>
      <c r="N5" s="20" t="s">
        <v>79</v>
      </c>
      <c r="O5" s="20" t="s">
        <v>80</v>
      </c>
      <c r="P5" s="20" t="s">
        <v>81</v>
      </c>
      <c r="Q5" s="20" t="s">
        <v>82</v>
      </c>
      <c r="R5" s="20" t="s">
        <v>107</v>
      </c>
      <c r="S5" s="20" t="s">
        <v>1</v>
      </c>
      <c r="T5" s="20" t="s">
        <v>83</v>
      </c>
      <c r="V5" s="26"/>
    </row>
    <row r="6" spans="2:22" x14ac:dyDescent="0.2">
      <c r="B6" s="19" t="s">
        <v>74</v>
      </c>
      <c r="C6" s="6" t="s">
        <v>2</v>
      </c>
      <c r="D6" s="23">
        <f>IF(ISNUMBER(E6),(E6*3)+(F6*1),"")</f>
        <v>3</v>
      </c>
      <c r="E6" s="21">
        <f>IF(AND(ISNUMBER(POULES!C8),ISNUMBER(POULES!D8),ISNUMBER(POULES!C11),ISNUMBER(POULES!D11),ISNUMBER(POULES!C13),ISNUMBER(POULES!D13)),IF(POULES!C8&lt;POULES!D8,1,0)+IF(POULES!C11&lt;POULES!D11,1,0)+IF(POULES!D13&lt;POULES!C13,1,0),"")</f>
        <v>1</v>
      </c>
      <c r="F6" s="21">
        <f>IF(AND(ISNUMBER(POULES!C8),ISNUMBER(POULES!D8),ISNUMBER(POULES!C11),ISNUMBER(POULES!D11),ISNUMBER(POULES!C13),ISNUMBER(POULES!D13)),IF(POULES!C8=POULES!D8,1,0)+IF(POULES!C11=POULES!D11,1,0)+IF(POULES!D13=POULES!C13,1,0),"")</f>
        <v>0</v>
      </c>
      <c r="G6" s="21">
        <f>IF(AND(ISNUMBER(POULES!C8),ISNUMBER(POULES!D8),ISNUMBER(POULES!C11),ISNUMBER(POULES!D11),ISNUMBER(POULES!C13),ISNUMBER(POULES!D13)),IF(POULES!C8&gt;POULES!D8,1,0)+IF(POULES!C11&gt;POULES!D11,1,0)+IF(POULES!D13&gt;POULES!C13,1,0),"")</f>
        <v>2</v>
      </c>
      <c r="H6" s="50">
        <f>IF(ISNUMBER(POULES!D8),POULES!D8+POULES!D11+POULES!C13,"")</f>
        <v>6</v>
      </c>
      <c r="I6" s="50">
        <f>IF(ISNUMBER(POULES!D8),POULES!C8+POULES!C11+POULES!D13,"")</f>
        <v>6</v>
      </c>
      <c r="J6" s="23">
        <f>IF(ISNUMBER(H6),H6-I6,"")</f>
        <v>0</v>
      </c>
      <c r="L6" s="19" t="s">
        <v>74</v>
      </c>
      <c r="M6" s="6" t="s">
        <v>7</v>
      </c>
      <c r="N6" s="23">
        <f>IF(ISNUMBER(O6),(O6*3)+(P6*1),"")</f>
        <v>9</v>
      </c>
      <c r="O6" s="21">
        <f>IF(AND(ISNUMBER(POULES!H8),ISNUMBER(POULES!I8),ISNUMBER(POULES!H10),ISNUMBER(POULES!I10),ISNUMBER(POULES!H13),ISNUMBER(POULES!I13)),IF(POULES!H8&lt;POULES!I8,1,0)+IF(POULES!H10&lt;POULES!I10,1,0)+IF(POULES!I13&lt;POULES!H13,1,0),"")</f>
        <v>3</v>
      </c>
      <c r="P6" s="21">
        <f>IF(AND(ISNUMBER(POULES!H8),ISNUMBER(POULES!I8),ISNUMBER(POULES!H10),ISNUMBER(POULES!I10),ISNUMBER(POULES!H13),ISNUMBER(POULES!I13)),IF(POULES!H8=POULES!I8,1,0)+IF(POULES!H10=POULES!I10,1,0)+IF(POULES!I13=POULES!H13,1,0),"")</f>
        <v>0</v>
      </c>
      <c r="Q6" s="21">
        <f>IF(AND(ISNUMBER(POULES!H8),ISNUMBER(POULES!I8),ISNUMBER(POULES!H10),ISNUMBER(POULES!I10),ISNUMBER(POULES!H13),ISNUMBER(POULES!I13)),IF(POULES!H8&gt;POULES!I8,1,0)+IF(POULES!H10&gt;POULES!I10,1,0)+IF(POULES!I13&gt;POULES!H13,1,0),"")</f>
        <v>0</v>
      </c>
      <c r="R6" s="50">
        <f>IF(ISNUMBER(POULES!I8),POULES!I8+POULES!I10+POULES!H13,"")</f>
        <v>10</v>
      </c>
      <c r="S6" s="50">
        <f>IF(ISNUMBER(POULES!H8),POULES!H8+POULES!H10+POULES!I13,"")</f>
        <v>3</v>
      </c>
      <c r="T6" s="23">
        <f>IF(ISNUMBER(R6),R6-S6,"")</f>
        <v>7</v>
      </c>
      <c r="V6" s="26"/>
    </row>
    <row r="7" spans="2:22" x14ac:dyDescent="0.2">
      <c r="B7" s="19" t="s">
        <v>77</v>
      </c>
      <c r="C7" s="6" t="s">
        <v>0</v>
      </c>
      <c r="D7" s="23">
        <f>IF(ISNUMBER(E7),(E7*3)+(F7*1),"")</f>
        <v>7</v>
      </c>
      <c r="E7" s="21">
        <f>IF(AND(ISNUMBER(POULES!C8),ISNUMBER(POULES!D8),ISNUMBER(POULES!C10),ISNUMBER(POULES!D10),ISNUMBER(POULES!C12),ISNUMBER(POULES!D12)),IF(POULES!C8&gt;POULES!D8,1,0)+IF(POULES!C10&gt;POULES!D10,1,0)+IF(POULES!D12&gt;POULES!C12,1,0),"")</f>
        <v>2</v>
      </c>
      <c r="F7" s="21">
        <f>IF(AND(ISNUMBER(POULES!C8),ISNUMBER(POULES!D8),ISNUMBER(POULES!C10),ISNUMBER(POULES!D10),ISNUMBER(POULES!C12),ISNUMBER(POULES!D12)),IF(POULES!C8=POULES!D8,1,0)+IF(POULES!C10=POULES!D10,1,0)+IF(POULES!D12=POULES!C12,1,0),"")</f>
        <v>1</v>
      </c>
      <c r="G7" s="21">
        <f>IF(AND(ISNUMBER(POULES!C8),ISNUMBER(POULES!D8),ISNUMBER(POULES!C10),ISNUMBER(POULES!D10),ISNUMBER(POULES!C12),ISNUMBER(POULES!D12)),IF(POULES!C8&lt;POULES!D8,1,0)+IF(POULES!C10&lt;POULES!D10,1,0)+IF(POULES!D12&lt;POULES!C12,1,0),"")</f>
        <v>0</v>
      </c>
      <c r="H7" s="50">
        <f>IF(ISNUMBER(POULES!C8),POULES!C8+POULES!C10+POULES!D12,"")</f>
        <v>7</v>
      </c>
      <c r="I7" s="50">
        <f>IF(ISNUMBER(POULES!D8),POULES!D8+POULES!D10+POULES!C12,"")</f>
        <v>2</v>
      </c>
      <c r="J7" s="23">
        <f>IF(ISNUMBER(H7),H7-I7,"")</f>
        <v>5</v>
      </c>
      <c r="L7" s="19" t="s">
        <v>77</v>
      </c>
      <c r="M7" s="19" t="s">
        <v>8</v>
      </c>
      <c r="N7" s="23">
        <f>IF(ISNUMBER(O7),(O7*3)+(P7*1),"")</f>
        <v>6</v>
      </c>
      <c r="O7" s="21">
        <f>IF(AND(ISNUMBER(POULES!H9),ISNUMBER(POULES!I9),ISNUMBER(POULES!H11),ISNUMBER(POULES!I11),ISNUMBER(POULES!H13),ISNUMBER(POULES!I13)),IF(POULES!H9&gt;POULES!I9,1,0)+IF(POULES!H11&lt;POULES!I11,1,0)+IF(POULES!I13&gt;POULES!H13,1,0),"")</f>
        <v>2</v>
      </c>
      <c r="P7" s="21">
        <f>IF(AND(ISNUMBER(POULES!H9),ISNUMBER(POULES!I9),ISNUMBER(POULES!H11),ISNUMBER(POULES!I11),ISNUMBER(POULES!H13),ISNUMBER(POULES!I13)),IF(POULES!H9=POULES!I9,1,0)+IF(POULES!H11=POULES!I11,1,0)+IF(POULES!I13=POULES!H13,1,0),"")</f>
        <v>0</v>
      </c>
      <c r="Q7" s="21">
        <f>IF(AND(ISNUMBER(POULES!H9),ISNUMBER(POULES!I9),ISNUMBER(POULES!H11),ISNUMBER(POULES!I11),ISNUMBER(POULES!H13),ISNUMBER(POULES!I13)),IF(POULES!H9&lt;POULES!I9,1,0)+IF(POULES!H11&gt;POULES!I11,1,0)+IF(POULES!I13&lt;POULES!H13,1,0),"")</f>
        <v>1</v>
      </c>
      <c r="R7" s="50">
        <f>IF(ISNUMBER(POULES!H9),POULES!H9+POULES!I11+POULES!I13,"")</f>
        <v>5</v>
      </c>
      <c r="S7" s="50">
        <f>IF(ISNUMBER(POULES!I9),POULES!I9+POULES!H11+POULES!H13,"")</f>
        <v>3</v>
      </c>
      <c r="T7" s="23">
        <f>IF(ISNUMBER(R7),R7-S7,"")</f>
        <v>2</v>
      </c>
      <c r="V7" s="25"/>
    </row>
    <row r="8" spans="2:22" x14ac:dyDescent="0.2">
      <c r="B8" s="19" t="s">
        <v>76</v>
      </c>
      <c r="C8" s="6" t="s">
        <v>3</v>
      </c>
      <c r="D8" s="23">
        <f>IF(ISNUMBER(E8),(E8*3)+(F8*1),"")</f>
        <v>7</v>
      </c>
      <c r="E8" s="21">
        <f>IF(AND(ISNUMBER(POULES!C9),ISNUMBER(POULES!D9),ISNUMBER(POULES!C10),ISNUMBER(POULES!D10),ISNUMBER(POULES!C13),ISNUMBER(POULES!D13)),IF(POULES!C9&gt;POULES!D9,1,0)+IF(POULES!C10&lt;POULES!D10,1,0)+IF(POULES!D13&gt;POULES!C13,1,0),"")</f>
        <v>2</v>
      </c>
      <c r="F8" s="21">
        <f>IF(AND(ISNUMBER(POULES!C9),ISNUMBER(POULES!D9),ISNUMBER(POULES!C10),ISNUMBER(POULES!D10),ISNUMBER(POULES!C13),ISNUMBER(POULES!D13)),IF(POULES!C9=POULES!D9,1,0)+IF(POULES!C10=POULES!D10,1,0)+IF(POULES!D13=POULES!C13,1,0),"")</f>
        <v>1</v>
      </c>
      <c r="G8" s="21">
        <f>IF(AND(ISNUMBER(POULES!C9),ISNUMBER(POULES!D9),ISNUMBER(POULES!C10),ISNUMBER(POULES!D10),ISNUMBER(POULES!C13),ISNUMBER(POULES!D13)),IF(POULES!C9&lt;POULES!D9,1,0)+IF(POULES!C10&gt;POULES!D10,1,0)+IF(POULES!D13&lt;POULES!C13,1,0),"")</f>
        <v>0</v>
      </c>
      <c r="H8" s="50">
        <f>IF(ISNUMBER(POULES!C9),POULES!C9+POULES!D10+POULES!D13,"")</f>
        <v>4</v>
      </c>
      <c r="I8" s="50">
        <f>IF(ISNUMBER(POULES!C9),POULES!D9+POULES!C10+POULES!C13,"")</f>
        <v>1</v>
      </c>
      <c r="J8" s="23">
        <f>IF(ISNUMBER(H8),H8-I8,"")</f>
        <v>3</v>
      </c>
      <c r="L8" s="19" t="s">
        <v>76</v>
      </c>
      <c r="M8" s="19" t="s">
        <v>9</v>
      </c>
      <c r="N8" s="23">
        <f>IF(ISNUMBER(O8),(O8*3)+(P8*1),"")</f>
        <v>0</v>
      </c>
      <c r="O8" s="21">
        <f>IF(AND(ISNUMBER(POULES!H9),ISNUMBER(POULES!I9),ISNUMBER(POULES!H10),ISNUMBER(POULES!I10),ISNUMBER(POULES!H12),ISNUMBER(POULES!I12)),IF(POULES!H9&lt;POULES!I9,1,0)+IF(POULES!H10&gt;POULES!I10,1,0)+IF(POULES!I12&lt;POULES!H12,1,0),"")</f>
        <v>0</v>
      </c>
      <c r="P8" s="21">
        <f>IF(AND(ISNUMBER(POULES!H9),ISNUMBER(POULES!I9),ISNUMBER(POULES!H10),ISNUMBER(POULES!I10),ISNUMBER(POULES!H12),ISNUMBER(POULES!I12)),IF(POULES!H9=POULES!I9,1,0)+IF(POULES!H10=POULES!I10,1,0)+IF(POULES!I12=POULES!H12,1,0),"")</f>
        <v>0</v>
      </c>
      <c r="Q8" s="21">
        <f>IF(AND(ISNUMBER(POULES!H9),ISNUMBER(POULES!I9),ISNUMBER(POULES!H10),ISNUMBER(POULES!I10),ISNUMBER(POULES!H12),ISNUMBER(POULES!I12)),IF(POULES!H9&gt;POULES!I9,1,0)+IF(POULES!H10&lt;POULES!I10,1,0)+IF(POULES!I12&gt;POULES!H12,1,0),"")</f>
        <v>3</v>
      </c>
      <c r="R8" s="50">
        <f>IF(ISNUMBER(POULES!I9),POULES!I9+POULES!H10+POULES!H12,"")</f>
        <v>3</v>
      </c>
      <c r="S8" s="50">
        <f>IF(ISNUMBER(POULES!H9),POULES!H9+POULES!I10+POULES!I12,"")</f>
        <v>9</v>
      </c>
      <c r="T8" s="23">
        <f>IF(ISNUMBER(R8),R8-S8,"")</f>
        <v>-6</v>
      </c>
      <c r="V8" s="25"/>
    </row>
    <row r="9" spans="2:22" x14ac:dyDescent="0.2">
      <c r="B9" s="19" t="s">
        <v>75</v>
      </c>
      <c r="C9" s="19" t="s">
        <v>4</v>
      </c>
      <c r="D9" s="23">
        <f>IF(ISNUMBER(E9),(E9*3)+(F9*1),"")</f>
        <v>0</v>
      </c>
      <c r="E9" s="21">
        <f>IF(AND(ISNUMBER(POULES!C9),ISNUMBER(POULES!D9),ISNUMBER(POULES!C11),ISNUMBER(POULES!D11),ISNUMBER(POULES!C12),ISNUMBER(POULES!D12)),IF(POULES!C9&lt;POULES!D9,1,0)+IF(POULES!C11&gt;POULES!D11,1,0)+IF(POULES!D12&lt;POULES!C12,1,0),"")</f>
        <v>0</v>
      </c>
      <c r="F9" s="21">
        <f>IF(AND(ISNUMBER(POULES!C9),ISNUMBER(POULES!D9),ISNUMBER(POULES!C11),ISNUMBER(POULES!D11),ISNUMBER(POULES!C12),ISNUMBER(POULES!D12)),IF(POULES!C9=POULES!D9,1,0)+IF(POULES!C11=POULES!D11,1,0)+IF(POULES!D12=POULES!C12,1,0),"")</f>
        <v>0</v>
      </c>
      <c r="G9" s="21">
        <f>IF(AND(ISNUMBER(POULES!C9),ISNUMBER(POULES!D9),ISNUMBER(POULES!C11),ISNUMBER(POULES!D11),ISNUMBER(POULES!C12),ISNUMBER(POULES!D12)),IF(POULES!C9&gt;POULES!D9,1,0)+IF(POULES!C11&lt;POULES!D11,1,0)+IF(POULES!D12&gt;POULES!C12,1,0),"")</f>
        <v>3</v>
      </c>
      <c r="H9" s="50">
        <f>IF(ISNUMBER(POULES!D9),POULES!D9+POULES!C11+POULES!C12,"")</f>
        <v>1</v>
      </c>
      <c r="I9" s="50">
        <f>IF(ISNUMBER(POULES!D9),POULES!C9+POULES!D11+POULES!D12,"")</f>
        <v>9</v>
      </c>
      <c r="J9" s="23">
        <f>IF(ISNUMBER(H9),H9-I9,"")</f>
        <v>-8</v>
      </c>
      <c r="L9" s="19" t="s">
        <v>75</v>
      </c>
      <c r="M9" s="6" t="s">
        <v>6</v>
      </c>
      <c r="N9" s="23">
        <f>IF(ISNUMBER(O9),(O9*3)+(P9*1),"")</f>
        <v>3</v>
      </c>
      <c r="O9" s="21">
        <f>IF(AND(ISNUMBER(POULES!H8),ISNUMBER(POULES!I8),ISNUMBER(POULES!H11),ISNUMBER(POULES!I11),ISNUMBER(POULES!H12),ISNUMBER(POULES!I12)),IF(POULES!H8&gt;POULES!I8,1,0)+IF(POULES!H11&gt;POULES!I11,1,0)+IF(POULES!I12&gt;POULES!H12,1,0),"")</f>
        <v>1</v>
      </c>
      <c r="P9" s="21">
        <f>IF(AND(ISNUMBER(POULES!H8),ISNUMBER(POULES!I8),ISNUMBER(POULES!H11),ISNUMBER(POULES!I11),ISNUMBER(POULES!H12),ISNUMBER(POULES!I12)),IF(POULES!H8=POULES!I8,1,0)+IF(POULES!H11=POULES!I11,1,0)+IF(POULES!I12=POULES!H12,1,0),"")</f>
        <v>0</v>
      </c>
      <c r="Q9" s="21">
        <f>IF(AND(ISNUMBER(POULES!H8),ISNUMBER(POULES!I8),ISNUMBER(POULES!H11),ISNUMBER(POULES!I11),ISNUMBER(POULES!H12),ISNUMBER(POULES!I12)),IF(POULES!H8&lt;POULES!I8,1,0)+IF(POULES!H11&lt;POULES!I11,1,0)+IF(POULES!I12&lt;POULES!H12,1,0),"")</f>
        <v>2</v>
      </c>
      <c r="R9" s="50">
        <f>IF(ISNUMBER(POULES!H8),POULES!H8+POULES!H11+POULES!I12,"")</f>
        <v>4</v>
      </c>
      <c r="S9" s="50">
        <f>IF(ISNUMBER(POULES!I8),POULES!I8+POULES!I11+POULES!H12,"")</f>
        <v>7</v>
      </c>
      <c r="T9" s="23">
        <f>IF(ISNUMBER(R9),R9-S9,"")</f>
        <v>-3</v>
      </c>
      <c r="V9" s="9"/>
    </row>
    <row r="10" spans="2:22" x14ac:dyDescent="0.2">
      <c r="H10" s="52"/>
      <c r="I10" s="52"/>
      <c r="R10" s="52"/>
      <c r="S10" s="52"/>
      <c r="V10" s="25"/>
    </row>
    <row r="11" spans="2:22" hidden="1" x14ac:dyDescent="0.2">
      <c r="H11" s="52"/>
      <c r="I11" s="52"/>
      <c r="R11" s="52"/>
      <c r="S11" s="52"/>
      <c r="V11" s="25"/>
    </row>
    <row r="12" spans="2:22" hidden="1" x14ac:dyDescent="0.2">
      <c r="H12" s="52"/>
      <c r="I12" s="52"/>
      <c r="R12" s="52"/>
      <c r="S12" s="52"/>
      <c r="V12" s="25"/>
    </row>
    <row r="13" spans="2:22" ht="15.75" x14ac:dyDescent="0.25">
      <c r="B13" s="146" t="s">
        <v>85</v>
      </c>
      <c r="C13" s="146"/>
      <c r="D13" s="146"/>
      <c r="E13" s="146"/>
      <c r="F13" s="146"/>
      <c r="G13" s="146"/>
      <c r="H13" s="146"/>
      <c r="I13" s="146"/>
      <c r="J13" s="146"/>
      <c r="L13" s="146" t="s">
        <v>86</v>
      </c>
      <c r="M13" s="146"/>
      <c r="N13" s="146"/>
      <c r="O13" s="146"/>
      <c r="P13" s="146"/>
      <c r="Q13" s="146"/>
      <c r="R13" s="146"/>
      <c r="S13" s="146"/>
      <c r="T13" s="146"/>
      <c r="V13" s="25"/>
    </row>
    <row r="14" spans="2:22" x14ac:dyDescent="0.2">
      <c r="B14" s="19"/>
      <c r="C14" s="20" t="s">
        <v>78</v>
      </c>
      <c r="D14" s="20" t="s">
        <v>79</v>
      </c>
      <c r="E14" s="20" t="s">
        <v>80</v>
      </c>
      <c r="F14" s="20" t="s">
        <v>81</v>
      </c>
      <c r="G14" s="20" t="s">
        <v>82</v>
      </c>
      <c r="H14" s="20" t="s">
        <v>107</v>
      </c>
      <c r="I14" s="20" t="s">
        <v>1</v>
      </c>
      <c r="J14" s="20" t="s">
        <v>83</v>
      </c>
      <c r="L14" s="19"/>
      <c r="M14" s="20" t="s">
        <v>78</v>
      </c>
      <c r="N14" s="20" t="s">
        <v>79</v>
      </c>
      <c r="O14" s="20" t="s">
        <v>80</v>
      </c>
      <c r="P14" s="20" t="s">
        <v>81</v>
      </c>
      <c r="Q14" s="20" t="s">
        <v>82</v>
      </c>
      <c r="R14" s="20" t="s">
        <v>107</v>
      </c>
      <c r="S14" s="20" t="s">
        <v>1</v>
      </c>
      <c r="T14" s="20" t="s">
        <v>83</v>
      </c>
      <c r="V14" s="27"/>
    </row>
    <row r="15" spans="2:22" x14ac:dyDescent="0.2">
      <c r="B15" s="19" t="s">
        <v>74</v>
      </c>
      <c r="C15" s="6" t="s">
        <v>10</v>
      </c>
      <c r="D15" s="23" t="str">
        <f>IF(ISNUMBER(E15),(E15*3)+(F15*1),"")</f>
        <v/>
      </c>
      <c r="E15" s="21" t="str">
        <f>IF(AND(ISNUMBER(POULES!C17),ISNUMBER(POULES!D17),ISNUMBER(POULES!C19),ISNUMBER(POULES!D19),ISNUMBER(POULES!C21),ISNUMBER(POULES!D21)),IF(POULES!C17&gt;POULES!D17,1,0)+IF(POULES!C19&gt;POULES!D19,1,0)+IF(POULES!D21&gt;POULES!C21,1,0),"")</f>
        <v/>
      </c>
      <c r="F15" s="21" t="str">
        <f>IF(AND(ISNUMBER(POULES!C17),ISNUMBER(POULES!D17),ISNUMBER(POULES!C19),ISNUMBER(POULES!D19),ISNUMBER(POULES!C21),ISNUMBER(POULES!D21)),IF(POULES!C17=POULES!D17,1,0)+IF(POULES!C19=POULES!D19,1,0)+IF(POULES!D21=POULES!C21,1,0),"")</f>
        <v/>
      </c>
      <c r="G15" s="21" t="str">
        <f>IF(AND(ISNUMBER(POULES!C17),ISNUMBER(POULES!D17),ISNUMBER(POULES!C19),ISNUMBER(POULES!D19),ISNUMBER(POULES!C21),ISNUMBER(POULES!D21)),IF(POULES!C17&lt;POULES!D17,1,0)+IF(POULES!C19&lt;POULES!D19,1,0)+IF(POULES!D21&lt;POULES!C21,1,0),"")</f>
        <v/>
      </c>
      <c r="H15" s="50">
        <f>IF(ISNUMBER(POULES!C17),POULES!C17+POULES!C19+POULES!D21,"")</f>
        <v>5</v>
      </c>
      <c r="I15" s="50">
        <f>IF(ISNUMBER(POULES!D17),POULES!D17+POULES!D19+POULES!C21,"")</f>
        <v>1</v>
      </c>
      <c r="J15" s="23">
        <f>IF(ISNUMBER(H15),H15-I15,"")</f>
        <v>4</v>
      </c>
      <c r="L15" s="19" t="s">
        <v>74</v>
      </c>
      <c r="M15" s="6" t="s">
        <v>15</v>
      </c>
      <c r="N15" s="23" t="str">
        <f>IF(ISNUMBER(O15),(O15*3)+(P15*1),"")</f>
        <v/>
      </c>
      <c r="O15" s="21" t="str">
        <f>IF(AND(ISNUMBER(POULES!H17),ISNUMBER(POULES!I17),ISNUMBER(POULES!H20),ISNUMBER(POULES!I20),ISNUMBER(POULES!H21),ISNUMBER(POULES!I21)),IF(POULES!H17&lt;POULES!I17,1,0)+IF(POULES!H20&lt;POULES!I20,1,0)+IF(POULES!I21&lt;POULES!H21,1,0),"")</f>
        <v/>
      </c>
      <c r="P15" s="21" t="str">
        <f>IF(AND(ISNUMBER(POULES!H17),ISNUMBER(POULES!I17),ISNUMBER(POULES!H20),ISNUMBER(POULES!I20),ISNUMBER(POULES!H21),ISNUMBER(POULES!I21)),IF(POULES!H17=POULES!I17,1,0)+IF(POULES!H20=POULES!I20,1,0)+IF(POULES!I21=POULES!H21,1,0),"")</f>
        <v/>
      </c>
      <c r="Q15" s="21" t="str">
        <f>IF(AND(ISNUMBER(POULES!H17),ISNUMBER(POULES!I17),ISNUMBER(POULES!H20),ISNUMBER(POULES!I20),ISNUMBER(POULES!H21),ISNUMBER(POULES!I21)),IF(POULES!H17&gt;POULES!I17,1,0)+IF(POULES!H20&gt;POULES!I20,1,0)+IF(POULES!I21&gt;POULES!H21,1,0),"")</f>
        <v/>
      </c>
      <c r="R15" s="50">
        <f>IF(ISNUMBER(POULES!I17),POULES!I17+POULES!I20+POULES!H21,"")</f>
        <v>4</v>
      </c>
      <c r="S15" s="50">
        <f>IF(ISNUMBER(POULES!H17),POULES!H17+POULES!H20+POULES!I21,"")</f>
        <v>1</v>
      </c>
      <c r="T15" s="23">
        <f>IF(ISNUMBER(R15),R15-S15,"")</f>
        <v>3</v>
      </c>
      <c r="V15" s="25"/>
    </row>
    <row r="16" spans="2:22" x14ac:dyDescent="0.2">
      <c r="B16" s="19" t="s">
        <v>77</v>
      </c>
      <c r="C16" s="19" t="s">
        <v>12</v>
      </c>
      <c r="D16" s="23" t="str">
        <f>IF(ISNUMBER(E16),(E16*3)+(F16*1),"")</f>
        <v/>
      </c>
      <c r="E16" s="21" t="str">
        <f>IF(AND(ISNUMBER(POULES!C18),ISNUMBER(POULES!D18),ISNUMBER(POULES!C19),ISNUMBER(POULES!D19),ISNUMBER(POULES!C22),ISNUMBER(POULES!D22)),IF(POULES!C18&gt;POULES!D18,1,0)+IF(POULES!C19&lt;POULES!D19,1,0)+IF(POULES!D22&gt;POULES!C22,1,0),"")</f>
        <v/>
      </c>
      <c r="F16" s="21" t="str">
        <f>IF(AND(ISNUMBER(POULES!C18),ISNUMBER(POULES!D18),ISNUMBER(POULES!C19),ISNUMBER(POULES!D19),ISNUMBER(POULES!C22),ISNUMBER(POULES!D22)),IF(POULES!C18=POULES!D18,1,0)+IF(POULES!C19=POULES!D19,1,0)+IF(POULES!D22=POULES!C22,1,0),"")</f>
        <v/>
      </c>
      <c r="G16" s="21" t="str">
        <f>IF(AND(ISNUMBER(POULES!C18),ISNUMBER(POULES!D18),ISNUMBER(POULES!C19),ISNUMBER(POULES!D19),ISNUMBER(POULES!C22),ISNUMBER(POULES!D22)),IF(POULES!C18&lt;POULES!D18,1,0)+IF(POULES!C19&gt;POULES!D19,1,0)+IF(POULES!D22&lt;POULES!C22,1,0),"")</f>
        <v/>
      </c>
      <c r="H16" s="50">
        <f>IF(ISNUMBER(POULES!C18),POULES!C18+POULES!D19+POULES!D22,"")</f>
        <v>3</v>
      </c>
      <c r="I16" s="50">
        <f>IF(ISNUMBER(POULES!D18),POULES!D18+POULES!C19+POULES!C22,"")</f>
        <v>3</v>
      </c>
      <c r="J16" s="23">
        <f>IF(ISNUMBER(H16),H16-I16,"")</f>
        <v>0</v>
      </c>
      <c r="L16" s="19" t="s">
        <v>77</v>
      </c>
      <c r="M16" s="19" t="s">
        <v>17</v>
      </c>
      <c r="N16" s="23" t="str">
        <f>IF(ISNUMBER(O16),(O16*3)+(P16*1),"")</f>
        <v/>
      </c>
      <c r="O16" s="21" t="str">
        <f>IF(AND(ISNUMBER(POULES!H18),ISNUMBER(POULES!I18),ISNUMBER(POULES!H20),ISNUMBER(POULES!I20),ISNUMBER(POULES!H22),ISNUMBER(POULES!I22)),IF(POULES!H18&lt;POULES!I18,1,0)+IF(POULES!H20&gt;POULES!I20,1,0)+IF(POULES!I22&lt;POULES!H22,1,0),"")</f>
        <v/>
      </c>
      <c r="P16" s="21" t="str">
        <f>IF(AND(ISNUMBER(POULES!H18),ISNUMBER(POULES!I18),ISNUMBER(POULES!H20),ISNUMBER(POULES!I20),ISNUMBER(POULES!H22),ISNUMBER(POULES!I22)),IF(POULES!H18=POULES!I18,1,0)+IF(POULES!H20=POULES!I20,1,0)+IF(POULES!I22=POULES!H22,1,0),"")</f>
        <v/>
      </c>
      <c r="Q16" s="21" t="str">
        <f>IF(AND(ISNUMBER(POULES!H18),ISNUMBER(POULES!I18),ISNUMBER(POULES!H20),ISNUMBER(POULES!I20),ISNUMBER(POULES!H22),ISNUMBER(POULES!I22)),IF(POULES!H18&gt;POULES!I18,1,0)+IF(POULES!H20&lt;POULES!I20,1,0)+IF(POULES!I22&gt;POULES!H22,1,0),"")</f>
        <v/>
      </c>
      <c r="R16" s="50">
        <f>IF(ISNUMBER(POULES!I18),POULES!I18+POULES!H20+POULES!H22,"")</f>
        <v>2</v>
      </c>
      <c r="S16" s="50">
        <f>IF(ISNUMBER(POULES!H18),POULES!H18+POULES!I20+POULES!I22,"")</f>
        <v>2</v>
      </c>
      <c r="T16" s="23">
        <f>IF(ISNUMBER(R16),R16-S16,"")</f>
        <v>0</v>
      </c>
    </row>
    <row r="17" spans="2:20" x14ac:dyDescent="0.2">
      <c r="B17" s="19" t="s">
        <v>76</v>
      </c>
      <c r="C17" s="19" t="s">
        <v>13</v>
      </c>
      <c r="D17" s="23" t="str">
        <f>IF(ISNUMBER(E17),(E17*3)+(F17*1),"")</f>
        <v/>
      </c>
      <c r="E17" s="21" t="str">
        <f>IF(AND(ISNUMBER(POULES!C18),ISNUMBER(POULES!D18),ISNUMBER(POULES!C20),ISNUMBER(POULES!D20),ISNUMBER(POULES!C21),ISNUMBER(POULES!D21)),IF(POULES!C18&lt;POULES!D18,1,0)+IF(POULES!C20&gt;POULES!D20,1,0)+IF(POULES!D21&lt;POULES!C21,1,0),"")</f>
        <v/>
      </c>
      <c r="F17" s="21" t="str">
        <f>IF(AND(ISNUMBER(POULES!C18),ISNUMBER(POULES!D18),ISNUMBER(POULES!C20),ISNUMBER(POULES!D20),ISNUMBER(POULES!C21),ISNUMBER(POULES!D21)),IF(POULES!C18=POULES!D18,1,0)+IF(POULES!C20=POULES!D20,1,0)+IF(POULES!D21=POULES!C21,1,0),"")</f>
        <v/>
      </c>
      <c r="G17" s="21" t="str">
        <f>IF(AND(ISNUMBER(POULES!C18),ISNUMBER(POULES!D18),ISNUMBER(POULES!C20),ISNUMBER(POULES!D20),ISNUMBER(POULES!C21),ISNUMBER(POULES!D21)),IF(POULES!C18&gt;POULES!D18,1,0)+IF(POULES!C20&lt;POULES!D20,1,0)+IF(POULES!D21&gt;POULES!C21,1,0),"")</f>
        <v/>
      </c>
      <c r="H17" s="50">
        <f>IF(ISNUMBER(POULES!D18),POULES!D18+POULES!C20+POULES!C21,"")</f>
        <v>1</v>
      </c>
      <c r="I17" s="50">
        <f>IF(ISNUMBER(POULES!C18),POULES!C18+POULES!D20+POULES!D21,"")</f>
        <v>2</v>
      </c>
      <c r="J17" s="23">
        <f>IF(ISNUMBER(H17),H17-I17,"")</f>
        <v>-1</v>
      </c>
      <c r="L17" s="19" t="s">
        <v>76</v>
      </c>
      <c r="M17" s="6" t="s">
        <v>14</v>
      </c>
      <c r="N17" s="23" t="str">
        <f>IF(ISNUMBER(O17),(O17*3)+(P17*1),"")</f>
        <v/>
      </c>
      <c r="O17" s="21" t="str">
        <f>IF(AND(ISNUMBER(POULES!H17),ISNUMBER(POULES!I17),ISNUMBER(POULES!H19),ISNUMBER(POULES!I19),ISNUMBER(POULES!H22),ISNUMBER(POULES!I22)),IF(POULES!H17&gt;POULES!I17,1,0)+IF(POULES!H19&gt;POULES!I19,1,0)+IF(POULES!I22&gt;POULES!H22,1,0),"")</f>
        <v/>
      </c>
      <c r="P17" s="21" t="str">
        <f>IF(AND(ISNUMBER(POULES!H17),ISNUMBER(POULES!I17),ISNUMBER(POULES!H19),ISNUMBER(POULES!I19),ISNUMBER(POULES!H22),ISNUMBER(POULES!I22)),IF(POULES!H17=POULES!I17,1,0)+IF(POULES!H19=POULES!I19,1,0)+IF(POULES!I22=POULES!H22,1,0),"")</f>
        <v/>
      </c>
      <c r="Q17" s="21" t="str">
        <f>IF(AND(ISNUMBER(POULES!H17),ISNUMBER(POULES!I17),ISNUMBER(POULES!H19),ISNUMBER(POULES!I19),ISNUMBER(POULES!H22),ISNUMBER(POULES!I22)),IF(POULES!H17&lt;POULES!I17,1,0)+IF(POULES!H19&lt;POULES!I19,1,0)+IF(POULES!I22&lt;POULES!H22,1,0),"")</f>
        <v/>
      </c>
      <c r="R17" s="50">
        <f>IF(ISNUMBER(POULES!H17),POULES!H17+POULES!H19+POULES!I22,"")</f>
        <v>3</v>
      </c>
      <c r="S17" s="50">
        <f>IF(ISNUMBER(POULES!I17),POULES!I17+POULES!I19+POULES!H22,"")</f>
        <v>4</v>
      </c>
      <c r="T17" s="23">
        <f>IF(ISNUMBER(R17),R17-S17,"")</f>
        <v>-1</v>
      </c>
    </row>
    <row r="18" spans="2:20" x14ac:dyDescent="0.2">
      <c r="B18" s="19" t="s">
        <v>75</v>
      </c>
      <c r="C18" s="6" t="s">
        <v>11</v>
      </c>
      <c r="D18" s="23" t="str">
        <f>IF(ISNUMBER(E18),(E18*3)+(F18*1),"")</f>
        <v/>
      </c>
      <c r="E18" s="21" t="str">
        <f>IF(AND(ISNUMBER(POULES!C17),ISNUMBER(POULES!D17),ISNUMBER(POULES!C20),ISNUMBER(POULES!D20),ISNUMBER(POULES!C22),ISNUMBER(POULES!D22)),IF(POULES!C17&lt;POULES!D17,1,0)+IF(POULES!C20&lt;POULES!D20,1,0)+IF(POULES!D22&lt;POULES!C22,1,0),"")</f>
        <v/>
      </c>
      <c r="F18" s="21" t="str">
        <f>IF(AND(ISNUMBER(POULES!C17),ISNUMBER(POULES!D17),ISNUMBER(POULES!C20),ISNUMBER(POULES!D20),ISNUMBER(POULES!C22),ISNUMBER(POULES!D22)),IF(POULES!C17=POULES!D17,1,0)+IF(POULES!C20=POULES!D20,1,0)+IF(POULES!D22=POULES!C22,1,0),"")</f>
        <v/>
      </c>
      <c r="G18" s="21" t="str">
        <f>IF(AND(ISNUMBER(POULES!C17),ISNUMBER(POULES!D17),ISNUMBER(POULES!C20),ISNUMBER(POULES!D20),ISNUMBER(POULES!C22),ISNUMBER(POULES!D22)),IF(POULES!C17&gt;POULES!D17,1,0)+IF(POULES!C20&gt;POULES!D20,1,0)+IF(POULES!D22&gt;POULES!C22,1,0),"")</f>
        <v/>
      </c>
      <c r="H18" s="50">
        <f>IF(ISNUMBER(POULES!D17),POULES!D17+POULES!D20+POULES!C22,"")</f>
        <v>0</v>
      </c>
      <c r="I18" s="50">
        <f>IF(ISNUMBER(POULES!C17),POULES!C17+POULES!C20+POULES!D22,"")</f>
        <v>3</v>
      </c>
      <c r="J18" s="23">
        <f>IF(ISNUMBER(H18),H18-I18,"")</f>
        <v>-3</v>
      </c>
      <c r="L18" s="19" t="s">
        <v>75</v>
      </c>
      <c r="M18" s="19" t="s">
        <v>16</v>
      </c>
      <c r="N18" s="23" t="str">
        <f>IF(ISNUMBER(O18),(O18*3)+(P18*1),"")</f>
        <v/>
      </c>
      <c r="O18" s="21" t="str">
        <f>IF(AND(ISNUMBER(POULES!H18),ISNUMBER(POULES!I18),ISNUMBER(POULES!H19),ISNUMBER(POULES!I19),ISNUMBER(POULES!H21),ISNUMBER(POULES!I21)),IF(POULES!H18&gt;POULES!I18,1,0)+IF(POULES!H19&lt;POULES!I19,1,0)+IF(POULES!I21&gt;POULES!H21,1,0),"")</f>
        <v/>
      </c>
      <c r="P18" s="21" t="str">
        <f>IF(AND(ISNUMBER(POULES!H18),ISNUMBER(POULES!I18),ISNUMBER(POULES!H19),ISNUMBER(POULES!I19),ISNUMBER(POULES!H21),ISNUMBER(POULES!I21)),IF(POULES!H18=POULES!I18,1,0)+IF(POULES!H19=POULES!I19,1,0)+IF(POULES!I21=POULES!H21,1,0),"")</f>
        <v/>
      </c>
      <c r="Q18" s="21" t="str">
        <f>IF(AND(ISNUMBER(POULES!H18),ISNUMBER(POULES!I18),ISNUMBER(POULES!H19),ISNUMBER(POULES!I19),ISNUMBER(POULES!H21),ISNUMBER(POULES!I21)),IF(POULES!H18&lt;POULES!I18,1,0)+IF(POULES!H19&gt;POULES!I19,1,0)+IF(POULES!I21&lt;POULES!H21,1,0),"")</f>
        <v/>
      </c>
      <c r="R18" s="50">
        <f>IF(ISNUMBER(POULES!H18),POULES!H18+POULES!I19+POULES!I21,"")</f>
        <v>2</v>
      </c>
      <c r="S18" s="50">
        <f>IF(ISNUMBER(POULES!I18),POULES!I18+POULES!H19+POULES!H21,"")</f>
        <v>4</v>
      </c>
      <c r="T18" s="23">
        <f>IF(ISNUMBER(R18),R18-S18,"")</f>
        <v>-2</v>
      </c>
    </row>
    <row r="19" spans="2:20" x14ac:dyDescent="0.2">
      <c r="N19" s="24"/>
    </row>
    <row r="20" spans="2:20" hidden="1" x14ac:dyDescent="0.2">
      <c r="N20" s="24"/>
    </row>
    <row r="21" spans="2:20" hidden="1" x14ac:dyDescent="0.2">
      <c r="N21" s="24"/>
    </row>
    <row r="22" spans="2:20" ht="15.75" x14ac:dyDescent="0.25">
      <c r="B22" s="146" t="s">
        <v>87</v>
      </c>
      <c r="C22" s="146"/>
      <c r="D22" s="146"/>
      <c r="E22" s="146"/>
      <c r="F22" s="146"/>
      <c r="G22" s="146"/>
      <c r="H22" s="146"/>
      <c r="I22" s="146"/>
      <c r="J22" s="146"/>
      <c r="L22" s="146" t="s">
        <v>88</v>
      </c>
      <c r="M22" s="146"/>
      <c r="N22" s="146"/>
      <c r="O22" s="146"/>
      <c r="P22" s="146"/>
      <c r="Q22" s="146"/>
      <c r="R22" s="146"/>
      <c r="S22" s="146"/>
      <c r="T22" s="146"/>
    </row>
    <row r="23" spans="2:20" x14ac:dyDescent="0.2">
      <c r="B23" s="19"/>
      <c r="C23" s="20" t="s">
        <v>78</v>
      </c>
      <c r="D23" s="20" t="s">
        <v>79</v>
      </c>
      <c r="E23" s="20" t="s">
        <v>80</v>
      </c>
      <c r="F23" s="20" t="s">
        <v>81</v>
      </c>
      <c r="G23" s="20" t="s">
        <v>82</v>
      </c>
      <c r="H23" s="20" t="s">
        <v>107</v>
      </c>
      <c r="I23" s="20" t="s">
        <v>1</v>
      </c>
      <c r="J23" s="20" t="s">
        <v>83</v>
      </c>
      <c r="L23" s="19"/>
      <c r="M23" s="20" t="s">
        <v>78</v>
      </c>
      <c r="N23" s="20" t="s">
        <v>79</v>
      </c>
      <c r="O23" s="20" t="s">
        <v>80</v>
      </c>
      <c r="P23" s="20" t="s">
        <v>81</v>
      </c>
      <c r="Q23" s="20" t="s">
        <v>82</v>
      </c>
      <c r="R23" s="20" t="s">
        <v>107</v>
      </c>
      <c r="S23" s="20" t="s">
        <v>1</v>
      </c>
      <c r="T23" s="20" t="s">
        <v>83</v>
      </c>
    </row>
    <row r="24" spans="2:20" x14ac:dyDescent="0.2">
      <c r="B24" s="19" t="s">
        <v>74</v>
      </c>
      <c r="C24" s="56" t="s">
        <v>23</v>
      </c>
      <c r="D24" s="23" t="str">
        <f>IF(ISNUMBER(E24),(E24*3)+(F24*1),"")</f>
        <v/>
      </c>
      <c r="E24" s="21" t="str">
        <f>IF(AND(ISNUMBER(POULES!C27),ISNUMBER(POULES!D27),ISNUMBER(POULES!C28),ISNUMBER(POULES!D28),ISNUMBER(POULES!C31),ISNUMBER(POULES!D31)),IF(POULES!C27&gt;POULES!D27,1,0)+IF(POULES!C28&lt;POULES!D28,1,0)+IF(POULES!D31&gt;POULES!C31,1,0),"")</f>
        <v/>
      </c>
      <c r="F24" s="21" t="str">
        <f>IF(AND(ISNUMBER(POULES!C27),ISNUMBER(POULES!D27),ISNUMBER(POULES!C28),ISNUMBER(POULES!D28),ISNUMBER(POULES!C31),ISNUMBER(POULES!D31)),IF(POULES!C27=POULES!D27,1,0)+IF(POULES!C28=POULES!D28,1,0)+IF(POULES!D31=POULES!C31,1,0),"")</f>
        <v/>
      </c>
      <c r="G24" s="21" t="str">
        <f>IF(AND(ISNUMBER(POULES!C27),ISNUMBER(POULES!D27),ISNUMBER(POULES!C28),ISNUMBER(POULES!D28),ISNUMBER(POULES!C31),ISNUMBER(POULES!D31)),IF(POULES!C27&lt;POULES!D27,1,0)+IF(POULES!C28&gt;POULES!D28,1,0)+IF(POULES!D31&lt;POULES!C31,1,0),"")</f>
        <v/>
      </c>
      <c r="H24" s="50">
        <f>IF(ISNUMBER(POULES!C27),POULES!C27+POULES!D28+POULES!D31,"")</f>
        <v>8</v>
      </c>
      <c r="I24" s="50">
        <f>IF(ISNUMBER(POULES!D27),POULES!D27+POULES!C28+POULES!C31,"")</f>
        <v>2</v>
      </c>
      <c r="J24" s="23">
        <f>IF(ISNUMBER(H24),H24-I24,"")</f>
        <v>6</v>
      </c>
      <c r="L24" s="19" t="s">
        <v>74</v>
      </c>
      <c r="M24" s="6" t="s">
        <v>25</v>
      </c>
      <c r="N24" s="23" t="str">
        <f>IF(ISNUMBER(O24),(O24*3)+(P24*1),"")</f>
        <v/>
      </c>
      <c r="O24" s="21" t="str">
        <f>IF(AND(ISNUMBER(POULES!H26),ISNUMBER(POULES!I26),ISNUMBER(POULES!H28),ISNUMBER(POULES!I28),ISNUMBER(POULES!H31),ISNUMBER(POULES!I31)),IF(POULES!H26&gt;POULES!I26,1,0)+IF(POULES!H28&gt;POULES!I28,1,0)+IF(POULES!I31&gt;POULES!H31,1,0),"")</f>
        <v/>
      </c>
      <c r="P24" s="21" t="str">
        <f>IF(AND(ISNUMBER(POULES!H26),ISNUMBER(POULES!I26),ISNUMBER(POULES!H28),ISNUMBER(POULES!I28),ISNUMBER(POULES!H31),ISNUMBER(POULES!I31)),IF(POULES!H26=POULES!I26,1,0)+IF(POULES!H28=POULES!I28,1,0)+IF(POULES!I31=POULES!H31,1,0),"")</f>
        <v/>
      </c>
      <c r="Q24" s="21" t="str">
        <f>IF(AND(ISNUMBER(POULES!H26),ISNUMBER(POULES!I26),ISNUMBER(POULES!H28),ISNUMBER(POULES!I28),ISNUMBER(POULES!H31),ISNUMBER(POULES!I31)),IF(POULES!H26&lt;POULES!I26,1,0)+IF(POULES!H28&lt;POULES!I28,1,0)+IF(POULES!I31&lt;POULES!H31,1,0),"")</f>
        <v/>
      </c>
      <c r="R24" s="50">
        <f>IF(ISNUMBER(POULES!H26),POULES!H26+POULES!H28+POULES!I31,"")</f>
        <v>3</v>
      </c>
      <c r="S24" s="50">
        <f>IF(ISNUMBER(POULES!I26),POULES!I26+POULES!I28+POULES!H31,"")</f>
        <v>1</v>
      </c>
      <c r="T24" s="23">
        <f>IF(ISNUMBER(R24),R24-S24,"")</f>
        <v>2</v>
      </c>
    </row>
    <row r="25" spans="2:20" x14ac:dyDescent="0.2">
      <c r="B25" s="19" t="s">
        <v>77</v>
      </c>
      <c r="C25" s="6" t="s">
        <v>21</v>
      </c>
      <c r="D25" s="23" t="str">
        <f>IF(ISNUMBER(E25),(E25*3)+(F25*1),"")</f>
        <v/>
      </c>
      <c r="E25" s="21" t="str">
        <f>IF(AND(ISNUMBER(POULES!C26),ISNUMBER(POULES!D26),ISNUMBER(POULES!C28),ISNUMBER(POULES!D28),ISNUMBER(POULES!C30),ISNUMBER(POULES!D30)),IF(POULES!C26&gt;POULES!D26,1,0)+IF(POULES!C28&gt;POULES!D28,1,0)+IF(POULES!D30&gt;POULES!C30,1,0),"")</f>
        <v/>
      </c>
      <c r="F25" s="21" t="str">
        <f>IF(AND(ISNUMBER(POULES!C26),ISNUMBER(POULES!D26),ISNUMBER(POULES!C28),ISNUMBER(POULES!D28),ISNUMBER(POULES!C30),ISNUMBER(POULES!D30)),IF(POULES!C26=POULES!D26,1,0)+IF(POULES!C28=POULES!D28,1,0)+IF(POULES!D30=POULES!C30,1,0),"")</f>
        <v/>
      </c>
      <c r="G25" s="21" t="str">
        <f>IF(AND(ISNUMBER(POULES!C26),ISNUMBER(POULES!D26),ISNUMBER(POULES!C28),ISNUMBER(POULES!D28),ISNUMBER(POULES!C30),ISNUMBER(POULES!D30)),IF(POULES!C26&lt;POULES!D26,1,0)+IF(POULES!C28&lt;POULES!D28,1,0)+IF(POULES!D30&lt;POULES!C30,1,0),"")</f>
        <v/>
      </c>
      <c r="H25" s="50">
        <f>IF(ISNUMBER(POULES!C26),POULES!C26+POULES!C28+POULES!D30,"")</f>
        <v>4</v>
      </c>
      <c r="I25" s="50">
        <f>IF(ISNUMBER(POULES!C26),POULES!D26+POULES!D28+POULES!C30,"")</f>
        <v>6</v>
      </c>
      <c r="J25" s="23">
        <f>IF(ISNUMBER(H25),H25-I25,"")</f>
        <v>-2</v>
      </c>
      <c r="L25" s="19" t="s">
        <v>77</v>
      </c>
      <c r="M25" s="19" t="s">
        <v>27</v>
      </c>
      <c r="N25" s="23" t="str">
        <f>IF(ISNUMBER(O25),(O25*3)+(P25*1),"")</f>
        <v/>
      </c>
      <c r="O25" s="21" t="str">
        <f>IF(AND(ISNUMBER(POULES!H27),ISNUMBER(POULES!I27),ISNUMBER(POULES!H28),ISNUMBER(POULES!I28),ISNUMBER(POULES!H30),ISNUMBER(POULES!I30)),IF(POULES!H27&gt;POULES!I27,1,0)+IF(POULES!H28&lt;POULES!I28,1,0)+IF(POULES!I30&gt;POULES!H30,1,0),"")</f>
        <v/>
      </c>
      <c r="P25" s="21" t="str">
        <f>IF(AND(ISNUMBER(POULES!H27),ISNUMBER(POULES!I27),ISNUMBER(POULES!H28),ISNUMBER(POULES!I28),ISNUMBER(POULES!H30),ISNUMBER(POULES!I30)),IF(POULES!H27=POULES!I27,1,0)+IF(POULES!H28=POULES!I28,1,0)+IF(POULES!I30=POULES!H30,1,0),"")</f>
        <v/>
      </c>
      <c r="Q25" s="21" t="str">
        <f>IF(AND(ISNUMBER(POULES!H27),ISNUMBER(POULES!I27),ISNUMBER(POULES!H28),ISNUMBER(POULES!I28),ISNUMBER(POULES!H30),ISNUMBER(POULES!I30)),IF(POULES!H27&lt;POULES!I27,1,0)+IF(POULES!H28&gt;POULES!I28,1,0)+IF(POULES!I30&lt;POULES!H30,1,0),"")</f>
        <v/>
      </c>
      <c r="R25" s="50">
        <f>IF(ISNUMBER(POULES!H27),POULES!H27+POULES!I28+POULES!I30,"")</f>
        <v>0</v>
      </c>
      <c r="S25" s="50">
        <f>IF(ISNUMBER(POULES!I27),POULES!I27+POULES!H28+POULES!H30,"")</f>
        <v>1</v>
      </c>
      <c r="T25" s="23">
        <f>IF(ISNUMBER(R25),R25-S25,"")</f>
        <v>-1</v>
      </c>
    </row>
    <row r="26" spans="2:20" x14ac:dyDescent="0.2">
      <c r="B26" s="19" t="s">
        <v>76</v>
      </c>
      <c r="C26" s="19" t="s">
        <v>22</v>
      </c>
      <c r="D26" s="23" t="str">
        <f>IF(ISNUMBER(E26),(E26*3)+(F26*1),"")</f>
        <v/>
      </c>
      <c r="E26" s="21" t="str">
        <f>IF(AND(ISNUMBER(POULES!C26),ISNUMBER(POULES!D26),ISNUMBER(POULES!C29),ISNUMBER(POULES!D29),ISNUMBER(POULES!C31),ISNUMBER(POULES!D31)),IF(POULES!C26&lt;POULES!D26,1,0)+IF(POULES!C29&lt;POULES!D29,1,0)+IF(POULES!D31&lt;POULES!C31,1,0),"")</f>
        <v/>
      </c>
      <c r="F26" s="21" t="str">
        <f>IF(AND(ISNUMBER(POULES!C26),ISNUMBER(POULES!D26),ISNUMBER(POULES!C29),ISNUMBER(POULES!D29),ISNUMBER(POULES!C31),ISNUMBER(POULES!D31)),IF(POULES!C26=POULES!D26,1,0)+IF(POULES!C29=POULES!D29,1,0)+IF(POULES!D31=POULES!C31,1,0),"")</f>
        <v/>
      </c>
      <c r="G26" s="21" t="str">
        <f>IF(AND(ISNUMBER(POULES!C26),ISNUMBER(POULES!D26),ISNUMBER(POULES!C29),ISNUMBER(POULES!D29),ISNUMBER(POULES!C31),ISNUMBER(POULES!D31)),IF(POULES!C26&gt;POULES!D26,1,0)+IF(POULES!C29&gt;POULES!D29,1,0)+IF(POULES!D31&gt;POULES!C31,1,0),"")</f>
        <v/>
      </c>
      <c r="H26" s="50">
        <f>IF(ISNUMBER(POULES!D26),POULES!D26+POULES!D29+POULES!C31,"")</f>
        <v>3</v>
      </c>
      <c r="I26" s="50">
        <f>IF(ISNUMBER(POULES!C26),POULES!C26+POULES!C29+POULES!D31,"")</f>
        <v>3</v>
      </c>
      <c r="J26" s="23">
        <f>IF(ISNUMBER(H26),H26-I26,"")</f>
        <v>0</v>
      </c>
      <c r="L26" s="19" t="s">
        <v>76</v>
      </c>
      <c r="M26" s="19" t="s">
        <v>28</v>
      </c>
      <c r="N26" s="23" t="str">
        <f>IF(ISNUMBER(O26),(O26*3)+(P26*1),"")</f>
        <v/>
      </c>
      <c r="O26" s="21" t="str">
        <f>IF(AND(ISNUMBER(POULES!H27),ISNUMBER(POULES!I27),ISNUMBER(POULES!H29),ISNUMBER(POULES!I29),ISNUMBER(POULES!H31),ISNUMBER(POULES!I31)),IF(POULES!H27&lt;POULES!I27,1,0)+IF(POULES!H29&gt;POULES!I29,1,0)+IF(POULES!I31&lt;POULES!H31,1,0),"")</f>
        <v/>
      </c>
      <c r="P26" s="21" t="str">
        <f>IF(AND(ISNUMBER(POULES!H27),ISNUMBER(POULES!I27),ISNUMBER(POULES!H29),ISNUMBER(POULES!I29),ISNUMBER(POULES!H31),ISNUMBER(POULES!I31)),IF(POULES!H27=POULES!I27,1,0)+IF(POULES!H29=POULES!I29,1,0)+IF(POULES!I31=POULES!H31,1,0),"")</f>
        <v/>
      </c>
      <c r="Q26" s="21" t="str">
        <f>IF(AND(ISNUMBER(POULES!H27),ISNUMBER(POULES!I27),ISNUMBER(POULES!H29),ISNUMBER(POULES!I29),ISNUMBER(POULES!H31),ISNUMBER(POULES!I31)),IF(POULES!H27&gt;POULES!I27,1,0)+IF(POULES!H29&lt;POULES!I29,1,0)+IF(POULES!I31&gt;POULES!H31,1,0),"")</f>
        <v/>
      </c>
      <c r="R26" s="50">
        <f>IF(ISNUMBER(POULES!I27),POULES!I27+POULES!H29+POULES!H31,"")</f>
        <v>1</v>
      </c>
      <c r="S26" s="50">
        <f>IF(ISNUMBER(POULES!H27),POULES!H27+POULES!I29+POULES!I31,"")</f>
        <v>0</v>
      </c>
      <c r="T26" s="23">
        <f>IF(ISNUMBER(R26),R26-S26,"")</f>
        <v>1</v>
      </c>
    </row>
    <row r="27" spans="2:20" x14ac:dyDescent="0.2">
      <c r="B27" s="19" t="s">
        <v>75</v>
      </c>
      <c r="C27" s="19" t="s">
        <v>24</v>
      </c>
      <c r="D27" s="23" t="str">
        <f>IF(ISNUMBER(E27),(E27*3)+(F27*1),"")</f>
        <v/>
      </c>
      <c r="E27" s="21" t="str">
        <f>IF(AND(ISNUMBER(POULES!C27),ISNUMBER(POULES!D27),ISNUMBER(POULES!C29),ISNUMBER(POULES!D29),ISNUMBER(POULES!C30),ISNUMBER(POULES!D30)),IF(POULES!C27&lt;POULES!D27,1,0)+IF(POULES!C29&gt;POULES!D29,1,0)+IF(POULES!D30&lt;POULES!C30,1,0),"")</f>
        <v/>
      </c>
      <c r="F27" s="21" t="str">
        <f>IF(AND(ISNUMBER(POULES!C27),ISNUMBER(POULES!D27),ISNUMBER(POULES!C29),ISNUMBER(POULES!D29),ISNUMBER(POULES!C30),ISNUMBER(POULES!D30)),IF(POULES!C27=POULES!D27,1,0)+IF(POULES!C29=POULES!D29,1,0)+IF(POULES!D30=POULES!C30,1,0),"")</f>
        <v/>
      </c>
      <c r="G27" s="21" t="str">
        <f>IF(AND(ISNUMBER(POULES!C27),ISNUMBER(POULES!D27),ISNUMBER(POULES!C29),ISNUMBER(POULES!D29),ISNUMBER(POULES!C30),ISNUMBER(POULES!D30)),IF(POULES!C27&gt;POULES!D27,1,0)+IF(POULES!C29&lt;POULES!D29,1,0)+IF(POULES!D30&gt;POULES!C30,1,0),"")</f>
        <v/>
      </c>
      <c r="H27" s="50">
        <f>IF(ISNUMBER(POULES!D27),POULES!D27+POULES!C29+POULES!C30,"")</f>
        <v>1</v>
      </c>
      <c r="I27" s="50">
        <f>IF(ISNUMBER(POULES!C27),POULES!C27+POULES!D29+POULES!D30,"")</f>
        <v>5</v>
      </c>
      <c r="J27" s="23">
        <f>IF(ISNUMBER(H27),H27-I27,"")</f>
        <v>-4</v>
      </c>
      <c r="L27" s="19" t="s">
        <v>75</v>
      </c>
      <c r="M27" s="6" t="s">
        <v>26</v>
      </c>
      <c r="N27" s="23" t="str">
        <f>IF(ISNUMBER(O27),(O27*3)+(P27*1),"")</f>
        <v/>
      </c>
      <c r="O27" s="21" t="str">
        <f>IF(AND(ISNUMBER(POULES!H26),ISNUMBER(POULES!I26),ISNUMBER(POULES!H29),ISNUMBER(POULES!I29),ISNUMBER(POULES!H30),ISNUMBER(POULES!I30)),IF(POULES!H26&lt;POULES!I26,1,0)+IF(POULES!H29&lt;POULES!I29,1,0)+IF(POULES!I30&lt;POULES!H30,1,0),"")</f>
        <v/>
      </c>
      <c r="P27" s="21" t="str">
        <f>IF(AND(ISNUMBER(POULES!H26),ISNUMBER(POULES!I26),ISNUMBER(POULES!H29),ISNUMBER(POULES!I29),ISNUMBER(POULES!H30),ISNUMBER(POULES!I30)),IF(POULES!H26=POULES!I26,1,0)+IF(POULES!H29=POULES!I29,1,0)+IF(POULES!I30=POULES!H30,1,0),"")</f>
        <v/>
      </c>
      <c r="Q27" s="21" t="str">
        <f>IF(AND(ISNUMBER(POULES!H26),ISNUMBER(POULES!I26),ISNUMBER(POULES!H29),ISNUMBER(POULES!I29),ISNUMBER(POULES!H30),ISNUMBER(POULES!I30)),IF(POULES!H26&gt;POULES!I26,1,0)+IF(POULES!H29&gt;POULES!I29,1,0)+IF(POULES!I30&gt;POULES!H30,1,0),"")</f>
        <v/>
      </c>
      <c r="R27" s="50">
        <f>IF(ISNUMBER(POULES!I26),POULES!I26+POULES!I29+POULES!H30,"")</f>
        <v>1</v>
      </c>
      <c r="S27" s="50">
        <f>IF(ISNUMBER(POULES!H26),POULES!H26+POULES!H29+POULES!I30,"")</f>
        <v>3</v>
      </c>
      <c r="T27" s="23">
        <f>IF(ISNUMBER(R27),R27-S27,"")</f>
        <v>-2</v>
      </c>
    </row>
    <row r="29" spans="2:20" hidden="1" x14ac:dyDescent="0.2"/>
    <row r="30" spans="2:20" hidden="1" x14ac:dyDescent="0.2"/>
    <row r="31" spans="2:20" ht="15.75" x14ac:dyDescent="0.25">
      <c r="B31" s="146" t="s">
        <v>89</v>
      </c>
      <c r="C31" s="146"/>
      <c r="D31" s="146"/>
      <c r="E31" s="146"/>
      <c r="F31" s="146"/>
      <c r="G31" s="146"/>
      <c r="H31" s="146"/>
      <c r="I31" s="146"/>
      <c r="J31" s="146"/>
      <c r="L31" s="146" t="s">
        <v>104</v>
      </c>
      <c r="M31" s="146"/>
      <c r="N31" s="146"/>
      <c r="O31" s="146"/>
      <c r="P31" s="146"/>
      <c r="Q31" s="146"/>
      <c r="R31" s="146"/>
      <c r="S31" s="146"/>
      <c r="T31" s="146"/>
    </row>
    <row r="32" spans="2:20" x14ac:dyDescent="0.2">
      <c r="B32" s="19"/>
      <c r="C32" s="20" t="s">
        <v>78</v>
      </c>
      <c r="D32" s="20" t="s">
        <v>79</v>
      </c>
      <c r="E32" s="20" t="s">
        <v>80</v>
      </c>
      <c r="F32" s="20" t="s">
        <v>81</v>
      </c>
      <c r="G32" s="20" t="s">
        <v>82</v>
      </c>
      <c r="H32" s="20" t="s">
        <v>107</v>
      </c>
      <c r="I32" s="20" t="s">
        <v>1</v>
      </c>
      <c r="J32" s="20" t="s">
        <v>83</v>
      </c>
      <c r="L32" s="19"/>
      <c r="M32" s="20" t="s">
        <v>78</v>
      </c>
      <c r="N32" s="20" t="s">
        <v>79</v>
      </c>
      <c r="O32" s="20" t="s">
        <v>80</v>
      </c>
      <c r="P32" s="20" t="s">
        <v>81</v>
      </c>
      <c r="Q32" s="20" t="s">
        <v>82</v>
      </c>
      <c r="R32" s="20" t="s">
        <v>107</v>
      </c>
      <c r="S32" s="20" t="s">
        <v>1</v>
      </c>
      <c r="T32" s="20" t="s">
        <v>83</v>
      </c>
    </row>
    <row r="33" spans="2:21" x14ac:dyDescent="0.2">
      <c r="B33" s="19" t="s">
        <v>74</v>
      </c>
      <c r="C33" s="56" t="s">
        <v>29</v>
      </c>
      <c r="D33" s="23" t="str">
        <f>IF(ISNUMBER(E33),(E33*3)+(F33*1),"")</f>
        <v/>
      </c>
      <c r="E33" s="21" t="str">
        <f>IF(AND(ISNUMBER(POULES!C35),ISNUMBER(POULES!D35),ISNUMBER(POULES!C37),ISNUMBER(POULES!D37),ISNUMBER(POULES!C39),ISNUMBER(POULES!D39)),IF(POULES!C35&gt;POULES!D35,1,0)+IF(POULES!C37&gt;POULES!D37,1,0)+IF(POULES!D39&gt;POULES!C39,1,0),"")</f>
        <v/>
      </c>
      <c r="F33" s="21" t="str">
        <f>IF(AND(ISNUMBER(POULES!C35),ISNUMBER(POULES!D35),ISNUMBER(POULES!C37),ISNUMBER(POULES!D37),ISNUMBER(POULES!C39),ISNUMBER(POULES!D39)),IF(POULES!C35=POULES!D35,1,0)+IF(POULES!C37=POULES!D37,1,0)+IF(POULES!D39=POULES!C39,1,0),"")</f>
        <v/>
      </c>
      <c r="G33" s="21" t="str">
        <f>IF(AND(ISNUMBER(POULES!C35),ISNUMBER(POULES!D35),ISNUMBER(POULES!C37),ISNUMBER(POULES!D37),ISNUMBER(POULES!C39),ISNUMBER(POULES!D39)),IF(POULES!C35&lt;POULES!D35,1,0)+IF(POULES!C37&lt;POULES!D37,1,0)+IF(POULES!D39&lt;POULES!C39,1,0),"")</f>
        <v/>
      </c>
      <c r="H33" s="50">
        <f>IF(ISNUMBER(POULES!C35),POULES!C35+POULES!C37+POULES!D39,"")</f>
        <v>6</v>
      </c>
      <c r="I33" s="50">
        <f>IF(ISNUMBER(POULES!C35),POULES!D35+POULES!D37+POULES!C39,"")</f>
        <v>2</v>
      </c>
      <c r="J33" s="23">
        <f>IF(ISNUMBER(H33),H33-I33,"")</f>
        <v>4</v>
      </c>
      <c r="L33" s="19" t="s">
        <v>74</v>
      </c>
      <c r="M33" s="6" t="s">
        <v>33</v>
      </c>
      <c r="N33" s="23" t="str">
        <f>IF(ISNUMBER(O33),(O33*3)+(P33*1),"")</f>
        <v/>
      </c>
      <c r="O33" s="21" t="str">
        <f>IF(AND(ISNUMBER(POULES!H35),ISNUMBER(POULES!I35),ISNUMBER(POULES!H37),ISNUMBER(POULES!I37),ISNUMBER(POULES!H40),ISNUMBER(POULES!I40)),IF(POULES!H35&gt;POULES!I35,1,0)+IF(POULES!H37&gt;POULES!I37,1,0)+IF(POULES!I40&gt;POULES!H40,1,0),"")</f>
        <v/>
      </c>
      <c r="P33" s="21" t="str">
        <f>IF(AND(ISNUMBER(POULES!H35),ISNUMBER(POULES!I35),ISNUMBER(POULES!H37),ISNUMBER(POULES!I37),ISNUMBER(POULES!H40),ISNUMBER(POULES!I40)),IF(POULES!H35=POULES!I35,1,0)+IF(POULES!H37=POULES!I37,1,0)+IF(POULES!I40=POULES!H40,1,0),"")</f>
        <v/>
      </c>
      <c r="Q33" s="21" t="str">
        <f>IF(AND(ISNUMBER(POULES!H35),ISNUMBER(POULES!I35),ISNUMBER(POULES!H37),ISNUMBER(POULES!I37),ISNUMBER(POULES!H40),ISNUMBER(POULES!I40)),IF(POULES!H35&lt;POULES!I35,1,0)+IF(POULES!H37&lt;POULES!I37,1,0)+IF(POULES!I40&lt;POULES!H40,1,0),"")</f>
        <v/>
      </c>
      <c r="R33" s="50">
        <f>IF(ISNUMBER(POULES!H35),POULES!H35+POULES!H37+POULES!I40,"")</f>
        <v>3</v>
      </c>
      <c r="S33" s="50">
        <f>IF(ISNUMBER(POULES!I35),POULES!I35+POULES!I37+POULES!H40,"")</f>
        <v>1</v>
      </c>
      <c r="T33" s="23">
        <f>IF(ISNUMBER(R33),R33-S33,"")</f>
        <v>2</v>
      </c>
    </row>
    <row r="34" spans="2:21" x14ac:dyDescent="0.2">
      <c r="B34" s="19" t="s">
        <v>77</v>
      </c>
      <c r="C34" s="19" t="s">
        <v>32</v>
      </c>
      <c r="D34" s="23" t="str">
        <f>IF(ISNUMBER(E34),(E34*3)+(F34*1),"")</f>
        <v/>
      </c>
      <c r="E34" s="21" t="str">
        <f>IF(AND(ISNUMBER(POULES!C36),ISNUMBER(POULES!D36),ISNUMBER(POULES!C38),ISNUMBER(POULES!D38),ISNUMBER(POULES!C39),ISNUMBER(POULES!D39)),IF(POULES!C36&lt;POULES!D36,1,0)+IF(POULES!C38&gt;POULES!D38,1,0)+IF(POULES!D39&lt;POULES!C39,1,0),"")</f>
        <v/>
      </c>
      <c r="F34" s="21" t="str">
        <f>IF(AND(ISNUMBER(POULES!C36),ISNUMBER(POULES!D36),ISNUMBER(POULES!C38),ISNUMBER(POULES!D38),ISNUMBER(POULES!C39),ISNUMBER(POULES!D39)),IF(POULES!C36=POULES!D36,1,0)+IF(POULES!C38=POULES!D38,1,0)+IF(POULES!D39=POULES!C39,1,0),"")</f>
        <v/>
      </c>
      <c r="G34" s="21" t="str">
        <f>IF(AND(ISNUMBER(POULES!C36),ISNUMBER(POULES!D36),ISNUMBER(POULES!C38),ISNUMBER(POULES!D38),ISNUMBER(POULES!C39),ISNUMBER(POULES!D39)),IF(POULES!C36&gt;POULES!D36,1,0)+IF(POULES!C38&lt;POULES!D38,1,0)+IF(POULES!D39&gt;POULES!C39,1,0),"")</f>
        <v/>
      </c>
      <c r="H34" s="50">
        <f>IF(ISNUMBER(POULES!D36),POULES!D36+POULES!C38+POULES!C39,"")</f>
        <v>4</v>
      </c>
      <c r="I34" s="50">
        <f>IF(ISNUMBER(POULES!C36),POULES!C36+POULES!D38+POULES!D39,"")</f>
        <v>3</v>
      </c>
      <c r="J34" s="23">
        <f>IF(ISNUMBER(H34),H34-I34,"")</f>
        <v>1</v>
      </c>
      <c r="L34" s="19" t="s">
        <v>77</v>
      </c>
      <c r="M34" s="19" t="s">
        <v>36</v>
      </c>
      <c r="N34" s="23" t="str">
        <f>IF(ISNUMBER(O34),(O34*3)+(P34*1),"")</f>
        <v/>
      </c>
      <c r="O34" s="21" t="str">
        <f>IF(AND(ISNUMBER(POULES!H36),ISNUMBER(POULES!I36),ISNUMBER(POULES!H38),ISNUMBER(POULES!I38),ISNUMBER(POULES!H40),ISNUMBER(POULES!I40)),IF(POULES!H36&lt;POULES!I36,1,0)+IF(POULES!H38&gt;POULES!I38,1,0)+IF(POULES!I40&lt;POULES!H40,1,0),"")</f>
        <v/>
      </c>
      <c r="P34" s="21" t="str">
        <f>IF(AND(ISNUMBER(POULES!H36),ISNUMBER(POULES!I36),ISNUMBER(POULES!H38),ISNUMBER(POULES!I38),ISNUMBER(POULES!H40),ISNUMBER(POULES!I40)),IF(POULES!H36=POULES!I36,1,0)+IF(POULES!H38=POULES!I38,1,0)+IF(POULES!I40=POULES!H40,1,0),"")</f>
        <v/>
      </c>
      <c r="Q34" s="21" t="str">
        <f>IF(AND(ISNUMBER(POULES!H36),ISNUMBER(POULES!I36),ISNUMBER(POULES!H38),ISNUMBER(POULES!I38),ISNUMBER(POULES!H40),ISNUMBER(POULES!I40)),IF(POULES!H36&gt;POULES!I36,1,0)+IF(POULES!H38&lt;POULES!I38,1,0)+IF(POULES!I40&gt;POULES!H40,1,0),"")</f>
        <v/>
      </c>
      <c r="R34" s="50">
        <f>IF(ISNUMBER(POULES!I36),POULES!I36+POULES!H38+POULES!H40,"")</f>
        <v>3</v>
      </c>
      <c r="S34" s="50">
        <f>IF(ISNUMBER(POULES!H36),POULES!H36+POULES!I38+POULES!I40,"")</f>
        <v>5</v>
      </c>
      <c r="T34" s="23">
        <f>IF(ISNUMBER(R34),R34-S34,"")</f>
        <v>-2</v>
      </c>
    </row>
    <row r="35" spans="2:21" x14ac:dyDescent="0.2">
      <c r="B35" s="19" t="s">
        <v>76</v>
      </c>
      <c r="C35" s="19" t="s">
        <v>31</v>
      </c>
      <c r="D35" s="23" t="str">
        <f>IF(ISNUMBER(E35),(E35*3)+(F35*1),"")</f>
        <v/>
      </c>
      <c r="E35" s="21" t="str">
        <f>IF(AND(ISNUMBER(POULES!C36),ISNUMBER(POULES!D36),ISNUMBER(POULES!C37),ISNUMBER(POULES!D37),ISNUMBER(POULES!C40),ISNUMBER(POULES!D40)),IF(POULES!C36&gt;POULES!D36,1,0)+IF(POULES!C37&lt;POULES!D37,1,0)+IF(POULES!D40&gt;POULES!C40,1,0),"")</f>
        <v/>
      </c>
      <c r="F35" s="21" t="str">
        <f>IF(AND(ISNUMBER(POULES!C36),ISNUMBER(POULES!D36),ISNUMBER(POULES!C37),ISNUMBER(POULES!D37),ISNUMBER(POULES!C40),ISNUMBER(POULES!D40)),IF(POULES!C36=POULES!D36,1,0)+IF(POULES!C37=POULES!D37,1,0)+IF(POULES!D40=POULES!C40,1,0),"")</f>
        <v/>
      </c>
      <c r="G35" s="21" t="str">
        <f>IF(AND(ISNUMBER(POULES!C36),ISNUMBER(POULES!D36),ISNUMBER(POULES!C37),ISNUMBER(POULES!D37),ISNUMBER(POULES!C40),ISNUMBER(POULES!D40)),IF(POULES!C36&lt;POULES!D36,1,0)+IF(POULES!C37&gt;POULES!D37,1,0)+IF(POULES!D40&lt;POULES!C40,1,0),"")</f>
        <v/>
      </c>
      <c r="H35" s="50">
        <f>IF(ISNUMBER(POULES!C36),POULES!C36+POULES!D37+POULES!D40,"")</f>
        <v>3</v>
      </c>
      <c r="I35" s="50">
        <f>IF(ISNUMBER(POULES!D36),POULES!D36+POULES!C37+POULES!C40,"")</f>
        <v>4</v>
      </c>
      <c r="J35" s="23">
        <f>IF(ISNUMBER(H35),H35-I35,"")</f>
        <v>-1</v>
      </c>
      <c r="L35" s="19" t="s">
        <v>76</v>
      </c>
      <c r="M35" s="19" t="s">
        <v>35</v>
      </c>
      <c r="N35" s="23" t="str">
        <f>IF(ISNUMBER(O35),(O35*3)+(P35*1),"")</f>
        <v/>
      </c>
      <c r="O35" s="21" t="str">
        <f>IF(AND(ISNUMBER(POULES!H36),ISNUMBER(POULES!I36),ISNUMBER(POULES!H37),ISNUMBER(POULES!I37),ISNUMBER(POULES!H39),ISNUMBER(POULES!I39)),IF(POULES!H36&gt;POULES!I36,1,0)+IF(POULES!H37&lt;POULES!I37,1,0)+IF(POULES!I39&gt;POULES!H39,1,0),"")</f>
        <v/>
      </c>
      <c r="P35" s="21" t="str">
        <f>IF(AND(ISNUMBER(POULES!H36),ISNUMBER(POULES!I36),ISNUMBER(POULES!H37),ISNUMBER(POULES!I37),ISNUMBER(POULES!H39),ISNUMBER(POULES!I39)),IF(POULES!H36=POULES!I36,1,0)+IF(POULES!H37=POULES!I37,1,0)+IF(POULES!I39=POULES!H39,1,0),"")</f>
        <v/>
      </c>
      <c r="Q35" s="21" t="str">
        <f>IF(AND(ISNUMBER(POULES!H36),ISNUMBER(POULES!I36),ISNUMBER(POULES!H37),ISNUMBER(POULES!I37),ISNUMBER(POULES!H39),ISNUMBER(POULES!I39)),IF(POULES!H36&lt;POULES!I36,1,0)+IF(POULES!H37&gt;POULES!I37,1,0)+IF(POULES!I39&lt;POULES!H39,1,0),"")</f>
        <v/>
      </c>
      <c r="R35" s="50">
        <f>IF(ISNUMBER(POULES!H36),POULES!H36+POULES!I37+POULES!I39,"")</f>
        <v>1</v>
      </c>
      <c r="S35" s="50">
        <f>IF(ISNUMBER(POULES!I36),POULES!I36+POULES!H37+POULES!H39,"")</f>
        <v>2</v>
      </c>
      <c r="T35" s="23">
        <f>IF(ISNUMBER(R35),R35-S35,"")</f>
        <v>-1</v>
      </c>
    </row>
    <row r="36" spans="2:21" x14ac:dyDescent="0.2">
      <c r="B36" s="19" t="s">
        <v>75</v>
      </c>
      <c r="C36" s="6" t="s">
        <v>30</v>
      </c>
      <c r="D36" s="30" t="str">
        <f>IF(ISNUMBER(E36),(E36*3)+(F36*1),"")</f>
        <v/>
      </c>
      <c r="E36" s="21" t="str">
        <f>IF(AND(ISNUMBER(POULES!C35),ISNUMBER(POULES!D35),ISNUMBER(POULES!C38),ISNUMBER(POULES!D38),ISNUMBER(POULES!C40),ISNUMBER(POULES!D40)),IF(POULES!C35&lt;POULES!D35,1,0)+IF(POULES!C38&lt;POULES!D38,1,0)+IF(POULES!D40&lt;POULES!C40,1,0),"")</f>
        <v/>
      </c>
      <c r="F36" s="21" t="str">
        <f>IF(AND(ISNUMBER(POULES!C35),ISNUMBER(POULES!D35),ISNUMBER(POULES!C38),ISNUMBER(POULES!D38),ISNUMBER(POULES!C40),ISNUMBER(POULES!D40)),IF(POULES!C35=POULES!D35,1,0)+IF(POULES!C38=POULES!D38,1,0)+IF(POULES!D40=POULES!C40,1,0),"")</f>
        <v/>
      </c>
      <c r="G36" s="21" t="str">
        <f>IF(AND(ISNUMBER(POULES!C35),ISNUMBER(POULES!D35),ISNUMBER(POULES!C38),ISNUMBER(POULES!D38),ISNUMBER(POULES!C40),ISNUMBER(POULES!D40)),IF(POULES!C35&gt;POULES!D35,1,0)+IF(POULES!C38&gt;POULES!D38,1,0)+IF(POULES!D40&gt;POULES!C40,1,0),"")</f>
        <v/>
      </c>
      <c r="H36" s="50">
        <f>IF(ISNUMBER(POULES!D35),POULES!D35+POULES!D38+POULES!C40,"")</f>
        <v>2</v>
      </c>
      <c r="I36" s="50">
        <f>IF(ISNUMBER(POULES!C35),POULES!C35+POULES!C38+POULES!D40,"")</f>
        <v>6</v>
      </c>
      <c r="J36" s="30">
        <f>IF(ISNUMBER(H36),H36-I36,"")</f>
        <v>-4</v>
      </c>
      <c r="L36" s="31" t="s">
        <v>75</v>
      </c>
      <c r="M36" s="57" t="s">
        <v>34</v>
      </c>
      <c r="N36" s="23" t="str">
        <f>IF(ISNUMBER(O36),(O36*3)+(P36*1),"")</f>
        <v/>
      </c>
      <c r="O36" s="21" t="str">
        <f>IF(AND(ISNUMBER(POULES!H35),ISNUMBER(POULES!I35),ISNUMBER(POULES!H38),ISNUMBER(POULES!I38),ISNUMBER(POULES!H39),ISNUMBER(POULES!I39)),IF(POULES!H35&lt;POULES!I35,1,0)+IF(POULES!H38&lt;POULES!I38,1,0)+IF(POULES!I39&lt;POULES!H39,1,0),"")</f>
        <v/>
      </c>
      <c r="P36" s="21" t="str">
        <f>IF(AND(ISNUMBER(POULES!H35),ISNUMBER(POULES!I35),ISNUMBER(POULES!H38),ISNUMBER(POULES!I38),ISNUMBER(POULES!H39),ISNUMBER(POULES!I39)),IF(POULES!H35=POULES!I35,1,0)+IF(POULES!H38=POULES!I38,1,0)+IF(POULES!I39=POULES!H39,1,0),"")</f>
        <v/>
      </c>
      <c r="Q36" s="21" t="str">
        <f>IF(AND(ISNUMBER(POULES!H35),ISNUMBER(POULES!I35),ISNUMBER(POULES!H38),ISNUMBER(POULES!I38),ISNUMBER(POULES!H39),ISNUMBER(POULES!I39)),IF(POULES!H35&gt;POULES!I35,1,0)+IF(POULES!H38&gt;POULES!I38,1,0)+IF(POULES!I39&gt;POULES!H39,1,0),"")</f>
        <v/>
      </c>
      <c r="R36" s="51">
        <f>IF(ISNUMBER(POULES!I35),POULES!I35+POULES!I38+POULES!H39,"")</f>
        <v>5</v>
      </c>
      <c r="S36" s="51">
        <f>IF(ISNUMBER(POULES!H35),POULES!H35+POULES!H38+POULES!I39,"")</f>
        <v>4</v>
      </c>
      <c r="T36" s="23">
        <f>IF(ISNUMBER(R36),R36-S36,"")</f>
        <v>1</v>
      </c>
    </row>
    <row r="37" spans="2:21" x14ac:dyDescent="0.2">
      <c r="B37" s="25"/>
      <c r="C37" s="25"/>
      <c r="D37" s="34"/>
      <c r="E37" s="32"/>
      <c r="F37" s="32"/>
      <c r="G37" s="32"/>
      <c r="H37" s="32"/>
      <c r="I37" s="32"/>
      <c r="J37" s="34"/>
      <c r="K37" s="25"/>
      <c r="L37" s="33"/>
      <c r="M37" s="33"/>
      <c r="N37" s="34"/>
      <c r="O37" s="32"/>
      <c r="P37" s="32"/>
      <c r="Q37" s="32"/>
      <c r="R37" s="32"/>
      <c r="S37" s="32"/>
      <c r="T37" s="34"/>
    </row>
    <row r="38" spans="2:21" x14ac:dyDescent="0.2">
      <c r="C38" s="55"/>
      <c r="G38" s="145" t="s">
        <v>108</v>
      </c>
      <c r="H38" s="145"/>
      <c r="I38" s="145"/>
      <c r="J38" s="145"/>
      <c r="K38" s="145"/>
      <c r="L38" s="145"/>
      <c r="M38" s="145"/>
      <c r="N38" s="145"/>
      <c r="O38" s="145"/>
      <c r="P38" s="145"/>
      <c r="Q38" s="145"/>
      <c r="R38" s="145"/>
      <c r="S38" s="145"/>
      <c r="T38" s="145"/>
      <c r="U38" s="145"/>
    </row>
    <row r="39" spans="2:21" x14ac:dyDescent="0.2">
      <c r="B39" s="60" t="str">
        <f>POULES!B2</f>
        <v xml:space="preserve">NOM : </v>
      </c>
      <c r="C39" s="22"/>
      <c r="D39" s="22"/>
      <c r="E39" s="22"/>
      <c r="F39" s="22"/>
      <c r="G39" s="36" t="s">
        <v>90</v>
      </c>
      <c r="H39" s="141" t="str">
        <f>IF(ISNUMBER(D6),C6,"")</f>
        <v>CROATIE</v>
      </c>
      <c r="I39" s="142"/>
      <c r="J39" s="143"/>
      <c r="K39" s="36" t="s">
        <v>94</v>
      </c>
      <c r="L39" s="141" t="str">
        <f>IF(ISNUMBER(D15),C15,"")</f>
        <v/>
      </c>
      <c r="M39" s="143"/>
      <c r="N39" s="36" t="s">
        <v>98</v>
      </c>
      <c r="O39" s="141" t="str">
        <f>IF(ISNUMBER(D24),C24,"")</f>
        <v/>
      </c>
      <c r="P39" s="142"/>
      <c r="Q39" s="142"/>
      <c r="R39" s="143"/>
      <c r="S39" s="36" t="s">
        <v>102</v>
      </c>
      <c r="T39" s="141" t="str">
        <f>IF(ISNUMBER(D33),C33,"")</f>
        <v/>
      </c>
      <c r="U39" s="143"/>
    </row>
    <row r="40" spans="2:21" x14ac:dyDescent="0.2">
      <c r="B40" s="4"/>
      <c r="G40" s="36" t="s">
        <v>91</v>
      </c>
      <c r="H40" s="141" t="str">
        <f>IF(ISNUMBER(D7),C7,"")</f>
        <v>BRESIL</v>
      </c>
      <c r="I40" s="142"/>
      <c r="J40" s="143"/>
      <c r="K40" s="36" t="s">
        <v>95</v>
      </c>
      <c r="L40" s="141" t="str">
        <f>IF(ISNUMBER(D16),C16,"")</f>
        <v/>
      </c>
      <c r="M40" s="143"/>
      <c r="N40" s="36" t="s">
        <v>99</v>
      </c>
      <c r="O40" s="141" t="str">
        <f>IF(ISNUMBER(D25),C25,"")</f>
        <v/>
      </c>
      <c r="P40" s="142"/>
      <c r="Q40" s="142"/>
      <c r="R40" s="143"/>
      <c r="S40" s="36" t="s">
        <v>103</v>
      </c>
      <c r="T40" s="141" t="str">
        <f>IF(ISNUMBER(D34),C34,"")</f>
        <v/>
      </c>
      <c r="U40" s="143"/>
    </row>
    <row r="41" spans="2:21" x14ac:dyDescent="0.2">
      <c r="B41" s="60" t="str">
        <f>POULES!E2</f>
        <v xml:space="preserve">Prénom : </v>
      </c>
      <c r="G41" s="36" t="s">
        <v>92</v>
      </c>
      <c r="H41" s="141" t="str">
        <f>IF(ISNUMBER(N6),M6,"")</f>
        <v>PAYS-BAS</v>
      </c>
      <c r="I41" s="142"/>
      <c r="J41" s="143"/>
      <c r="K41" s="36" t="s">
        <v>96</v>
      </c>
      <c r="L41" s="141" t="str">
        <f>IF(ISNUMBER(N15),M15,"")</f>
        <v/>
      </c>
      <c r="M41" s="143"/>
      <c r="N41" s="36" t="s">
        <v>100</v>
      </c>
      <c r="O41" s="141" t="str">
        <f>IF(ISNUMBER(N24),M24,"")</f>
        <v/>
      </c>
      <c r="P41" s="142"/>
      <c r="Q41" s="142"/>
      <c r="R41" s="143"/>
      <c r="S41" s="36" t="s">
        <v>105</v>
      </c>
      <c r="T41" s="141" t="str">
        <f>IF(ISNUMBER(N33),M33,"")</f>
        <v/>
      </c>
      <c r="U41" s="143"/>
    </row>
    <row r="42" spans="2:21" x14ac:dyDescent="0.2">
      <c r="B42" s="4"/>
      <c r="G42" s="36" t="s">
        <v>93</v>
      </c>
      <c r="H42" s="141" t="str">
        <f>IF(ISNUMBER(N7),M7,"")</f>
        <v>CHILI</v>
      </c>
      <c r="I42" s="142"/>
      <c r="J42" s="143"/>
      <c r="K42" s="36" t="s">
        <v>97</v>
      </c>
      <c r="L42" s="141" t="str">
        <f>IF(ISNUMBER(N16),M16,"")</f>
        <v/>
      </c>
      <c r="M42" s="143"/>
      <c r="N42" s="36" t="s">
        <v>101</v>
      </c>
      <c r="O42" s="141" t="str">
        <f>IF(ISNUMBER(N25),M25,"")</f>
        <v/>
      </c>
      <c r="P42" s="142"/>
      <c r="Q42" s="142"/>
      <c r="R42" s="143"/>
      <c r="S42" s="36" t="s">
        <v>106</v>
      </c>
      <c r="T42" s="141" t="str">
        <f>IF(ISNUMBER(N34),M34,"")</f>
        <v/>
      </c>
      <c r="U42" s="143"/>
    </row>
    <row r="43" spans="2:21" x14ac:dyDescent="0.2">
      <c r="B43" s="17"/>
      <c r="U43" s="28"/>
    </row>
    <row r="44" spans="2:21" x14ac:dyDescent="0.2">
      <c r="B44" s="61" t="s">
        <v>117</v>
      </c>
      <c r="U44" s="53" t="s">
        <v>113</v>
      </c>
    </row>
    <row r="45" spans="2:21" ht="6" customHeight="1" x14ac:dyDescent="0.2"/>
    <row r="46" spans="2:21" ht="6" customHeight="1" x14ac:dyDescent="0.2"/>
  </sheetData>
  <sortState ref="M33:T36">
    <sortCondition descending="1" ref="N33:N36"/>
    <sortCondition descending="1" ref="T33:T36"/>
    <sortCondition descending="1" ref="R33:R36"/>
    <sortCondition descending="1" ref="S33:S36"/>
    <sortCondition descending="1" ref="O33:O36"/>
  </sortState>
  <mergeCells count="26">
    <mergeCell ref="L42:M42"/>
    <mergeCell ref="H39:J39"/>
    <mergeCell ref="H40:J40"/>
    <mergeCell ref="H41:J41"/>
    <mergeCell ref="H42:J42"/>
    <mergeCell ref="C2:S2"/>
    <mergeCell ref="G38:U38"/>
    <mergeCell ref="O39:R39"/>
    <mergeCell ref="O40:R40"/>
    <mergeCell ref="O41:R41"/>
    <mergeCell ref="L39:M39"/>
    <mergeCell ref="L40:M40"/>
    <mergeCell ref="L41:M41"/>
    <mergeCell ref="B22:J22"/>
    <mergeCell ref="L22:T22"/>
    <mergeCell ref="B31:J31"/>
    <mergeCell ref="L31:T31"/>
    <mergeCell ref="B4:J4"/>
    <mergeCell ref="L4:T4"/>
    <mergeCell ref="B13:J13"/>
    <mergeCell ref="L13:T13"/>
    <mergeCell ref="O42:R42"/>
    <mergeCell ref="T39:U39"/>
    <mergeCell ref="T40:U40"/>
    <mergeCell ref="T41:U41"/>
    <mergeCell ref="T42:U42"/>
  </mergeCells>
  <phoneticPr fontId="5" type="noConversion"/>
  <dataValidations count="1">
    <dataValidation type="whole" errorStyle="warning" allowBlank="1" showInputMessage="1" showErrorMessage="1" errorTitle="Erreur de saisie" error="Valeur inscrite non valable !" sqref="E24:G27 E6:G9 O24:Q27 E15:G18 O15:Q18 O6:Q9 E33:G36 O33:Q36">
      <formula1>0</formula1>
      <formula2>3</formula2>
    </dataValidation>
  </dataValidations>
  <pageMargins left="0.78740157499999996" right="0.78740157499999996" top="0.4" bottom="0.3" header="0.3" footer="0.35"/>
  <pageSetup paperSize="9" orientation="landscape" horizontalDpi="4294967293" vertic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S68"/>
  <sheetViews>
    <sheetView showGridLines="0" workbookViewId="0">
      <selection activeCell="M34" activeCellId="23" sqref="D4:E5 D7:E8 D10:E11 D13:E14 D17:E18 D20:E21 D23:E24 D26:E27 I5:J5 I7:J7 I11:J11 I13:J13 I18:J18 I20:J20 I24:J24 I26:J26 M8:N8 M10:N10 M21:N21 M23:N23 P13:Q14 P17:Q18 M30:P32 M34:P35"/>
    </sheetView>
  </sheetViews>
  <sheetFormatPr baseColWidth="10" defaultColWidth="11.42578125" defaultRowHeight="12.75" x14ac:dyDescent="0.2"/>
  <cols>
    <col min="1" max="1" width="0.7109375" style="4" customWidth="1"/>
    <col min="2" max="2" width="8" style="4" customWidth="1"/>
    <col min="3" max="3" width="15.42578125" style="4" customWidth="1"/>
    <col min="4" max="4" width="5" style="4" customWidth="1"/>
    <col min="5" max="5" width="3.7109375" style="4" customWidth="1"/>
    <col min="6" max="6" width="7" style="4" customWidth="1"/>
    <col min="7" max="7" width="9.140625" style="4" customWidth="1"/>
    <col min="8" max="8" width="15.42578125" style="4" customWidth="1"/>
    <col min="9" max="9" width="5" style="4" customWidth="1"/>
    <col min="10" max="10" width="3.7109375" style="4" customWidth="1"/>
    <col min="11" max="11" width="7" style="4" customWidth="1"/>
    <col min="12" max="12" width="15.42578125" style="4" customWidth="1"/>
    <col min="13" max="13" width="5" style="4" customWidth="1"/>
    <col min="14" max="14" width="3.7109375" style="4" customWidth="1"/>
    <col min="15" max="15" width="15.42578125" style="4" customWidth="1"/>
    <col min="16" max="16" width="5" style="4" customWidth="1"/>
    <col min="17" max="17" width="3.7109375" style="4" customWidth="1"/>
    <col min="18" max="16384" width="11.42578125" style="4"/>
  </cols>
  <sheetData>
    <row r="1" spans="2:19" ht="3.75" customHeight="1" x14ac:dyDescent="0.2"/>
    <row r="2" spans="2:19" x14ac:dyDescent="0.2">
      <c r="B2" s="148" t="s">
        <v>41</v>
      </c>
      <c r="C2" s="148"/>
      <c r="D2" s="148"/>
      <c r="E2" s="148"/>
      <c r="G2" s="148" t="s">
        <v>67</v>
      </c>
      <c r="H2" s="148"/>
      <c r="I2" s="148"/>
      <c r="J2" s="148"/>
      <c r="L2" s="148" t="s">
        <v>68</v>
      </c>
      <c r="M2" s="148"/>
      <c r="N2" s="148"/>
    </row>
    <row r="3" spans="2:19" x14ac:dyDescent="0.2">
      <c r="B3" s="5"/>
      <c r="C3" s="5"/>
      <c r="D3" s="5"/>
      <c r="E3" s="5" t="s">
        <v>110</v>
      </c>
    </row>
    <row r="4" spans="2:19" ht="12.75" customHeight="1" x14ac:dyDescent="0.2">
      <c r="B4" s="38" t="s">
        <v>42</v>
      </c>
      <c r="C4" s="40" t="str">
        <f>IF(ISTEXT(CLASSEMENT!H39),CLASSEMENT!H39,"")</f>
        <v>CROATIE</v>
      </c>
      <c r="D4" s="14"/>
      <c r="E4" s="14"/>
      <c r="J4" s="4" t="s">
        <v>110</v>
      </c>
    </row>
    <row r="5" spans="2:19" ht="12.75" customHeight="1" x14ac:dyDescent="0.2">
      <c r="B5" s="38" t="s">
        <v>43</v>
      </c>
      <c r="C5" s="41" t="str">
        <f>IF(ISTEXT(CLASSEMENT!H42),CLASSEMENT!H42,"")</f>
        <v>CHILI</v>
      </c>
      <c r="D5" s="14"/>
      <c r="E5" s="14"/>
      <c r="G5" s="39" t="s">
        <v>59</v>
      </c>
      <c r="H5" s="40" t="str">
        <f>IF(ISNUMBER(D4),IF(100*D4+E4&gt;100*D5+E5,C4,C5),"")</f>
        <v/>
      </c>
      <c r="I5" s="14"/>
      <c r="J5" s="58"/>
    </row>
    <row r="6" spans="2:19" s="8" customFormat="1" ht="18" customHeight="1" x14ac:dyDescent="0.2">
      <c r="D6" s="10"/>
      <c r="E6" s="5" t="s">
        <v>110</v>
      </c>
      <c r="H6" s="11" t="s">
        <v>72</v>
      </c>
      <c r="I6" s="45"/>
      <c r="J6" s="15"/>
      <c r="L6" s="13"/>
      <c r="R6"/>
      <c r="S6"/>
    </row>
    <row r="7" spans="2:19" ht="12.75" customHeight="1" x14ac:dyDescent="0.2">
      <c r="B7" s="38" t="s">
        <v>44</v>
      </c>
      <c r="C7" s="40" t="str">
        <f>IF(ISTEXT(CLASSEMENT!L39),CLASSEMENT!L39,"")</f>
        <v/>
      </c>
      <c r="D7" s="14"/>
      <c r="E7" s="14"/>
      <c r="G7" s="39" t="s">
        <v>60</v>
      </c>
      <c r="H7" s="41" t="str">
        <f>IF(ISNUMBER(D7),IF(100*D7+E7&gt;100*D8+E8,C7,C8),"")</f>
        <v/>
      </c>
      <c r="I7" s="14"/>
      <c r="J7" s="59"/>
      <c r="N7" s="4" t="s">
        <v>110</v>
      </c>
      <c r="R7"/>
      <c r="S7"/>
    </row>
    <row r="8" spans="2:19" ht="12.75" customHeight="1" x14ac:dyDescent="0.2">
      <c r="B8" s="38" t="s">
        <v>45</v>
      </c>
      <c r="C8" s="41" t="str">
        <f>IF(ISTEXT(CLASSEMENT!L42),CLASSEMENT!L42,"")</f>
        <v/>
      </c>
      <c r="D8" s="14"/>
      <c r="E8" s="14"/>
      <c r="I8" s="5"/>
      <c r="J8" s="5"/>
      <c r="L8" s="40" t="str">
        <f>IF(ISNUMBER(I5),IF(100*I5+J5&gt;100*I7+J7,H5,H7),"")</f>
        <v/>
      </c>
      <c r="M8" s="14"/>
      <c r="N8" s="58"/>
      <c r="R8"/>
      <c r="S8"/>
    </row>
    <row r="9" spans="2:19" ht="18" x14ac:dyDescent="0.25">
      <c r="B9" s="5"/>
      <c r="D9" s="5"/>
      <c r="E9" s="5" t="s">
        <v>110</v>
      </c>
      <c r="H9" s="37"/>
      <c r="I9" s="5"/>
      <c r="J9" s="5"/>
      <c r="L9" s="11" t="s">
        <v>72</v>
      </c>
      <c r="M9" s="46"/>
      <c r="N9" s="15"/>
      <c r="R9"/>
      <c r="S9"/>
    </row>
    <row r="10" spans="2:19" ht="12.75" customHeight="1" x14ac:dyDescent="0.2">
      <c r="B10" s="38" t="s">
        <v>46</v>
      </c>
      <c r="C10" s="40" t="str">
        <f>IF(ISTEXT(CLASSEMENT!O39),CLASSEMENT!O39,"")</f>
        <v/>
      </c>
      <c r="D10" s="14"/>
      <c r="E10" s="14"/>
      <c r="I10" s="5"/>
      <c r="J10" s="4" t="s">
        <v>110</v>
      </c>
      <c r="L10" s="41" t="str">
        <f>IF(ISNUMBER(I11),IF(100*I11+J11&gt;100*I13+J13,H11,H13),"")</f>
        <v/>
      </c>
      <c r="M10" s="14"/>
      <c r="N10" s="59"/>
    </row>
    <row r="11" spans="2:19" ht="12.75" customHeight="1" x14ac:dyDescent="0.2">
      <c r="B11" s="38" t="s">
        <v>47</v>
      </c>
      <c r="C11" s="41" t="str">
        <f>IF(ISTEXT(CLASSEMENT!O42),CLASSEMENT!O42,"")</f>
        <v/>
      </c>
      <c r="D11" s="14"/>
      <c r="E11" s="14"/>
      <c r="G11" s="39" t="s">
        <v>65</v>
      </c>
      <c r="H11" s="40" t="str">
        <f>IF(ISNUMBER(D10),IF(100*D10+E10&gt;100*D11+E11,C10,C11),"")</f>
        <v/>
      </c>
      <c r="I11" s="14"/>
      <c r="J11" s="58"/>
      <c r="M11" s="5"/>
      <c r="N11" s="5"/>
    </row>
    <row r="12" spans="2:19" ht="18" x14ac:dyDescent="0.25">
      <c r="B12" s="5"/>
      <c r="D12" s="5"/>
      <c r="E12" s="5" t="s">
        <v>110</v>
      </c>
      <c r="H12" s="11" t="s">
        <v>72</v>
      </c>
      <c r="I12" s="46"/>
      <c r="J12" s="15"/>
      <c r="M12" s="5"/>
      <c r="N12" s="5"/>
      <c r="O12" s="151" t="s">
        <v>69</v>
      </c>
      <c r="P12" s="151"/>
      <c r="Q12" s="5" t="s">
        <v>110</v>
      </c>
    </row>
    <row r="13" spans="2:19" ht="12.75" customHeight="1" x14ac:dyDescent="0.2">
      <c r="B13" s="38" t="s">
        <v>48</v>
      </c>
      <c r="C13" s="40" t="str">
        <f>IF(ISTEXT(CLASSEMENT!T39),CLASSEMENT!T39,"")</f>
        <v/>
      </c>
      <c r="D13" s="14"/>
      <c r="E13" s="14"/>
      <c r="G13" s="39" t="s">
        <v>66</v>
      </c>
      <c r="H13" s="41" t="str">
        <f>IF(ISNUMBER(D13),IF(100*D13+E13&gt;100*D14+E14,C13,C14),"")</f>
        <v/>
      </c>
      <c r="I13" s="14"/>
      <c r="J13" s="59"/>
      <c r="M13" s="5"/>
      <c r="N13" s="5"/>
      <c r="O13" s="40" t="str">
        <f>IF(ISNUMBER(M8),IF(100*M8+N8&gt;100*M10+N10,L8,L10),"")</f>
        <v/>
      </c>
      <c r="P13" s="14"/>
      <c r="Q13" s="14"/>
    </row>
    <row r="14" spans="2:19" ht="12.75" customHeight="1" x14ac:dyDescent="0.2">
      <c r="B14" s="38" t="s">
        <v>49</v>
      </c>
      <c r="C14" s="41" t="str">
        <f>IF(ISTEXT(CLASSEMENT!T42),CLASSEMENT!T42,"")</f>
        <v/>
      </c>
      <c r="D14" s="14"/>
      <c r="E14" s="14"/>
      <c r="I14" s="5"/>
      <c r="J14" s="5"/>
      <c r="M14" s="5"/>
      <c r="N14" s="5"/>
      <c r="O14" s="41" t="str">
        <f>IF(ISNUMBER(M21),IF(100*M21+N21&gt;100*M23+N23,L21,L23),"")</f>
        <v/>
      </c>
      <c r="P14" s="14"/>
      <c r="Q14" s="14"/>
    </row>
    <row r="15" spans="2:19" x14ac:dyDescent="0.2">
      <c r="B15" s="5"/>
      <c r="D15" s="5"/>
      <c r="E15" s="5"/>
      <c r="I15" s="5"/>
      <c r="J15" s="5"/>
      <c r="M15" s="5"/>
      <c r="N15" s="5"/>
    </row>
    <row r="16" spans="2:19" x14ac:dyDescent="0.2">
      <c r="B16" s="5"/>
      <c r="D16" s="5"/>
      <c r="E16" s="5" t="s">
        <v>110</v>
      </c>
      <c r="I16" s="5"/>
      <c r="J16" s="5"/>
      <c r="M16" s="5"/>
      <c r="N16" s="5"/>
      <c r="O16" s="148" t="s">
        <v>70</v>
      </c>
      <c r="P16" s="148"/>
      <c r="Q16" s="5" t="s">
        <v>110</v>
      </c>
    </row>
    <row r="17" spans="2:17" ht="12.75" customHeight="1" x14ac:dyDescent="0.2">
      <c r="B17" s="38" t="s">
        <v>50</v>
      </c>
      <c r="C17" s="40" t="str">
        <f>IF(ISTEXT(CLASSEMENT!H41),CLASSEMENT!H41,"")</f>
        <v>PAYS-BAS</v>
      </c>
      <c r="D17" s="14"/>
      <c r="E17" s="14"/>
      <c r="I17" s="5"/>
      <c r="J17" s="4" t="s">
        <v>110</v>
      </c>
      <c r="M17" s="5"/>
      <c r="N17" s="5"/>
      <c r="O17" s="40" t="str">
        <f>IF(ISNUMBER(M8),IF(100*M8+N8&gt;100*M10+N10,L10,L8),"")</f>
        <v/>
      </c>
      <c r="P17" s="14"/>
      <c r="Q17" s="14"/>
    </row>
    <row r="18" spans="2:17" ht="12.75" customHeight="1" x14ac:dyDescent="0.2">
      <c r="B18" s="38" t="s">
        <v>51</v>
      </c>
      <c r="C18" s="41" t="str">
        <f>IF(ISTEXT(CLASSEMENT!H40),CLASSEMENT!H40,"")</f>
        <v>BRESIL</v>
      </c>
      <c r="D18" s="14"/>
      <c r="E18" s="14"/>
      <c r="G18" s="39" t="s">
        <v>63</v>
      </c>
      <c r="H18" s="40" t="str">
        <f>IF(ISNUMBER(D17),IF(100*D17+E17&gt;100*D18+E18,C17,C18),"")</f>
        <v/>
      </c>
      <c r="I18" s="14"/>
      <c r="J18" s="58"/>
      <c r="M18" s="5"/>
      <c r="N18" s="5"/>
      <c r="O18" s="41" t="str">
        <f>IF(ISNUMBER(M21),IF(100*M21+N21&gt;100*M23+N23,L23,L21),"")</f>
        <v/>
      </c>
      <c r="P18" s="14"/>
      <c r="Q18" s="14"/>
    </row>
    <row r="19" spans="2:17" ht="18" x14ac:dyDescent="0.25">
      <c r="B19" s="5"/>
      <c r="D19" s="5"/>
      <c r="E19" s="5" t="s">
        <v>110</v>
      </c>
      <c r="G19" s="37"/>
      <c r="H19" s="11" t="s">
        <v>72</v>
      </c>
      <c r="I19" s="46"/>
      <c r="J19" s="15"/>
      <c r="L19" s="12"/>
      <c r="M19" s="5"/>
      <c r="N19" s="5"/>
    </row>
    <row r="20" spans="2:17" ht="12.75" customHeight="1" x14ac:dyDescent="0.2">
      <c r="B20" s="38" t="s">
        <v>52</v>
      </c>
      <c r="C20" s="40" t="str">
        <f>IF(ISTEXT(CLASSEMENT!L41),CLASSEMENT!L41,"")</f>
        <v/>
      </c>
      <c r="D20" s="14"/>
      <c r="E20" s="14"/>
      <c r="G20" s="39" t="s">
        <v>64</v>
      </c>
      <c r="H20" s="41" t="str">
        <f>IF(ISNUMBER(D20),IF(100*D20+E20&gt;100*D21+E21,C20,C21),"")</f>
        <v/>
      </c>
      <c r="I20" s="14"/>
      <c r="J20" s="59"/>
      <c r="M20" s="5"/>
      <c r="N20" s="4" t="s">
        <v>110</v>
      </c>
    </row>
    <row r="21" spans="2:17" ht="12.75" customHeight="1" x14ac:dyDescent="0.2">
      <c r="B21" s="38" t="s">
        <v>53</v>
      </c>
      <c r="C21" s="41" t="str">
        <f>IF(ISTEXT(CLASSEMENT!L40),CLASSEMENT!L40,"")</f>
        <v/>
      </c>
      <c r="D21" s="14"/>
      <c r="E21" s="14"/>
      <c r="G21" s="7"/>
      <c r="I21" s="5"/>
      <c r="J21" s="5"/>
      <c r="L21" s="40" t="str">
        <f>IF(ISNUMBER(I18),IF(100*I18+J18&gt;100*I20+J20,H18,H20),"")</f>
        <v/>
      </c>
      <c r="M21" s="14"/>
      <c r="N21" s="58"/>
    </row>
    <row r="22" spans="2:17" ht="18" x14ac:dyDescent="0.25">
      <c r="B22" s="5"/>
      <c r="D22" s="5"/>
      <c r="E22" s="5" t="s">
        <v>110</v>
      </c>
      <c r="I22" s="5"/>
      <c r="J22" s="5"/>
      <c r="L22" s="11" t="s">
        <v>72</v>
      </c>
      <c r="M22" s="46"/>
      <c r="N22" s="15"/>
    </row>
    <row r="23" spans="2:17" ht="12.75" customHeight="1" x14ac:dyDescent="0.2">
      <c r="B23" s="38" t="s">
        <v>54</v>
      </c>
      <c r="C23" s="40" t="str">
        <f>IF(ISTEXT(CLASSEMENT!O41),CLASSEMENT!O41,"")</f>
        <v/>
      </c>
      <c r="D23" s="14"/>
      <c r="E23" s="14"/>
      <c r="I23" s="5"/>
      <c r="J23" s="4" t="s">
        <v>110</v>
      </c>
      <c r="L23" s="41" t="str">
        <f>IF(ISNUMBER(I24),IF(100*I24+J24&gt;100*I26+J26,H24,H26),"")</f>
        <v/>
      </c>
      <c r="M23" s="14"/>
      <c r="N23" s="59"/>
    </row>
    <row r="24" spans="2:17" ht="12.75" customHeight="1" x14ac:dyDescent="0.2">
      <c r="B24" s="38" t="s">
        <v>55</v>
      </c>
      <c r="C24" s="41" t="str">
        <f>IF(ISTEXT(CLASSEMENT!O40),CLASSEMENT!O40,"")</f>
        <v/>
      </c>
      <c r="D24" s="14"/>
      <c r="E24" s="14"/>
      <c r="G24" s="39" t="s">
        <v>61</v>
      </c>
      <c r="H24" s="40" t="str">
        <f>IF(ISNUMBER(D23),IF(100*D23+E23&gt;100*D24+E24,C23,C24),"")</f>
        <v/>
      </c>
      <c r="I24" s="14"/>
      <c r="J24" s="58"/>
    </row>
    <row r="25" spans="2:17" ht="18" x14ac:dyDescent="0.25">
      <c r="B25" s="5"/>
      <c r="C25" s="37"/>
      <c r="D25" s="5"/>
      <c r="E25" s="5" t="s">
        <v>110</v>
      </c>
      <c r="H25" s="11" t="s">
        <v>72</v>
      </c>
      <c r="I25" s="46"/>
      <c r="J25" s="15"/>
    </row>
    <row r="26" spans="2:17" ht="12.75" customHeight="1" x14ac:dyDescent="0.2">
      <c r="B26" s="38" t="s">
        <v>56</v>
      </c>
      <c r="C26" s="40" t="str">
        <f>IF(ISTEXT(CLASSEMENT!T41),CLASSEMENT!T41,"")</f>
        <v/>
      </c>
      <c r="D26" s="14"/>
      <c r="E26" s="14"/>
      <c r="G26" s="39" t="s">
        <v>62</v>
      </c>
      <c r="H26" s="41" t="str">
        <f>IF(ISNUMBER(D26),IF(100*D26+E26&gt;100*D27+E27,C26,C27),"")</f>
        <v/>
      </c>
      <c r="I26" s="14"/>
      <c r="J26" s="59"/>
    </row>
    <row r="27" spans="2:17" ht="12.75" customHeight="1" x14ac:dyDescent="0.2">
      <c r="B27" s="38" t="s">
        <v>57</v>
      </c>
      <c r="C27" s="41" t="str">
        <f>IF(ISTEXT(CLASSEMENT!T40),CLASSEMENT!T40,"")</f>
        <v/>
      </c>
      <c r="D27" s="14"/>
      <c r="E27" s="14"/>
    </row>
    <row r="29" spans="2:17" x14ac:dyDescent="0.2">
      <c r="M29" s="150" t="s">
        <v>71</v>
      </c>
      <c r="N29" s="150"/>
      <c r="O29" s="150"/>
      <c r="P29" s="150"/>
      <c r="Q29" s="49"/>
    </row>
    <row r="30" spans="2:17" ht="4.5" customHeight="1" x14ac:dyDescent="0.2">
      <c r="M30" s="155"/>
      <c r="N30" s="156"/>
      <c r="O30" s="156"/>
      <c r="P30" s="157"/>
      <c r="Q30" s="47"/>
    </row>
    <row r="31" spans="2:17" x14ac:dyDescent="0.2">
      <c r="M31" s="158"/>
      <c r="N31" s="159"/>
      <c r="O31" s="159"/>
      <c r="P31" s="160"/>
      <c r="Q31" s="44"/>
    </row>
    <row r="32" spans="2:17" x14ac:dyDescent="0.2">
      <c r="B32" s="60" t="str">
        <f>POULES!B2</f>
        <v xml:space="preserve">NOM : </v>
      </c>
      <c r="C32" s="22"/>
      <c r="D32" s="16"/>
      <c r="E32" s="16"/>
      <c r="F32" s="16"/>
      <c r="G32" s="16"/>
      <c r="H32" s="16"/>
      <c r="M32" s="161"/>
      <c r="N32" s="162"/>
      <c r="O32" s="162"/>
      <c r="P32" s="163"/>
      <c r="Q32" s="44"/>
    </row>
    <row r="33" spans="2:17" x14ac:dyDescent="0.2">
      <c r="C33"/>
      <c r="D33" s="16"/>
      <c r="E33" s="16"/>
      <c r="F33" s="16"/>
      <c r="G33" s="16"/>
      <c r="H33" s="16"/>
      <c r="M33" s="152" t="s">
        <v>111</v>
      </c>
      <c r="N33" s="153"/>
      <c r="O33" s="153"/>
      <c r="P33" s="154"/>
      <c r="Q33" s="44"/>
    </row>
    <row r="34" spans="2:17" x14ac:dyDescent="0.2">
      <c r="B34" s="60" t="str">
        <f>POULES!E2</f>
        <v xml:space="preserve">Prénom : </v>
      </c>
      <c r="C34"/>
      <c r="D34" s="16"/>
      <c r="E34" s="16"/>
      <c r="F34" s="16"/>
      <c r="G34" s="16"/>
      <c r="H34" s="16"/>
      <c r="M34" s="158"/>
      <c r="N34" s="159"/>
      <c r="O34" s="159"/>
      <c r="P34" s="160"/>
      <c r="Q34" s="48"/>
    </row>
    <row r="35" spans="2:17" x14ac:dyDescent="0.2">
      <c r="M35" s="161"/>
      <c r="N35" s="162"/>
      <c r="O35" s="162"/>
      <c r="P35" s="163"/>
      <c r="Q35" s="48"/>
    </row>
    <row r="38" spans="2:17" x14ac:dyDescent="0.2">
      <c r="O38" s="149" t="s">
        <v>114</v>
      </c>
      <c r="P38" s="149"/>
      <c r="Q38" s="43"/>
    </row>
    <row r="39" spans="2:17" ht="9.75" customHeight="1" x14ac:dyDescent="0.2"/>
    <row r="42" spans="2:17" ht="12.75" customHeight="1" x14ac:dyDescent="0.2"/>
    <row r="43" spans="2:17" ht="12.75" customHeight="1" x14ac:dyDescent="0.2"/>
    <row r="44" spans="2:17" ht="12.75" customHeight="1" x14ac:dyDescent="0.2"/>
    <row r="45" spans="2:17" ht="12.75" customHeight="1" x14ac:dyDescent="0.2"/>
    <row r="46" spans="2:17" ht="12.75" customHeight="1" x14ac:dyDescent="0.2"/>
    <row r="47" spans="2:17" ht="12.75" customHeight="1" x14ac:dyDescent="0.2"/>
    <row r="48" spans="2:17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8" ht="4.5" customHeight="1" x14ac:dyDescent="0.2"/>
  </sheetData>
  <protectedRanges>
    <protectedRange sqref="M30:P32 M34:P35" name="Plage2"/>
    <protectedRange sqref="D4:E5 D7:E8 D10:E11 D13:E14 D17:E18 D20:E21 D23:E24 D26:E27 I5:J5 I7:J7 I11:J11 I13:J13 I18:J18 I20:J20 I24:J24 I26:J26 M21:N21 M23:N23 P13:Q14 P17:Q18 M8:N8 M10:N10" name="Plage1"/>
  </protectedRanges>
  <mergeCells count="10">
    <mergeCell ref="B2:E2"/>
    <mergeCell ref="O38:P38"/>
    <mergeCell ref="M29:P29"/>
    <mergeCell ref="O12:P12"/>
    <mergeCell ref="O16:P16"/>
    <mergeCell ref="M33:P33"/>
    <mergeCell ref="G2:J2"/>
    <mergeCell ref="L2:N2"/>
    <mergeCell ref="M30:P32"/>
    <mergeCell ref="M34:P35"/>
  </mergeCells>
  <phoneticPr fontId="5" type="noConversion"/>
  <pageMargins left="0.78740157499999996" right="0.78740157499999996" top="0.73" bottom="0.7" header="0.4921259845" footer="0.4921259845"/>
  <pageSetup paperSize="9" orientation="landscape" horizontalDpi="4294967293" verticalDpi="4294967293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53"/>
  <sheetViews>
    <sheetView topLeftCell="A9" workbookViewId="0">
      <selection activeCell="B47" sqref="B47:F47"/>
    </sheetView>
  </sheetViews>
  <sheetFormatPr baseColWidth="10" defaultRowHeight="12.75" x14ac:dyDescent="0.2"/>
  <cols>
    <col min="1" max="1" width="1" customWidth="1"/>
    <col min="7" max="7" width="13.140625" customWidth="1"/>
  </cols>
  <sheetData>
    <row r="1" spans="2:6" ht="13.5" thickBot="1" x14ac:dyDescent="0.25"/>
    <row r="2" spans="2:6" ht="23.25" x14ac:dyDescent="0.35">
      <c r="B2" s="63" t="s">
        <v>118</v>
      </c>
      <c r="C2" s="64"/>
    </row>
    <row r="3" spans="2:6" ht="25.5" x14ac:dyDescent="0.35">
      <c r="B3" s="65" t="s">
        <v>119</v>
      </c>
      <c r="C3" s="66">
        <v>20</v>
      </c>
    </row>
    <row r="4" spans="2:6" x14ac:dyDescent="0.2">
      <c r="B4" s="67"/>
      <c r="C4" s="68" t="s">
        <v>120</v>
      </c>
    </row>
    <row r="5" spans="2:6" ht="26.25" thickBot="1" x14ac:dyDescent="0.4">
      <c r="B5" s="69"/>
      <c r="C5" s="70" t="s">
        <v>121</v>
      </c>
    </row>
    <row r="6" spans="2:6" x14ac:dyDescent="0.2">
      <c r="B6" s="167"/>
      <c r="C6" s="167"/>
    </row>
    <row r="7" spans="2:6" hidden="1" x14ac:dyDescent="0.2"/>
    <row r="8" spans="2:6" hidden="1" x14ac:dyDescent="0.2"/>
    <row r="9" spans="2:6" x14ac:dyDescent="0.2">
      <c r="B9" s="164" t="s">
        <v>122</v>
      </c>
      <c r="C9" s="165"/>
      <c r="D9" s="165"/>
      <c r="E9" s="165"/>
      <c r="F9" s="166"/>
    </row>
    <row r="10" spans="2:6" x14ac:dyDescent="0.2">
      <c r="B10" s="60" t="s">
        <v>123</v>
      </c>
    </row>
    <row r="11" spans="2:6" x14ac:dyDescent="0.2">
      <c r="B11" s="60" t="s">
        <v>124</v>
      </c>
    </row>
    <row r="12" spans="2:6" x14ac:dyDescent="0.2">
      <c r="B12" s="60" t="s">
        <v>125</v>
      </c>
    </row>
    <row r="13" spans="2:6" x14ac:dyDescent="0.2">
      <c r="B13" s="60" t="s">
        <v>126</v>
      </c>
    </row>
    <row r="14" spans="2:6" x14ac:dyDescent="0.2">
      <c r="B14" s="60" t="s">
        <v>127</v>
      </c>
    </row>
    <row r="15" spans="2:6" x14ac:dyDescent="0.2">
      <c r="B15" s="60"/>
    </row>
    <row r="16" spans="2:6" x14ac:dyDescent="0.2">
      <c r="B16" s="164" t="s">
        <v>128</v>
      </c>
      <c r="C16" s="165"/>
      <c r="D16" s="165"/>
      <c r="E16" s="165"/>
      <c r="F16" s="166"/>
    </row>
    <row r="17" spans="2:6" x14ac:dyDescent="0.2">
      <c r="B17" s="60" t="s">
        <v>129</v>
      </c>
    </row>
    <row r="18" spans="2:6" x14ac:dyDescent="0.2">
      <c r="B18" s="60" t="s">
        <v>130</v>
      </c>
    </row>
    <row r="19" spans="2:6" x14ac:dyDescent="0.2">
      <c r="B19" s="60" t="s">
        <v>131</v>
      </c>
    </row>
    <row r="20" spans="2:6" x14ac:dyDescent="0.2">
      <c r="B20" s="60" t="s">
        <v>132</v>
      </c>
    </row>
    <row r="21" spans="2:6" x14ac:dyDescent="0.2">
      <c r="B21" s="60" t="s">
        <v>133</v>
      </c>
    </row>
    <row r="22" spans="2:6" x14ac:dyDescent="0.2">
      <c r="B22" s="168" t="s">
        <v>134</v>
      </c>
      <c r="C22" s="168"/>
      <c r="D22" s="168"/>
      <c r="E22" s="168"/>
      <c r="F22" s="168"/>
    </row>
    <row r="23" spans="2:6" x14ac:dyDescent="0.2">
      <c r="B23" s="168" t="s">
        <v>135</v>
      </c>
      <c r="C23" s="168"/>
      <c r="D23" s="168"/>
      <c r="E23" s="168"/>
      <c r="F23" s="168"/>
    </row>
    <row r="25" spans="2:6" x14ac:dyDescent="0.2">
      <c r="B25" s="164" t="s">
        <v>136</v>
      </c>
      <c r="C25" s="165"/>
      <c r="D25" s="165"/>
      <c r="E25" s="165"/>
      <c r="F25" s="166"/>
    </row>
    <row r="26" spans="2:6" x14ac:dyDescent="0.2">
      <c r="B26" s="60" t="s">
        <v>137</v>
      </c>
    </row>
    <row r="27" spans="2:6" x14ac:dyDescent="0.2">
      <c r="B27" s="60" t="s">
        <v>138</v>
      </c>
    </row>
    <row r="28" spans="2:6" x14ac:dyDescent="0.2">
      <c r="B28" s="60" t="s">
        <v>139</v>
      </c>
    </row>
    <row r="29" spans="2:6" x14ac:dyDescent="0.2">
      <c r="B29" s="60" t="s">
        <v>140</v>
      </c>
    </row>
    <row r="31" spans="2:6" ht="12.75" customHeight="1" x14ac:dyDescent="0.2">
      <c r="B31" s="164" t="s">
        <v>141</v>
      </c>
      <c r="C31" s="165"/>
      <c r="D31" s="165"/>
      <c r="E31" s="165"/>
      <c r="F31" s="166"/>
    </row>
    <row r="32" spans="2:6" x14ac:dyDescent="0.2">
      <c r="B32" s="60" t="s">
        <v>142</v>
      </c>
    </row>
    <row r="33" spans="2:7" x14ac:dyDescent="0.2">
      <c r="B33" s="60" t="s">
        <v>143</v>
      </c>
    </row>
    <row r="34" spans="2:7" x14ac:dyDescent="0.2">
      <c r="B34" s="60" t="s">
        <v>144</v>
      </c>
    </row>
    <row r="35" spans="2:7" x14ac:dyDescent="0.2">
      <c r="B35" s="60" t="s">
        <v>145</v>
      </c>
    </row>
    <row r="36" spans="2:7" x14ac:dyDescent="0.2">
      <c r="B36" s="60" t="s">
        <v>146</v>
      </c>
    </row>
    <row r="38" spans="2:7" x14ac:dyDescent="0.2">
      <c r="C38" s="17" t="s">
        <v>147</v>
      </c>
    </row>
    <row r="39" spans="2:7" x14ac:dyDescent="0.2">
      <c r="C39" s="60" t="s">
        <v>148</v>
      </c>
      <c r="D39" s="60" t="s">
        <v>149</v>
      </c>
    </row>
    <row r="40" spans="2:7" x14ac:dyDescent="0.2">
      <c r="C40" s="60" t="s">
        <v>150</v>
      </c>
      <c r="D40" s="60" t="s">
        <v>151</v>
      </c>
    </row>
    <row r="41" spans="2:7" x14ac:dyDescent="0.2">
      <c r="C41" s="71"/>
      <c r="D41" s="71"/>
      <c r="E41" s="71"/>
      <c r="F41" s="71"/>
    </row>
    <row r="43" spans="2:7" x14ac:dyDescent="0.2">
      <c r="B43" s="60" t="s">
        <v>152</v>
      </c>
      <c r="D43" s="72" t="s">
        <v>153</v>
      </c>
      <c r="E43" s="72"/>
      <c r="F43" s="72"/>
      <c r="G43" s="72"/>
    </row>
    <row r="44" spans="2:7" x14ac:dyDescent="0.2">
      <c r="B44" s="60" t="s">
        <v>154</v>
      </c>
    </row>
    <row r="46" spans="2:7" x14ac:dyDescent="0.2">
      <c r="B46" s="60" t="s">
        <v>155</v>
      </c>
    </row>
    <row r="47" spans="2:7" x14ac:dyDescent="0.2">
      <c r="B47" s="168" t="s">
        <v>156</v>
      </c>
      <c r="C47" s="168"/>
      <c r="D47" s="168"/>
      <c r="E47" s="168"/>
      <c r="F47" s="168"/>
    </row>
    <row r="48" spans="2:7" x14ac:dyDescent="0.2">
      <c r="B48" s="169" t="s">
        <v>157</v>
      </c>
      <c r="C48" s="169"/>
      <c r="D48" s="169"/>
      <c r="E48" s="169"/>
      <c r="F48" s="169"/>
    </row>
    <row r="49" spans="2:9" x14ac:dyDescent="0.2">
      <c r="B49" s="73"/>
      <c r="C49" s="73"/>
      <c r="D49" s="73"/>
      <c r="E49" s="73"/>
      <c r="F49" s="73"/>
    </row>
    <row r="50" spans="2:9" ht="45" x14ac:dyDescent="0.6">
      <c r="B50" s="170" t="s">
        <v>158</v>
      </c>
      <c r="C50" s="170"/>
      <c r="D50" s="170"/>
      <c r="E50" s="74" t="s">
        <v>159</v>
      </c>
    </row>
    <row r="51" spans="2:9" x14ac:dyDescent="0.2">
      <c r="G51" s="171" t="s">
        <v>160</v>
      </c>
      <c r="H51" s="171"/>
    </row>
    <row r="53" spans="2:9" x14ac:dyDescent="0.2">
      <c r="G53" s="75"/>
      <c r="H53" s="75"/>
      <c r="I53" s="75"/>
    </row>
  </sheetData>
  <sheetProtection sheet="1" objects="1" scenarios="1"/>
  <mergeCells count="11">
    <mergeCell ref="B31:F31"/>
    <mergeCell ref="B47:F47"/>
    <mergeCell ref="B48:F48"/>
    <mergeCell ref="B50:D50"/>
    <mergeCell ref="G51:H51"/>
    <mergeCell ref="B25:F25"/>
    <mergeCell ref="B6:C6"/>
    <mergeCell ref="B9:F9"/>
    <mergeCell ref="B16:F16"/>
    <mergeCell ref="B22:F22"/>
    <mergeCell ref="B23:F2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R62"/>
  <sheetViews>
    <sheetView workbookViewId="0">
      <selection activeCell="N16" sqref="N16"/>
    </sheetView>
  </sheetViews>
  <sheetFormatPr baseColWidth="10" defaultRowHeight="12.75" x14ac:dyDescent="0.2"/>
  <cols>
    <col min="1" max="1" width="0.85546875" customWidth="1"/>
    <col min="2" max="2" width="3.140625" customWidth="1"/>
    <col min="3" max="3" width="15.85546875" customWidth="1"/>
    <col min="4" max="4" width="12.85546875" customWidth="1"/>
    <col min="5" max="5" width="12.7109375" customWidth="1"/>
    <col min="6" max="7" width="6.140625" customWidth="1"/>
    <col min="8" max="8" width="8.140625" customWidth="1"/>
    <col min="9" max="9" width="1.28515625" customWidth="1"/>
  </cols>
  <sheetData>
    <row r="1" spans="2:13" ht="13.5" thickBot="1" x14ac:dyDescent="0.25">
      <c r="H1" s="91"/>
    </row>
    <row r="2" spans="2:13" ht="14.25" thickTop="1" thickBot="1" x14ac:dyDescent="0.25">
      <c r="C2" s="176" t="s">
        <v>161</v>
      </c>
      <c r="D2" s="178" t="s">
        <v>162</v>
      </c>
      <c r="E2" s="180" t="s">
        <v>163</v>
      </c>
      <c r="F2" s="181" t="s">
        <v>164</v>
      </c>
      <c r="G2" s="182"/>
      <c r="H2" s="172" t="s">
        <v>165</v>
      </c>
      <c r="I2" s="92"/>
    </row>
    <row r="3" spans="2:13" ht="13.5" thickBot="1" x14ac:dyDescent="0.25">
      <c r="B3" s="76" t="s">
        <v>166</v>
      </c>
      <c r="C3" s="177"/>
      <c r="D3" s="179"/>
      <c r="E3" s="173"/>
      <c r="F3" s="77" t="s">
        <v>167</v>
      </c>
      <c r="G3" s="78" t="s">
        <v>168</v>
      </c>
      <c r="H3" s="173"/>
      <c r="I3" s="92"/>
    </row>
    <row r="4" spans="2:13" ht="13.5" thickTop="1" x14ac:dyDescent="0.2">
      <c r="B4">
        <v>1</v>
      </c>
      <c r="C4" s="79" t="s">
        <v>169</v>
      </c>
      <c r="D4" s="79" t="s">
        <v>148</v>
      </c>
      <c r="E4" s="80">
        <v>41630</v>
      </c>
      <c r="F4" s="81">
        <v>20</v>
      </c>
      <c r="G4" s="81"/>
      <c r="H4" s="81" t="s">
        <v>170</v>
      </c>
      <c r="I4" s="25"/>
    </row>
    <row r="5" spans="2:13" x14ac:dyDescent="0.2">
      <c r="B5">
        <v>2</v>
      </c>
      <c r="C5" s="19" t="s">
        <v>169</v>
      </c>
      <c r="D5" s="19" t="s">
        <v>150</v>
      </c>
      <c r="E5" s="80">
        <v>41630</v>
      </c>
      <c r="F5" s="82">
        <v>20</v>
      </c>
      <c r="G5" s="82"/>
      <c r="H5" s="83" t="s">
        <v>170</v>
      </c>
      <c r="I5" s="25"/>
    </row>
    <row r="6" spans="2:13" x14ac:dyDescent="0.2">
      <c r="B6">
        <f>B5+1</f>
        <v>3</v>
      </c>
      <c r="C6" s="19" t="s">
        <v>169</v>
      </c>
      <c r="D6" s="19" t="s">
        <v>171</v>
      </c>
      <c r="E6" s="80">
        <v>41630</v>
      </c>
      <c r="F6" s="82">
        <v>20</v>
      </c>
      <c r="G6" s="82"/>
      <c r="H6" s="82" t="s">
        <v>170</v>
      </c>
      <c r="I6" s="25"/>
    </row>
    <row r="7" spans="2:13" x14ac:dyDescent="0.2">
      <c r="B7">
        <f t="shared" ref="B7:B51" si="0">B6+1</f>
        <v>4</v>
      </c>
      <c r="C7" s="19" t="s">
        <v>172</v>
      </c>
      <c r="D7" s="19" t="s">
        <v>173</v>
      </c>
      <c r="E7" s="84">
        <v>41635</v>
      </c>
      <c r="F7" s="82">
        <v>20</v>
      </c>
      <c r="G7" s="82"/>
      <c r="H7" s="82" t="s">
        <v>170</v>
      </c>
      <c r="I7" s="25"/>
      <c r="J7" s="174" t="s">
        <v>257</v>
      </c>
      <c r="K7" s="174"/>
    </row>
    <row r="8" spans="2:13" x14ac:dyDescent="0.2">
      <c r="B8">
        <f t="shared" si="0"/>
        <v>5</v>
      </c>
      <c r="C8" s="19" t="s">
        <v>169</v>
      </c>
      <c r="D8" s="19" t="s">
        <v>174</v>
      </c>
      <c r="E8" s="84">
        <v>41635</v>
      </c>
      <c r="F8" s="82">
        <v>20</v>
      </c>
      <c r="G8" s="82"/>
      <c r="H8" s="82" t="s">
        <v>170</v>
      </c>
      <c r="I8" s="25"/>
      <c r="J8" s="175">
        <f>IF(ISNUMBER(F9),SUM($F$4:$F$57),"")</f>
        <v>1080</v>
      </c>
      <c r="K8" s="175"/>
    </row>
    <row r="9" spans="2:13" x14ac:dyDescent="0.2">
      <c r="B9">
        <f t="shared" si="0"/>
        <v>6</v>
      </c>
      <c r="C9" s="19" t="s">
        <v>169</v>
      </c>
      <c r="D9" s="19" t="s">
        <v>175</v>
      </c>
      <c r="E9" s="84">
        <v>41656</v>
      </c>
      <c r="F9" s="82">
        <v>20</v>
      </c>
      <c r="G9" s="82"/>
      <c r="H9" s="82" t="s">
        <v>170</v>
      </c>
      <c r="I9" s="25"/>
      <c r="J9" s="25"/>
      <c r="K9" s="25"/>
    </row>
    <row r="10" spans="2:13" x14ac:dyDescent="0.2">
      <c r="B10">
        <f t="shared" si="0"/>
        <v>7</v>
      </c>
      <c r="C10" s="19" t="s">
        <v>176</v>
      </c>
      <c r="D10" s="19" t="s">
        <v>177</v>
      </c>
      <c r="E10" s="84">
        <v>41699</v>
      </c>
      <c r="F10" s="82">
        <v>20</v>
      </c>
      <c r="G10" s="82"/>
      <c r="H10" s="82" t="s">
        <v>170</v>
      </c>
      <c r="I10" s="25"/>
      <c r="J10" t="s">
        <v>321</v>
      </c>
      <c r="K10" s="129">
        <f>$F$59*45%</f>
        <v>486</v>
      </c>
      <c r="L10">
        <f>MROUND(K10,10)</f>
        <v>490</v>
      </c>
    </row>
    <row r="11" spans="2:13" x14ac:dyDescent="0.2">
      <c r="B11">
        <f t="shared" si="0"/>
        <v>8</v>
      </c>
      <c r="C11" s="19" t="s">
        <v>178</v>
      </c>
      <c r="D11" s="19" t="s">
        <v>179</v>
      </c>
      <c r="E11" s="84">
        <v>41703</v>
      </c>
      <c r="F11" s="82">
        <v>20</v>
      </c>
      <c r="G11" s="82"/>
      <c r="H11" s="82" t="s">
        <v>170</v>
      </c>
      <c r="I11" s="25"/>
      <c r="J11" t="s">
        <v>77</v>
      </c>
      <c r="K11" s="129">
        <f>$F$59*25%</f>
        <v>270</v>
      </c>
      <c r="L11">
        <f>MROUND(K11,10)</f>
        <v>270</v>
      </c>
    </row>
    <row r="12" spans="2:13" x14ac:dyDescent="0.2">
      <c r="B12">
        <f t="shared" si="0"/>
        <v>9</v>
      </c>
      <c r="C12" s="19" t="s">
        <v>180</v>
      </c>
      <c r="D12" s="19" t="s">
        <v>181</v>
      </c>
      <c r="E12" s="84">
        <v>41713</v>
      </c>
      <c r="F12" s="82">
        <v>20</v>
      </c>
      <c r="G12" s="82"/>
      <c r="H12" s="82" t="s">
        <v>170</v>
      </c>
      <c r="I12" s="25"/>
      <c r="J12" t="s">
        <v>322</v>
      </c>
      <c r="K12" s="129">
        <f>$F$59*15%</f>
        <v>162</v>
      </c>
      <c r="L12">
        <f>MROUND(K12,10)</f>
        <v>160</v>
      </c>
    </row>
    <row r="13" spans="2:13" x14ac:dyDescent="0.2">
      <c r="B13">
        <f t="shared" si="0"/>
        <v>10</v>
      </c>
      <c r="C13" s="19" t="s">
        <v>182</v>
      </c>
      <c r="D13" s="19" t="s">
        <v>183</v>
      </c>
      <c r="E13" s="84">
        <v>41734</v>
      </c>
      <c r="F13" s="82">
        <v>20</v>
      </c>
      <c r="G13" s="82"/>
      <c r="H13" s="82" t="s">
        <v>170</v>
      </c>
      <c r="I13" s="25"/>
      <c r="J13" t="s">
        <v>323</v>
      </c>
      <c r="K13" s="129">
        <f>$F$59*10%</f>
        <v>108</v>
      </c>
      <c r="L13">
        <f>MROUND(K13,10)</f>
        <v>110</v>
      </c>
      <c r="M13" s="93"/>
    </row>
    <row r="14" spans="2:13" x14ac:dyDescent="0.2">
      <c r="B14">
        <f t="shared" si="0"/>
        <v>11</v>
      </c>
      <c r="C14" s="19" t="s">
        <v>184</v>
      </c>
      <c r="D14" s="19" t="s">
        <v>185</v>
      </c>
      <c r="E14" s="84">
        <v>41740</v>
      </c>
      <c r="F14" s="82">
        <v>20</v>
      </c>
      <c r="G14" s="82"/>
      <c r="H14" s="82" t="s">
        <v>170</v>
      </c>
      <c r="I14" s="25"/>
      <c r="J14" t="s">
        <v>324</v>
      </c>
      <c r="K14" s="129">
        <f>$F$59*5%</f>
        <v>54</v>
      </c>
      <c r="L14">
        <f>MROUND(K14,10)</f>
        <v>50</v>
      </c>
      <c r="M14" s="93"/>
    </row>
    <row r="15" spans="2:13" x14ac:dyDescent="0.2">
      <c r="B15">
        <f t="shared" si="0"/>
        <v>12</v>
      </c>
      <c r="C15" s="19" t="s">
        <v>184</v>
      </c>
      <c r="D15" s="19" t="s">
        <v>186</v>
      </c>
      <c r="E15" s="84">
        <v>41740</v>
      </c>
      <c r="F15" s="82">
        <v>20</v>
      </c>
      <c r="G15" s="82"/>
      <c r="H15" s="82" t="s">
        <v>170</v>
      </c>
      <c r="I15" s="25"/>
      <c r="J15" s="93"/>
      <c r="K15" s="93"/>
      <c r="L15" s="73"/>
      <c r="M15" s="93"/>
    </row>
    <row r="16" spans="2:13" x14ac:dyDescent="0.2">
      <c r="B16">
        <f t="shared" si="0"/>
        <v>13</v>
      </c>
      <c r="C16" s="19" t="s">
        <v>187</v>
      </c>
      <c r="D16" s="19" t="s">
        <v>188</v>
      </c>
      <c r="E16" s="84">
        <v>41740</v>
      </c>
      <c r="F16" s="82">
        <v>20</v>
      </c>
      <c r="G16" s="82"/>
      <c r="H16" s="82" t="s">
        <v>170</v>
      </c>
      <c r="I16" s="25"/>
      <c r="J16" s="73"/>
      <c r="K16" s="93"/>
    </row>
    <row r="17" spans="2:12" x14ac:dyDescent="0.2">
      <c r="B17">
        <f t="shared" si="0"/>
        <v>14</v>
      </c>
      <c r="C17" s="19" t="s">
        <v>189</v>
      </c>
      <c r="D17" s="19" t="s">
        <v>190</v>
      </c>
      <c r="E17" s="84">
        <v>41740</v>
      </c>
      <c r="F17" s="82">
        <v>20</v>
      </c>
      <c r="G17" s="82"/>
      <c r="H17" s="82" t="s">
        <v>170</v>
      </c>
      <c r="I17" s="25"/>
      <c r="J17" s="93"/>
      <c r="K17" s="93"/>
    </row>
    <row r="18" spans="2:12" x14ac:dyDescent="0.2">
      <c r="B18">
        <f t="shared" si="0"/>
        <v>15</v>
      </c>
      <c r="C18" s="19" t="s">
        <v>191</v>
      </c>
      <c r="D18" s="19" t="s">
        <v>192</v>
      </c>
      <c r="E18" s="84">
        <v>41740</v>
      </c>
      <c r="F18" s="82">
        <v>20</v>
      </c>
      <c r="G18" s="82"/>
      <c r="H18" s="82" t="s">
        <v>170</v>
      </c>
      <c r="I18" s="25"/>
      <c r="J18" s="73"/>
      <c r="K18" s="93"/>
    </row>
    <row r="19" spans="2:12" x14ac:dyDescent="0.2">
      <c r="B19">
        <f t="shared" si="0"/>
        <v>16</v>
      </c>
      <c r="C19" s="19" t="s">
        <v>193</v>
      </c>
      <c r="D19" s="19" t="s">
        <v>194</v>
      </c>
      <c r="E19" s="84">
        <v>41769</v>
      </c>
      <c r="F19" s="82">
        <v>20</v>
      </c>
      <c r="G19" s="82"/>
      <c r="H19" s="82" t="s">
        <v>170</v>
      </c>
      <c r="I19" s="25"/>
    </row>
    <row r="20" spans="2:12" x14ac:dyDescent="0.2">
      <c r="B20">
        <f t="shared" si="0"/>
        <v>17</v>
      </c>
      <c r="C20" s="19" t="s">
        <v>195</v>
      </c>
      <c r="D20" s="19" t="s">
        <v>196</v>
      </c>
      <c r="E20" s="84">
        <v>41769</v>
      </c>
      <c r="F20" s="82">
        <v>20</v>
      </c>
      <c r="G20" s="82"/>
      <c r="H20" s="82" t="s">
        <v>170</v>
      </c>
      <c r="I20" s="25"/>
    </row>
    <row r="21" spans="2:12" x14ac:dyDescent="0.2">
      <c r="B21">
        <f t="shared" si="0"/>
        <v>18</v>
      </c>
      <c r="C21" s="19" t="s">
        <v>197</v>
      </c>
      <c r="D21" s="19" t="s">
        <v>198</v>
      </c>
      <c r="E21" s="84">
        <v>41769</v>
      </c>
      <c r="F21" s="82">
        <v>20</v>
      </c>
      <c r="G21" s="82"/>
      <c r="H21" s="82" t="s">
        <v>170</v>
      </c>
      <c r="I21" s="25"/>
    </row>
    <row r="22" spans="2:12" x14ac:dyDescent="0.2">
      <c r="B22">
        <f t="shared" si="0"/>
        <v>19</v>
      </c>
      <c r="C22" s="19" t="s">
        <v>199</v>
      </c>
      <c r="D22" s="19" t="s">
        <v>200</v>
      </c>
      <c r="E22" s="84">
        <v>41769</v>
      </c>
      <c r="F22" s="82">
        <v>20</v>
      </c>
      <c r="G22" s="82"/>
      <c r="H22" s="82" t="s">
        <v>170</v>
      </c>
      <c r="I22" s="25"/>
      <c r="J22" s="94"/>
      <c r="K22" s="93"/>
    </row>
    <row r="23" spans="2:12" x14ac:dyDescent="0.2">
      <c r="B23">
        <f t="shared" si="0"/>
        <v>20</v>
      </c>
      <c r="C23" s="19" t="s">
        <v>201</v>
      </c>
      <c r="D23" s="19" t="s">
        <v>202</v>
      </c>
      <c r="E23" s="84">
        <v>41774</v>
      </c>
      <c r="F23" s="82">
        <v>20</v>
      </c>
      <c r="G23" s="82"/>
      <c r="H23" s="82" t="s">
        <v>170</v>
      </c>
      <c r="I23" s="25"/>
      <c r="J23" s="94"/>
      <c r="K23" s="93"/>
    </row>
    <row r="24" spans="2:12" x14ac:dyDescent="0.2">
      <c r="B24">
        <f t="shared" si="0"/>
        <v>21</v>
      </c>
      <c r="C24" s="19" t="s">
        <v>203</v>
      </c>
      <c r="D24" s="19" t="s">
        <v>204</v>
      </c>
      <c r="E24" s="84">
        <v>41774</v>
      </c>
      <c r="F24" s="82">
        <v>20</v>
      </c>
      <c r="G24" s="82"/>
      <c r="H24" s="82" t="s">
        <v>170</v>
      </c>
      <c r="I24" s="25"/>
      <c r="J24" s="94"/>
      <c r="K24" s="93"/>
    </row>
    <row r="25" spans="2:12" x14ac:dyDescent="0.2">
      <c r="B25">
        <f t="shared" si="0"/>
        <v>22</v>
      </c>
      <c r="C25" s="19" t="s">
        <v>205</v>
      </c>
      <c r="D25" s="19" t="s">
        <v>206</v>
      </c>
      <c r="E25" s="84">
        <v>41775</v>
      </c>
      <c r="F25" s="82">
        <v>20</v>
      </c>
      <c r="G25" s="82"/>
      <c r="H25" s="82" t="s">
        <v>170</v>
      </c>
      <c r="I25" s="25"/>
      <c r="J25" s="94"/>
      <c r="K25" s="93"/>
    </row>
    <row r="26" spans="2:12" x14ac:dyDescent="0.2">
      <c r="B26">
        <f t="shared" si="0"/>
        <v>23</v>
      </c>
      <c r="C26" s="19" t="s">
        <v>207</v>
      </c>
      <c r="D26" s="19" t="s">
        <v>190</v>
      </c>
      <c r="E26" s="84">
        <v>41775</v>
      </c>
      <c r="F26" s="82">
        <v>20</v>
      </c>
      <c r="G26" s="82"/>
      <c r="H26" s="82" t="s">
        <v>170</v>
      </c>
      <c r="I26" s="25"/>
      <c r="K26" s="95"/>
    </row>
    <row r="27" spans="2:12" x14ac:dyDescent="0.2">
      <c r="B27">
        <f t="shared" si="0"/>
        <v>24</v>
      </c>
      <c r="C27" s="19" t="s">
        <v>208</v>
      </c>
      <c r="D27" s="19" t="s">
        <v>209</v>
      </c>
      <c r="E27" s="84">
        <v>41775</v>
      </c>
      <c r="F27" s="82">
        <v>20</v>
      </c>
      <c r="G27" s="82"/>
      <c r="H27" s="82" t="s">
        <v>170</v>
      </c>
      <c r="I27" s="25"/>
      <c r="J27" s="94"/>
      <c r="K27" s="93"/>
      <c r="L27" s="93"/>
    </row>
    <row r="28" spans="2:12" x14ac:dyDescent="0.2">
      <c r="B28">
        <f t="shared" si="0"/>
        <v>25</v>
      </c>
      <c r="C28" s="19" t="s">
        <v>210</v>
      </c>
      <c r="D28" s="19" t="s">
        <v>211</v>
      </c>
      <c r="E28" s="84">
        <v>41775</v>
      </c>
      <c r="F28" s="82">
        <v>20</v>
      </c>
      <c r="G28" s="82"/>
      <c r="H28" s="82" t="s">
        <v>170</v>
      </c>
      <c r="I28" s="25"/>
      <c r="J28" s="94"/>
      <c r="K28" s="93"/>
    </row>
    <row r="29" spans="2:12" x14ac:dyDescent="0.2">
      <c r="B29">
        <f t="shared" si="0"/>
        <v>26</v>
      </c>
      <c r="C29" s="19" t="s">
        <v>212</v>
      </c>
      <c r="D29" s="19" t="s">
        <v>211</v>
      </c>
      <c r="E29" s="84">
        <v>41776</v>
      </c>
      <c r="F29" s="82">
        <v>20</v>
      </c>
      <c r="G29" s="82"/>
      <c r="H29" s="82" t="s">
        <v>170</v>
      </c>
      <c r="I29" s="25"/>
      <c r="K29" s="95"/>
    </row>
    <row r="30" spans="2:12" x14ac:dyDescent="0.2">
      <c r="B30">
        <f t="shared" si="0"/>
        <v>27</v>
      </c>
      <c r="C30" s="19" t="s">
        <v>213</v>
      </c>
      <c r="D30" s="19" t="s">
        <v>214</v>
      </c>
      <c r="E30" s="84">
        <v>41776</v>
      </c>
      <c r="F30" s="82">
        <v>20</v>
      </c>
      <c r="G30" s="82"/>
      <c r="H30" s="82" t="s">
        <v>170</v>
      </c>
      <c r="I30" s="25"/>
      <c r="K30" s="95"/>
    </row>
    <row r="31" spans="2:12" x14ac:dyDescent="0.2">
      <c r="B31">
        <f t="shared" si="0"/>
        <v>28</v>
      </c>
      <c r="C31" s="19" t="s">
        <v>172</v>
      </c>
      <c r="D31" s="19" t="s">
        <v>215</v>
      </c>
      <c r="E31" s="84">
        <v>41776</v>
      </c>
      <c r="F31" s="82">
        <v>20</v>
      </c>
      <c r="G31" s="82"/>
      <c r="H31" s="82" t="s">
        <v>170</v>
      </c>
      <c r="I31" s="25"/>
      <c r="K31" s="95"/>
    </row>
    <row r="32" spans="2:12" x14ac:dyDescent="0.2">
      <c r="B32">
        <f t="shared" si="0"/>
        <v>29</v>
      </c>
      <c r="C32" s="19" t="s">
        <v>216</v>
      </c>
      <c r="D32" s="19" t="s">
        <v>217</v>
      </c>
      <c r="E32" s="84">
        <v>41776</v>
      </c>
      <c r="F32" s="82">
        <v>20</v>
      </c>
      <c r="G32" s="82"/>
      <c r="H32" s="82" t="s">
        <v>170</v>
      </c>
      <c r="I32" s="25"/>
      <c r="K32" s="95"/>
    </row>
    <row r="33" spans="2:18" x14ac:dyDescent="0.2">
      <c r="B33">
        <f t="shared" si="0"/>
        <v>30</v>
      </c>
      <c r="C33" s="19" t="s">
        <v>218</v>
      </c>
      <c r="D33" s="19" t="s">
        <v>219</v>
      </c>
      <c r="E33" s="84">
        <v>41776</v>
      </c>
      <c r="F33" s="82">
        <v>20</v>
      </c>
      <c r="G33" s="82"/>
      <c r="H33" s="82" t="s">
        <v>170</v>
      </c>
      <c r="I33" s="25"/>
      <c r="K33" s="95"/>
    </row>
    <row r="34" spans="2:18" x14ac:dyDescent="0.2">
      <c r="B34">
        <f t="shared" si="0"/>
        <v>31</v>
      </c>
      <c r="C34" s="19" t="s">
        <v>220</v>
      </c>
      <c r="D34" s="19" t="s">
        <v>204</v>
      </c>
      <c r="E34" s="84">
        <v>41777</v>
      </c>
      <c r="F34" s="82">
        <v>20</v>
      </c>
      <c r="G34" s="82"/>
      <c r="H34" s="82" t="s">
        <v>170</v>
      </c>
      <c r="I34" s="25"/>
      <c r="K34" s="95"/>
    </row>
    <row r="35" spans="2:18" x14ac:dyDescent="0.2">
      <c r="B35">
        <f t="shared" si="0"/>
        <v>32</v>
      </c>
      <c r="C35" s="19" t="s">
        <v>221</v>
      </c>
      <c r="D35" s="19" t="s">
        <v>219</v>
      </c>
      <c r="E35" s="84">
        <v>41777</v>
      </c>
      <c r="F35" s="82">
        <v>20</v>
      </c>
      <c r="G35" s="82"/>
      <c r="H35" s="82" t="s">
        <v>170</v>
      </c>
      <c r="I35" s="25"/>
    </row>
    <row r="36" spans="2:18" x14ac:dyDescent="0.2">
      <c r="B36">
        <f t="shared" si="0"/>
        <v>33</v>
      </c>
      <c r="C36" s="19" t="s">
        <v>222</v>
      </c>
      <c r="D36" s="19" t="s">
        <v>223</v>
      </c>
      <c r="E36" s="84">
        <v>41777</v>
      </c>
      <c r="F36" s="82">
        <v>20</v>
      </c>
      <c r="G36" s="82"/>
      <c r="H36" s="82" t="s">
        <v>170</v>
      </c>
      <c r="I36" s="25"/>
      <c r="K36" s="25"/>
      <c r="L36" s="25"/>
    </row>
    <row r="37" spans="2:18" x14ac:dyDescent="0.2">
      <c r="B37">
        <f t="shared" si="0"/>
        <v>34</v>
      </c>
      <c r="C37" s="19" t="s">
        <v>224</v>
      </c>
      <c r="D37" s="19" t="s">
        <v>225</v>
      </c>
      <c r="E37" s="84">
        <v>41782</v>
      </c>
      <c r="F37" s="82">
        <v>20</v>
      </c>
      <c r="G37" s="82"/>
      <c r="H37" s="82" t="s">
        <v>170</v>
      </c>
      <c r="I37" s="25"/>
      <c r="K37" s="25"/>
      <c r="L37" s="25"/>
    </row>
    <row r="38" spans="2:18" x14ac:dyDescent="0.2">
      <c r="B38">
        <f t="shared" si="0"/>
        <v>35</v>
      </c>
      <c r="C38" s="19" t="s">
        <v>226</v>
      </c>
      <c r="D38" s="19" t="s">
        <v>227</v>
      </c>
      <c r="E38" s="84">
        <v>41782</v>
      </c>
      <c r="F38" s="82">
        <v>20</v>
      </c>
      <c r="G38" s="82"/>
      <c r="H38" s="82" t="s">
        <v>170</v>
      </c>
      <c r="I38" s="25"/>
      <c r="K38" s="25"/>
      <c r="L38" s="25"/>
    </row>
    <row r="39" spans="2:18" x14ac:dyDescent="0.2">
      <c r="B39">
        <f t="shared" si="0"/>
        <v>36</v>
      </c>
      <c r="C39" s="85" t="s">
        <v>228</v>
      </c>
      <c r="D39" s="85" t="s">
        <v>229</v>
      </c>
      <c r="E39" s="84">
        <v>41782</v>
      </c>
      <c r="F39" s="82">
        <v>20</v>
      </c>
      <c r="G39" s="82"/>
      <c r="H39" s="83" t="s">
        <v>170</v>
      </c>
      <c r="I39" s="25"/>
      <c r="K39" s="25"/>
      <c r="L39" s="25"/>
    </row>
    <row r="40" spans="2:18" x14ac:dyDescent="0.2">
      <c r="B40">
        <f t="shared" si="0"/>
        <v>37</v>
      </c>
      <c r="C40" s="85" t="s">
        <v>230</v>
      </c>
      <c r="D40" s="85" t="s">
        <v>190</v>
      </c>
      <c r="E40" s="84">
        <v>41782</v>
      </c>
      <c r="F40" s="82">
        <v>20</v>
      </c>
      <c r="G40" s="82"/>
      <c r="H40" s="83" t="s">
        <v>170</v>
      </c>
      <c r="I40" s="25"/>
      <c r="J40" s="25"/>
      <c r="K40" s="25"/>
      <c r="L40" s="25"/>
      <c r="M40" s="25"/>
      <c r="N40" s="25"/>
      <c r="O40" s="25"/>
      <c r="P40" s="25"/>
      <c r="Q40" s="25"/>
      <c r="R40" s="25"/>
    </row>
    <row r="41" spans="2:18" x14ac:dyDescent="0.2">
      <c r="B41">
        <f t="shared" si="0"/>
        <v>38</v>
      </c>
      <c r="C41" s="19" t="s">
        <v>231</v>
      </c>
      <c r="D41" s="19" t="s">
        <v>232</v>
      </c>
      <c r="E41" s="84">
        <v>41782</v>
      </c>
      <c r="F41" s="82">
        <v>20</v>
      </c>
      <c r="G41" s="82"/>
      <c r="H41" s="82" t="s">
        <v>170</v>
      </c>
      <c r="I41" s="25"/>
      <c r="J41" s="25"/>
      <c r="K41" s="25"/>
      <c r="L41" s="25"/>
      <c r="M41" s="25"/>
      <c r="N41" s="25"/>
      <c r="O41" s="25"/>
      <c r="P41" s="25"/>
      <c r="Q41" s="25"/>
      <c r="R41" s="25"/>
    </row>
    <row r="42" spans="2:18" x14ac:dyDescent="0.2">
      <c r="B42">
        <f t="shared" si="0"/>
        <v>39</v>
      </c>
      <c r="C42" s="19" t="s">
        <v>221</v>
      </c>
      <c r="D42" s="19" t="s">
        <v>233</v>
      </c>
      <c r="E42" s="84">
        <v>41787</v>
      </c>
      <c r="F42" s="82">
        <v>20</v>
      </c>
      <c r="G42" s="82"/>
      <c r="H42" s="82" t="s">
        <v>170</v>
      </c>
      <c r="I42" s="25"/>
      <c r="J42" s="25"/>
      <c r="K42" s="25"/>
      <c r="L42" s="25"/>
      <c r="M42" s="88"/>
      <c r="N42" s="90"/>
      <c r="O42" s="90"/>
      <c r="P42" s="90"/>
      <c r="Q42" s="25"/>
      <c r="R42" s="25"/>
    </row>
    <row r="43" spans="2:18" x14ac:dyDescent="0.2">
      <c r="B43">
        <f t="shared" si="0"/>
        <v>40</v>
      </c>
      <c r="C43" s="19" t="s">
        <v>221</v>
      </c>
      <c r="D43" s="19" t="s">
        <v>234</v>
      </c>
      <c r="E43" s="84">
        <v>41787</v>
      </c>
      <c r="F43" s="82">
        <v>20</v>
      </c>
      <c r="G43" s="82"/>
      <c r="H43" s="82" t="s">
        <v>170</v>
      </c>
      <c r="I43" s="25"/>
      <c r="J43" s="25"/>
      <c r="K43" s="25"/>
      <c r="L43" s="25"/>
      <c r="M43" s="88"/>
      <c r="N43" s="90"/>
      <c r="O43" s="90"/>
      <c r="P43" s="90"/>
      <c r="Q43" s="25"/>
      <c r="R43" s="25"/>
    </row>
    <row r="44" spans="2:18" x14ac:dyDescent="0.2">
      <c r="B44">
        <f t="shared" si="0"/>
        <v>41</v>
      </c>
      <c r="C44" s="19" t="s">
        <v>235</v>
      </c>
      <c r="D44" s="19" t="s">
        <v>198</v>
      </c>
      <c r="E44" s="84">
        <v>41790</v>
      </c>
      <c r="F44" s="82">
        <v>20</v>
      </c>
      <c r="G44" s="82"/>
      <c r="H44" s="82" t="s">
        <v>170</v>
      </c>
      <c r="I44" s="25"/>
      <c r="J44" s="25"/>
      <c r="K44" s="25"/>
      <c r="L44" s="25"/>
      <c r="M44" s="88"/>
      <c r="N44" s="90"/>
      <c r="O44" s="90"/>
      <c r="P44" s="90"/>
      <c r="Q44" s="25"/>
      <c r="R44" s="25"/>
    </row>
    <row r="45" spans="2:18" x14ac:dyDescent="0.2">
      <c r="B45">
        <f t="shared" si="0"/>
        <v>42</v>
      </c>
      <c r="C45" s="19" t="s">
        <v>236</v>
      </c>
      <c r="D45" s="19" t="s">
        <v>237</v>
      </c>
      <c r="E45" s="84">
        <v>41790</v>
      </c>
      <c r="F45" s="82">
        <v>20</v>
      </c>
      <c r="G45" s="82"/>
      <c r="H45" s="82" t="s">
        <v>170</v>
      </c>
      <c r="I45" s="25"/>
      <c r="J45" s="25"/>
      <c r="K45" s="25"/>
      <c r="L45" s="25"/>
      <c r="M45" s="88"/>
      <c r="N45" s="90"/>
      <c r="O45" s="90"/>
      <c r="P45" s="90"/>
      <c r="Q45" s="25"/>
      <c r="R45" s="25"/>
    </row>
    <row r="46" spans="2:18" x14ac:dyDescent="0.2">
      <c r="B46">
        <f t="shared" si="0"/>
        <v>43</v>
      </c>
      <c r="C46" s="19" t="s">
        <v>238</v>
      </c>
      <c r="D46" s="19" t="s">
        <v>239</v>
      </c>
      <c r="E46" s="84">
        <v>41791</v>
      </c>
      <c r="F46" s="82">
        <v>20</v>
      </c>
      <c r="G46" s="82"/>
      <c r="H46" s="82" t="s">
        <v>170</v>
      </c>
      <c r="I46" s="25"/>
      <c r="J46" s="25"/>
      <c r="K46" s="25"/>
      <c r="L46" s="25"/>
      <c r="M46" s="25"/>
      <c r="N46" s="25"/>
      <c r="O46" s="25"/>
      <c r="P46" s="25"/>
      <c r="Q46" s="25"/>
      <c r="R46" s="25"/>
    </row>
    <row r="47" spans="2:18" x14ac:dyDescent="0.2">
      <c r="B47">
        <f t="shared" si="0"/>
        <v>44</v>
      </c>
      <c r="C47" s="19" t="s">
        <v>240</v>
      </c>
      <c r="D47" s="19" t="s">
        <v>150</v>
      </c>
      <c r="E47" s="84">
        <v>41791</v>
      </c>
      <c r="F47" s="82">
        <v>20</v>
      </c>
      <c r="G47" s="82"/>
      <c r="H47" s="82" t="s">
        <v>170</v>
      </c>
      <c r="I47" s="25"/>
    </row>
    <row r="48" spans="2:18" x14ac:dyDescent="0.2">
      <c r="B48">
        <f t="shared" si="0"/>
        <v>45</v>
      </c>
      <c r="C48" s="19" t="s">
        <v>241</v>
      </c>
      <c r="D48" s="19" t="s">
        <v>190</v>
      </c>
      <c r="E48" s="84">
        <v>41792</v>
      </c>
      <c r="F48" s="82">
        <v>20</v>
      </c>
      <c r="G48" s="82"/>
      <c r="H48" s="82" t="s">
        <v>170</v>
      </c>
      <c r="I48" s="25"/>
    </row>
    <row r="49" spans="2:11" x14ac:dyDescent="0.2">
      <c r="B49">
        <f t="shared" si="0"/>
        <v>46</v>
      </c>
      <c r="C49" s="19" t="s">
        <v>242</v>
      </c>
      <c r="D49" s="19" t="s">
        <v>243</v>
      </c>
      <c r="E49" s="84">
        <v>41794</v>
      </c>
      <c r="F49" s="82">
        <v>20</v>
      </c>
      <c r="G49" s="82"/>
      <c r="H49" s="82" t="s">
        <v>170</v>
      </c>
      <c r="I49" s="25"/>
      <c r="J49" s="25"/>
      <c r="K49" s="25"/>
    </row>
    <row r="50" spans="2:11" x14ac:dyDescent="0.2">
      <c r="B50">
        <f t="shared" si="0"/>
        <v>47</v>
      </c>
      <c r="C50" s="19" t="s">
        <v>244</v>
      </c>
      <c r="D50" s="19" t="s">
        <v>245</v>
      </c>
      <c r="E50" s="84">
        <v>41796</v>
      </c>
      <c r="F50" s="82">
        <v>20</v>
      </c>
      <c r="G50" s="82"/>
      <c r="H50" s="82" t="s">
        <v>170</v>
      </c>
      <c r="I50" s="25"/>
      <c r="J50" s="25"/>
      <c r="K50" s="25"/>
    </row>
    <row r="51" spans="2:11" x14ac:dyDescent="0.2">
      <c r="B51">
        <f t="shared" si="0"/>
        <v>48</v>
      </c>
      <c r="C51" s="19" t="s">
        <v>246</v>
      </c>
      <c r="D51" s="19" t="s">
        <v>247</v>
      </c>
      <c r="E51" s="84">
        <v>41796</v>
      </c>
      <c r="F51" s="82">
        <v>20</v>
      </c>
      <c r="G51" s="82"/>
      <c r="H51" s="82" t="s">
        <v>170</v>
      </c>
      <c r="I51" s="25"/>
      <c r="J51" s="25"/>
      <c r="K51" s="25"/>
    </row>
    <row r="52" spans="2:11" x14ac:dyDescent="0.2">
      <c r="B52" s="25">
        <v>49</v>
      </c>
      <c r="C52" s="19" t="s">
        <v>241</v>
      </c>
      <c r="D52" s="19" t="s">
        <v>248</v>
      </c>
      <c r="E52" s="84">
        <v>41800</v>
      </c>
      <c r="F52" s="82">
        <v>20</v>
      </c>
      <c r="G52" s="82"/>
      <c r="H52" s="82" t="s">
        <v>170</v>
      </c>
      <c r="I52" s="25"/>
      <c r="J52" s="25"/>
    </row>
    <row r="53" spans="2:11" x14ac:dyDescent="0.2">
      <c r="B53" s="25">
        <v>50</v>
      </c>
      <c r="C53" s="19" t="s">
        <v>241</v>
      </c>
      <c r="D53" s="19" t="s">
        <v>249</v>
      </c>
      <c r="E53" s="84">
        <v>41800</v>
      </c>
      <c r="F53" s="82">
        <v>20</v>
      </c>
      <c r="G53" s="82"/>
      <c r="H53" s="82" t="s">
        <v>170</v>
      </c>
      <c r="I53" s="25"/>
      <c r="J53" s="25"/>
    </row>
    <row r="54" spans="2:11" x14ac:dyDescent="0.2">
      <c r="B54">
        <f t="shared" ref="B54" si="1">B53+1</f>
        <v>51</v>
      </c>
      <c r="C54" s="19" t="s">
        <v>241</v>
      </c>
      <c r="D54" s="85" t="s">
        <v>250</v>
      </c>
      <c r="E54" s="84">
        <v>41800</v>
      </c>
      <c r="F54" s="82">
        <v>20</v>
      </c>
      <c r="G54" s="82"/>
      <c r="H54" s="82" t="s">
        <v>170</v>
      </c>
      <c r="I54" s="25"/>
      <c r="J54" s="25"/>
    </row>
    <row r="55" spans="2:11" x14ac:dyDescent="0.2">
      <c r="B55" s="25">
        <v>52</v>
      </c>
      <c r="C55" s="19" t="s">
        <v>251</v>
      </c>
      <c r="D55" s="19" t="s">
        <v>252</v>
      </c>
      <c r="E55" s="84">
        <v>41800</v>
      </c>
      <c r="F55" s="82">
        <v>20</v>
      </c>
      <c r="G55" s="82"/>
      <c r="H55" s="82" t="s">
        <v>170</v>
      </c>
      <c r="I55" s="25"/>
      <c r="J55" s="25"/>
    </row>
    <row r="56" spans="2:11" x14ac:dyDescent="0.2">
      <c r="B56" s="25">
        <v>53</v>
      </c>
      <c r="C56" s="19" t="s">
        <v>253</v>
      </c>
      <c r="D56" s="19" t="s">
        <v>223</v>
      </c>
      <c r="E56" s="84">
        <v>41800</v>
      </c>
      <c r="F56" s="82">
        <v>20</v>
      </c>
      <c r="G56" s="82"/>
      <c r="H56" s="82" t="s">
        <v>170</v>
      </c>
      <c r="I56" s="25"/>
      <c r="J56" s="25"/>
    </row>
    <row r="57" spans="2:11" x14ac:dyDescent="0.2">
      <c r="B57">
        <v>54</v>
      </c>
      <c r="C57" s="85" t="s">
        <v>254</v>
      </c>
      <c r="D57" s="19" t="s">
        <v>255</v>
      </c>
      <c r="E57" s="84">
        <v>41800</v>
      </c>
      <c r="F57" s="82">
        <v>20</v>
      </c>
      <c r="G57" s="82"/>
      <c r="H57" s="82" t="s">
        <v>170</v>
      </c>
      <c r="I57" s="25"/>
      <c r="J57" s="25"/>
    </row>
    <row r="58" spans="2:11" x14ac:dyDescent="0.2">
      <c r="B58" s="25"/>
      <c r="C58" s="25"/>
      <c r="D58" s="25"/>
      <c r="E58" s="86" t="s">
        <v>256</v>
      </c>
      <c r="F58" s="87">
        <f>COUNTA($F$4:$F$57)</f>
        <v>54</v>
      </c>
      <c r="G58" s="87">
        <f>COUNTA($G$4:$G$57)</f>
        <v>0</v>
      </c>
      <c r="H58" s="87">
        <f>COUNTA($H$4:$H$57)</f>
        <v>54</v>
      </c>
      <c r="I58" s="25"/>
      <c r="J58" s="96"/>
    </row>
    <row r="59" spans="2:11" x14ac:dyDescent="0.2">
      <c r="B59" s="25"/>
      <c r="C59" s="25"/>
      <c r="D59" s="25"/>
      <c r="E59" s="88"/>
      <c r="F59" s="89">
        <f>SUM($F$4:$F$57)</f>
        <v>1080</v>
      </c>
      <c r="G59" s="90"/>
      <c r="H59" s="90"/>
      <c r="I59" s="25"/>
      <c r="J59" s="25"/>
    </row>
    <row r="60" spans="2:11" x14ac:dyDescent="0.2">
      <c r="B60" s="25"/>
      <c r="C60" s="25"/>
      <c r="D60" s="25"/>
      <c r="E60" s="88"/>
      <c r="F60" s="95"/>
      <c r="G60" s="95"/>
      <c r="H60" s="95"/>
      <c r="I60" s="25"/>
      <c r="J60" s="25"/>
    </row>
    <row r="61" spans="2:11" x14ac:dyDescent="0.2">
      <c r="B61" s="25"/>
      <c r="C61" s="25"/>
      <c r="D61" s="25"/>
      <c r="E61" s="88"/>
      <c r="F61" s="25"/>
      <c r="G61" s="25"/>
      <c r="H61" s="25"/>
      <c r="I61" s="25"/>
      <c r="J61" s="25"/>
    </row>
    <row r="62" spans="2:11" x14ac:dyDescent="0.2">
      <c r="B62" s="25"/>
      <c r="C62" s="25"/>
      <c r="D62" s="25"/>
      <c r="E62" s="25"/>
      <c r="F62" s="25"/>
      <c r="G62" s="25"/>
      <c r="H62" s="25"/>
      <c r="I62" s="25"/>
      <c r="J62" s="25"/>
    </row>
  </sheetData>
  <mergeCells count="7">
    <mergeCell ref="H2:H3"/>
    <mergeCell ref="J7:K7"/>
    <mergeCell ref="J8:K8"/>
    <mergeCell ref="C2:C3"/>
    <mergeCell ref="D2:D3"/>
    <mergeCell ref="E2:E3"/>
    <mergeCell ref="F2:G2"/>
  </mergeCells>
  <pageMargins left="0.7" right="0.7" top="0.75" bottom="0.75" header="0.3" footer="0.3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63"/>
  <sheetViews>
    <sheetView tabSelected="1" workbookViewId="0">
      <selection activeCell="Q49" sqref="Q49"/>
    </sheetView>
  </sheetViews>
  <sheetFormatPr baseColWidth="10" defaultRowHeight="12.75" x14ac:dyDescent="0.2"/>
  <cols>
    <col min="1" max="1" width="0.85546875" customWidth="1"/>
    <col min="2" max="2" width="4" customWidth="1"/>
    <col min="3" max="4" width="15.85546875" customWidth="1"/>
    <col min="5" max="6" width="4.140625" customWidth="1"/>
    <col min="7" max="15" width="3.7109375" customWidth="1"/>
    <col min="16" max="16" width="8" customWidth="1"/>
    <col min="22" max="22" width="23" customWidth="1"/>
  </cols>
  <sheetData>
    <row r="1" spans="2:22" ht="21" customHeight="1" x14ac:dyDescent="0.2">
      <c r="B1" s="183" t="s">
        <v>258</v>
      </c>
      <c r="C1" s="183"/>
      <c r="D1" s="183"/>
      <c r="E1" s="184" t="s">
        <v>327</v>
      </c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</row>
    <row r="2" spans="2:22" ht="3.75" customHeight="1" x14ac:dyDescent="0.2">
      <c r="B2" s="99"/>
      <c r="C2" s="99"/>
      <c r="D2" s="99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</row>
    <row r="3" spans="2:22" x14ac:dyDescent="0.2">
      <c r="B3" s="190" t="s">
        <v>328</v>
      </c>
      <c r="C3" s="190"/>
      <c r="D3" s="190"/>
      <c r="E3" s="190"/>
      <c r="F3" s="190"/>
      <c r="G3" s="190"/>
      <c r="H3" s="190"/>
      <c r="I3" s="190"/>
      <c r="J3" s="190"/>
      <c r="K3" s="190"/>
      <c r="L3" s="190"/>
      <c r="M3" s="190"/>
      <c r="N3" s="190"/>
      <c r="O3" s="190"/>
      <c r="P3" s="190"/>
    </row>
    <row r="4" spans="2:22" ht="15" customHeight="1" thickBot="1" x14ac:dyDescent="0.25">
      <c r="B4" s="191" t="s">
        <v>325</v>
      </c>
      <c r="C4" s="191"/>
      <c r="D4" s="191"/>
      <c r="E4" s="191"/>
      <c r="F4" s="191"/>
      <c r="G4" s="191"/>
      <c r="H4" s="191"/>
      <c r="I4" s="191"/>
      <c r="J4" s="130"/>
      <c r="K4" s="191" t="s">
        <v>326</v>
      </c>
      <c r="L4" s="191"/>
      <c r="M4" s="191"/>
      <c r="N4" s="191"/>
      <c r="O4" s="191"/>
      <c r="P4" s="191"/>
    </row>
    <row r="5" spans="2:22" ht="13.5" thickBot="1" x14ac:dyDescent="0.25">
      <c r="B5" s="101" t="s">
        <v>166</v>
      </c>
      <c r="C5" s="102" t="s">
        <v>259</v>
      </c>
      <c r="D5" s="103" t="s">
        <v>260</v>
      </c>
      <c r="E5" s="103" t="s">
        <v>261</v>
      </c>
      <c r="F5" s="103" t="s">
        <v>262</v>
      </c>
      <c r="G5" s="103" t="s">
        <v>263</v>
      </c>
      <c r="H5" s="104" t="s">
        <v>264</v>
      </c>
      <c r="I5" s="104" t="s">
        <v>265</v>
      </c>
      <c r="J5" s="104" t="s">
        <v>266</v>
      </c>
      <c r="K5" s="104" t="s">
        <v>267</v>
      </c>
      <c r="L5" s="104" t="s">
        <v>268</v>
      </c>
      <c r="M5" s="104" t="s">
        <v>269</v>
      </c>
      <c r="N5" s="104" t="s">
        <v>270</v>
      </c>
      <c r="O5" s="104" t="s">
        <v>271</v>
      </c>
      <c r="P5" s="104" t="s">
        <v>79</v>
      </c>
      <c r="T5" s="97"/>
      <c r="U5" s="97"/>
    </row>
    <row r="6" spans="2:22" x14ac:dyDescent="0.2">
      <c r="B6" s="105">
        <v>1</v>
      </c>
      <c r="C6" s="106" t="str">
        <f>IF(ISTEXT('LISTE DES PARTICIPANTS'!C40),'LISTE DES PARTICIPANTS'!C40,"")</f>
        <v>PUAUX</v>
      </c>
      <c r="D6" s="106" t="str">
        <f>IF(ISTEXT('LISTE DES PARTICIPANTS'!D40),'LISTE DES PARTICIPANTS'!D40,"")</f>
        <v>Florian</v>
      </c>
      <c r="E6" s="106">
        <v>5</v>
      </c>
      <c r="F6" s="106">
        <v>4</v>
      </c>
      <c r="G6" s="106">
        <v>11</v>
      </c>
      <c r="H6" s="136">
        <v>12</v>
      </c>
      <c r="I6" s="136">
        <v>19</v>
      </c>
      <c r="J6" s="111">
        <v>9</v>
      </c>
      <c r="K6" s="111"/>
      <c r="L6" s="111"/>
      <c r="M6" s="111"/>
      <c r="N6" s="111"/>
      <c r="O6" s="111"/>
      <c r="P6" s="109">
        <f>IF(ISNUMBER(Tableau3[[#This Row],[1]]),SUM(Tableau3[[#This Row],[1]:[11]]),"")</f>
        <v>60</v>
      </c>
      <c r="Q6" s="98"/>
      <c r="R6" s="97"/>
      <c r="S6" s="97"/>
      <c r="V6" s="75"/>
    </row>
    <row r="7" spans="2:22" x14ac:dyDescent="0.2">
      <c r="B7" s="110">
        <v>2</v>
      </c>
      <c r="C7" s="106" t="str">
        <f>IF(ISTEXT('LISTE DES PARTICIPANTS'!C21),'LISTE DES PARTICIPANTS'!C21,"")</f>
        <v xml:space="preserve">LACROIX </v>
      </c>
      <c r="D7" s="106" t="str">
        <f>IF(ISTEXT('LISTE DES PARTICIPANTS'!D21),'LISTE DES PARTICIPANTS'!D21,"")</f>
        <v>Romain</v>
      </c>
      <c r="E7" s="107">
        <v>9</v>
      </c>
      <c r="F7" s="107">
        <v>9</v>
      </c>
      <c r="G7" s="107">
        <v>9</v>
      </c>
      <c r="H7" s="108">
        <v>7</v>
      </c>
      <c r="I7" s="108">
        <v>14</v>
      </c>
      <c r="J7" s="108">
        <v>11</v>
      </c>
      <c r="K7" s="108"/>
      <c r="L7" s="108"/>
      <c r="M7" s="108"/>
      <c r="N7" s="108"/>
      <c r="O7" s="108"/>
      <c r="P7" s="109">
        <f>IF(ISNUMBER(Tableau3[[#This Row],[1]]),SUM(Tableau3[[#This Row],[1]:[11]]),"")</f>
        <v>59</v>
      </c>
      <c r="R7" s="95"/>
      <c r="S7" s="75"/>
      <c r="T7" s="75"/>
    </row>
    <row r="8" spans="2:22" x14ac:dyDescent="0.2">
      <c r="B8" s="105">
        <v>3</v>
      </c>
      <c r="C8" s="106" t="str">
        <f>IF(ISTEXT('LISTE DES PARTICIPANTS'!C38),'LISTE DES PARTICIPANTS'!C38,"")</f>
        <v>DE TASSIGNY</v>
      </c>
      <c r="D8" s="106" t="str">
        <f>IF(ISTEXT('LISTE DES PARTICIPANTS'!D38),'LISTE DES PARTICIPANTS'!D38,"")</f>
        <v>Marc</v>
      </c>
      <c r="E8" s="107">
        <v>10</v>
      </c>
      <c r="F8" s="107">
        <v>5</v>
      </c>
      <c r="G8" s="107">
        <v>10</v>
      </c>
      <c r="H8" s="108">
        <v>6</v>
      </c>
      <c r="I8" s="137">
        <v>17</v>
      </c>
      <c r="J8" s="108">
        <v>10</v>
      </c>
      <c r="K8" s="108"/>
      <c r="L8" s="108"/>
      <c r="M8" s="108"/>
      <c r="N8" s="108"/>
      <c r="O8" s="108"/>
      <c r="P8" s="109">
        <f>IF(ISNUMBER(Tableau3[[#This Row],[1]]),SUM(Tableau3[[#This Row],[1]:[11]]),"")</f>
        <v>58</v>
      </c>
      <c r="R8" s="113"/>
      <c r="S8" s="97"/>
      <c r="V8" s="75"/>
    </row>
    <row r="9" spans="2:22" x14ac:dyDescent="0.2">
      <c r="B9" s="110">
        <v>4</v>
      </c>
      <c r="C9" s="106" t="str">
        <f>IF(ISTEXT('LISTE DES PARTICIPANTS'!C7),'LISTE DES PARTICIPANTS'!C7,"")</f>
        <v xml:space="preserve">SUBLET </v>
      </c>
      <c r="D9" s="106" t="str">
        <f>IF(ISTEXT('LISTE DES PARTICIPANTS'!D7),'LISTE DES PARTICIPANTS'!D7,"")</f>
        <v>Morgan</v>
      </c>
      <c r="E9" s="107">
        <v>10</v>
      </c>
      <c r="F9" s="107">
        <v>7</v>
      </c>
      <c r="G9" s="107">
        <v>9</v>
      </c>
      <c r="H9" s="108">
        <v>4</v>
      </c>
      <c r="I9" s="108">
        <v>15</v>
      </c>
      <c r="J9" s="108">
        <v>11</v>
      </c>
      <c r="K9" s="108"/>
      <c r="L9" s="108"/>
      <c r="M9" s="108"/>
      <c r="N9" s="108"/>
      <c r="O9" s="108"/>
      <c r="P9" s="109">
        <f>IF(ISNUMBER(Tableau3[[#This Row],[1]]),SUM(Tableau3[[#This Row],[1]:[11]]),"")</f>
        <v>56</v>
      </c>
      <c r="R9" s="113"/>
      <c r="S9" s="75"/>
      <c r="T9" s="75"/>
    </row>
    <row r="10" spans="2:22" x14ac:dyDescent="0.2">
      <c r="B10" s="132">
        <v>5</v>
      </c>
      <c r="C10" s="106" t="str">
        <f>IF(ISTEXT('LISTE DES PARTICIPANTS'!C13),'LISTE DES PARTICIPANTS'!C13,"")</f>
        <v>BOULICAULT</v>
      </c>
      <c r="D10" s="106" t="str">
        <f>IF(ISTEXT('LISTE DES PARTICIPANTS'!D13),'LISTE DES PARTICIPANTS'!D13,"")</f>
        <v>Cédric</v>
      </c>
      <c r="E10" s="106">
        <v>7</v>
      </c>
      <c r="F10" s="135">
        <v>10</v>
      </c>
      <c r="G10" s="106">
        <v>8</v>
      </c>
      <c r="H10" s="111">
        <v>9</v>
      </c>
      <c r="I10" s="111">
        <v>13</v>
      </c>
      <c r="J10" s="111">
        <v>6</v>
      </c>
      <c r="K10" s="111"/>
      <c r="L10" s="111"/>
      <c r="M10" s="111"/>
      <c r="N10" s="111"/>
      <c r="O10" s="111"/>
      <c r="P10" s="109">
        <f>IF(ISNUMBER(Tableau3[[#This Row],[1]]),SUM(Tableau3[[#This Row],[1]:[11]]),"")</f>
        <v>53</v>
      </c>
      <c r="S10" s="97"/>
    </row>
    <row r="11" spans="2:22" x14ac:dyDescent="0.2">
      <c r="B11" s="110">
        <v>5</v>
      </c>
      <c r="C11" s="106" t="str">
        <f>IF(ISTEXT('LISTE DES PARTICIPANTS'!C56),'LISTE DES PARTICIPANTS'!C56,"")</f>
        <v>CHARRONDIERE</v>
      </c>
      <c r="D11" s="106" t="str">
        <f>IF(ISTEXT('LISTE DES PARTICIPANTS'!D56),'LISTE DES PARTICIPANTS'!D56,"")</f>
        <v>Thomas</v>
      </c>
      <c r="E11" s="107">
        <v>6</v>
      </c>
      <c r="F11" s="107">
        <v>6</v>
      </c>
      <c r="G11" s="107">
        <v>9</v>
      </c>
      <c r="H11" s="108">
        <v>8</v>
      </c>
      <c r="I11" s="108">
        <v>11</v>
      </c>
      <c r="J11" s="108">
        <v>13</v>
      </c>
      <c r="K11" s="108"/>
      <c r="L11" s="108"/>
      <c r="M11" s="108"/>
      <c r="N11" s="108"/>
      <c r="O11" s="108"/>
      <c r="P11" s="114">
        <f>IF(ISNUMBER(Tableau3[[#This Row],[1]]),SUM(Tableau3[[#This Row],[1]:[11]]),"")</f>
        <v>53</v>
      </c>
    </row>
    <row r="12" spans="2:22" x14ac:dyDescent="0.2">
      <c r="B12" s="105">
        <v>7</v>
      </c>
      <c r="C12" s="106" t="str">
        <f>IF(ISTEXT('LISTE DES PARTICIPANTS'!C16),'LISTE DES PARTICIPANTS'!C16,"")</f>
        <v>ANDRE</v>
      </c>
      <c r="D12" s="106" t="str">
        <f>IF(ISTEXT('LISTE DES PARTICIPANTS'!D16),'LISTE DES PARTICIPANTS'!D16,"")</f>
        <v>Emmanuel</v>
      </c>
      <c r="E12" s="107">
        <v>5</v>
      </c>
      <c r="F12" s="107">
        <v>9</v>
      </c>
      <c r="G12" s="107">
        <v>10</v>
      </c>
      <c r="H12" s="108">
        <v>4</v>
      </c>
      <c r="I12" s="111">
        <v>16</v>
      </c>
      <c r="J12" s="108">
        <v>8</v>
      </c>
      <c r="K12" s="108"/>
      <c r="L12" s="108"/>
      <c r="M12" s="108"/>
      <c r="N12" s="108"/>
      <c r="O12" s="108"/>
      <c r="P12" s="109">
        <f>IF(ISNUMBER(Tableau3[[#This Row],[1]]),SUM(Tableau3[[#This Row],[1]:[11]]),"")</f>
        <v>52</v>
      </c>
      <c r="T12" s="95"/>
      <c r="U12" s="95"/>
    </row>
    <row r="13" spans="2:22" x14ac:dyDescent="0.2">
      <c r="B13" s="110">
        <v>7</v>
      </c>
      <c r="C13" s="106" t="str">
        <f>IF(ISTEXT('LISTE DES PARTICIPANTS'!C32),'LISTE DES PARTICIPANTS'!C32,"")</f>
        <v>BLANCO</v>
      </c>
      <c r="D13" s="106" t="str">
        <f>IF(ISTEXT('LISTE DES PARTICIPANTS'!D32),'LISTE DES PARTICIPANTS'!D32,"")</f>
        <v>Rudy</v>
      </c>
      <c r="E13" s="107">
        <v>6</v>
      </c>
      <c r="F13" s="107">
        <v>4</v>
      </c>
      <c r="G13" s="107">
        <v>7</v>
      </c>
      <c r="H13" s="108">
        <v>11</v>
      </c>
      <c r="I13" s="108">
        <v>13</v>
      </c>
      <c r="J13" s="108">
        <v>11</v>
      </c>
      <c r="K13" s="108"/>
      <c r="L13" s="108"/>
      <c r="M13" s="108"/>
      <c r="N13" s="108"/>
      <c r="O13" s="108"/>
      <c r="P13" s="109">
        <f>IF(ISNUMBER(Tableau3[[#This Row],[1]]),SUM(Tableau3[[#This Row],[1]:[11]]),"")</f>
        <v>52</v>
      </c>
      <c r="T13" s="112"/>
      <c r="U13" s="95"/>
    </row>
    <row r="14" spans="2:22" x14ac:dyDescent="0.2">
      <c r="B14" s="105">
        <v>7</v>
      </c>
      <c r="C14" s="106" t="str">
        <f>IF(ISTEXT('LISTE DES PARTICIPANTS'!C26),'LISTE DES PARTICIPANTS'!C26,"")</f>
        <v>GUINCHARD</v>
      </c>
      <c r="D14" s="106" t="str">
        <f>IF(ISTEXT('LISTE DES PARTICIPANTS'!D26),'LISTE DES PARTICIPANTS'!D26,"")</f>
        <v>Florian</v>
      </c>
      <c r="E14" s="107">
        <v>6</v>
      </c>
      <c r="F14" s="107">
        <v>4</v>
      </c>
      <c r="G14" s="107">
        <v>11</v>
      </c>
      <c r="H14" s="108">
        <v>4</v>
      </c>
      <c r="I14" s="108">
        <v>15</v>
      </c>
      <c r="J14" s="108">
        <v>12</v>
      </c>
      <c r="K14" s="108"/>
      <c r="L14" s="108"/>
      <c r="M14" s="108"/>
      <c r="N14" s="108"/>
      <c r="O14" s="108"/>
      <c r="P14" s="109">
        <f>IF(ISNUMBER(Tableau3[[#This Row],[1]]),SUM(Tableau3[[#This Row],[1]:[11]]),"")</f>
        <v>52</v>
      </c>
      <c r="T14" s="25"/>
      <c r="U14" s="113"/>
    </row>
    <row r="15" spans="2:22" x14ac:dyDescent="0.2">
      <c r="B15" s="110">
        <v>7</v>
      </c>
      <c r="C15" s="106" t="str">
        <f>IF(ISTEXT('LISTE DES PARTICIPANTS'!C42),'LISTE DES PARTICIPANTS'!C42,"")</f>
        <v>BOUCHET</v>
      </c>
      <c r="D15" s="106" t="str">
        <f>IF(ISTEXT('LISTE DES PARTICIPANTS'!D42),'LISTE DES PARTICIPANTS'!D42,"")</f>
        <v>Thibault</v>
      </c>
      <c r="E15" s="135">
        <v>12</v>
      </c>
      <c r="F15" s="107">
        <v>8</v>
      </c>
      <c r="G15" s="107">
        <v>7</v>
      </c>
      <c r="H15" s="108">
        <v>4</v>
      </c>
      <c r="I15" s="108">
        <v>8</v>
      </c>
      <c r="J15" s="108">
        <v>13</v>
      </c>
      <c r="K15" s="108"/>
      <c r="L15" s="108"/>
      <c r="M15" s="108"/>
      <c r="N15" s="108"/>
      <c r="O15" s="108"/>
      <c r="P15" s="109">
        <f>IF(ISNUMBER(Tableau3[[#This Row],[1]]),SUM(Tableau3[[#This Row],[1]:[11]]),"")</f>
        <v>52</v>
      </c>
    </row>
    <row r="16" spans="2:22" x14ac:dyDescent="0.2">
      <c r="B16" s="105">
        <v>11</v>
      </c>
      <c r="C16" s="106" t="str">
        <f>IF(ISTEXT('LISTE DES PARTICIPANTS'!C22),'LISTE DES PARTICIPANTS'!C22,"")</f>
        <v>BEDONI</v>
      </c>
      <c r="D16" s="106" t="str">
        <f>IF(ISTEXT('LISTE DES PARTICIPANTS'!D22),'LISTE DES PARTICIPANTS'!D22,"")</f>
        <v>Rodolphe</v>
      </c>
      <c r="E16" s="106">
        <v>9</v>
      </c>
      <c r="F16" s="106">
        <v>8</v>
      </c>
      <c r="G16" s="106">
        <v>12</v>
      </c>
      <c r="H16" s="111">
        <v>6</v>
      </c>
      <c r="I16" s="111">
        <v>6</v>
      </c>
      <c r="J16" s="111">
        <v>10</v>
      </c>
      <c r="K16" s="111"/>
      <c r="L16" s="111"/>
      <c r="M16" s="111"/>
      <c r="N16" s="111"/>
      <c r="O16" s="111"/>
      <c r="P16" s="109">
        <f>IF(ISNUMBER(Tableau3[[#This Row],[1]]),SUM(Tableau3[[#This Row],[1]:[11]]),"")</f>
        <v>51</v>
      </c>
      <c r="R16" s="95"/>
      <c r="S16" s="95"/>
    </row>
    <row r="17" spans="2:20" x14ac:dyDescent="0.2">
      <c r="B17" s="110">
        <v>11</v>
      </c>
      <c r="C17" s="106" t="str">
        <f>IF(ISTEXT('LISTE DES PARTICIPANTS'!C9),'LISTE DES PARTICIPANTS'!C9,"")</f>
        <v>FOURNIER</v>
      </c>
      <c r="D17" s="106" t="str">
        <f>IF(ISTEXT('LISTE DES PARTICIPANTS'!D9),'LISTE DES PARTICIPANTS'!D9,"")</f>
        <v>Guillaume</v>
      </c>
      <c r="E17" s="107">
        <v>7</v>
      </c>
      <c r="F17" s="107">
        <v>6</v>
      </c>
      <c r="G17" s="107">
        <v>10</v>
      </c>
      <c r="H17" s="108">
        <v>9</v>
      </c>
      <c r="I17" s="108">
        <v>8</v>
      </c>
      <c r="J17" s="108">
        <v>11</v>
      </c>
      <c r="K17" s="108"/>
      <c r="L17" s="108"/>
      <c r="M17" s="108"/>
      <c r="N17" s="108"/>
      <c r="O17" s="108"/>
      <c r="P17" s="109">
        <f>IF(ISNUMBER(Tableau3[[#This Row],[1]]),SUM(Tableau3[[#This Row],[1]:[11]]),"")</f>
        <v>51</v>
      </c>
      <c r="R17" s="112"/>
      <c r="S17" s="113"/>
    </row>
    <row r="18" spans="2:20" x14ac:dyDescent="0.2">
      <c r="B18" s="105">
        <v>11</v>
      </c>
      <c r="C18" s="106" t="str">
        <f>IF(ISTEXT('LISTE DES PARTICIPANTS'!C43),'LISTE DES PARTICIPANTS'!C43,"")</f>
        <v>BOUCHET</v>
      </c>
      <c r="D18" s="106" t="str">
        <f>IF(ISTEXT('LISTE DES PARTICIPANTS'!D43),'LISTE DES PARTICIPANTS'!D43,"")</f>
        <v>Bernard</v>
      </c>
      <c r="E18" s="107">
        <v>7</v>
      </c>
      <c r="F18" s="107">
        <v>4</v>
      </c>
      <c r="G18" s="107">
        <v>10</v>
      </c>
      <c r="H18" s="108">
        <v>8</v>
      </c>
      <c r="I18" s="108">
        <v>10</v>
      </c>
      <c r="J18" s="108">
        <v>12</v>
      </c>
      <c r="K18" s="108"/>
      <c r="L18" s="108"/>
      <c r="M18" s="108"/>
      <c r="N18" s="108"/>
      <c r="O18" s="108"/>
      <c r="P18" s="109">
        <f>IF(ISNUMBER(Tableau3[[#This Row],[1]]),SUM(Tableau3[[#This Row],[1]:[11]]),"")</f>
        <v>51</v>
      </c>
      <c r="R18" s="25"/>
      <c r="S18" s="113"/>
    </row>
    <row r="19" spans="2:20" x14ac:dyDescent="0.2">
      <c r="B19" s="110">
        <v>11</v>
      </c>
      <c r="C19" s="106" t="str">
        <f>IF(ISTEXT('LISTE DES PARTICIPANTS'!C49),'LISTE DES PARTICIPANTS'!C49,"")</f>
        <v>HYVRON</v>
      </c>
      <c r="D19" s="106" t="str">
        <f>IF(ISTEXT('LISTE DES PARTICIPANTS'!D49),'LISTE DES PARTICIPANTS'!D49,"")</f>
        <v>Florent</v>
      </c>
      <c r="E19" s="107">
        <v>9</v>
      </c>
      <c r="F19" s="107">
        <v>2</v>
      </c>
      <c r="G19" s="107">
        <v>9</v>
      </c>
      <c r="H19" s="108">
        <v>10</v>
      </c>
      <c r="I19" s="108">
        <v>7</v>
      </c>
      <c r="J19" s="108">
        <v>14</v>
      </c>
      <c r="K19" s="108"/>
      <c r="L19" s="108"/>
      <c r="M19" s="108"/>
      <c r="N19" s="108"/>
      <c r="O19" s="108"/>
      <c r="P19" s="109">
        <f>IF(ISNUMBER(Tableau3[[#This Row],[1]]),SUM(Tableau3[[#This Row],[1]:[11]]),"")</f>
        <v>51</v>
      </c>
      <c r="S19" s="113"/>
    </row>
    <row r="20" spans="2:20" x14ac:dyDescent="0.2">
      <c r="B20" s="105">
        <v>15</v>
      </c>
      <c r="C20" s="106" t="str">
        <f>IF(ISTEXT('LISTE DES PARTICIPANTS'!C5),'LISTE DES PARTICIPANTS'!C5,"")</f>
        <v>FOURNIER</v>
      </c>
      <c r="D20" s="106" t="str">
        <f>IF(ISTEXT('LISTE DES PARTICIPANTS'!D5),'LISTE DES PARTICIPANTS'!D5,"")</f>
        <v>Julien</v>
      </c>
      <c r="E20" s="106">
        <v>5</v>
      </c>
      <c r="F20" s="106">
        <v>9</v>
      </c>
      <c r="G20" s="106">
        <v>9</v>
      </c>
      <c r="H20" s="111">
        <v>4</v>
      </c>
      <c r="I20" s="111">
        <v>10</v>
      </c>
      <c r="J20" s="111">
        <v>13</v>
      </c>
      <c r="K20" s="111"/>
      <c r="L20" s="111"/>
      <c r="M20" s="111"/>
      <c r="N20" s="111"/>
      <c r="O20" s="111"/>
      <c r="P20" s="109">
        <f>IF(ISNUMBER(Tableau3[[#This Row],[1]]),SUM(Tableau3[[#This Row],[1]:[11]]),"")</f>
        <v>50</v>
      </c>
    </row>
    <row r="21" spans="2:20" x14ac:dyDescent="0.2">
      <c r="B21" s="110">
        <v>15</v>
      </c>
      <c r="C21" s="106" t="str">
        <f>IF(ISTEXT('LISTE DES PARTICIPANTS'!C24),'LISTE DES PARTICIPANTS'!C24,"")</f>
        <v>PEROT</v>
      </c>
      <c r="D21" s="106" t="str">
        <f>IF(ISTEXT('LISTE DES PARTICIPANTS'!D24),'LISTE DES PARTICIPANTS'!D24,"")</f>
        <v>Benjamin</v>
      </c>
      <c r="E21" s="107">
        <v>8</v>
      </c>
      <c r="F21" s="107">
        <v>0</v>
      </c>
      <c r="G21" s="107">
        <v>11</v>
      </c>
      <c r="H21" s="108">
        <v>4</v>
      </c>
      <c r="I21" s="108">
        <v>6</v>
      </c>
      <c r="J21" s="136">
        <v>21</v>
      </c>
      <c r="K21" s="108"/>
      <c r="L21" s="108"/>
      <c r="M21" s="108"/>
      <c r="N21" s="108"/>
      <c r="O21" s="108"/>
      <c r="P21" s="109">
        <f>IF(ISNUMBER(Tableau3[[#This Row],[1]]),SUM(Tableau3[[#This Row],[1]:[11]]),"")</f>
        <v>50</v>
      </c>
    </row>
    <row r="22" spans="2:20" x14ac:dyDescent="0.2">
      <c r="B22" s="105">
        <v>17</v>
      </c>
      <c r="C22" s="106" t="str">
        <f>IF(ISTEXT('LISTE DES PARTICIPANTS'!C10),'LISTE DES PARTICIPANTS'!C10,"")</f>
        <v>MARQUES</v>
      </c>
      <c r="D22" s="106" t="str">
        <f>IF(ISTEXT('LISTE DES PARTICIPANTS'!D10),'LISTE DES PARTICIPANTS'!D10,"")</f>
        <v>Jean-Pierre</v>
      </c>
      <c r="E22" s="107">
        <v>7</v>
      </c>
      <c r="F22" s="107">
        <v>8</v>
      </c>
      <c r="G22" s="107">
        <v>8</v>
      </c>
      <c r="H22" s="108">
        <v>4</v>
      </c>
      <c r="I22" s="108">
        <v>11</v>
      </c>
      <c r="J22" s="108">
        <v>11</v>
      </c>
      <c r="K22" s="108"/>
      <c r="L22" s="108"/>
      <c r="M22" s="108"/>
      <c r="N22" s="108"/>
      <c r="O22" s="108"/>
      <c r="P22" s="109">
        <f>IF(ISNUMBER(Tableau3[[#This Row],[1]]),SUM(Tableau3[[#This Row],[1]:[11]]),"")</f>
        <v>49</v>
      </c>
    </row>
    <row r="23" spans="2:20" x14ac:dyDescent="0.2">
      <c r="B23" s="131">
        <v>17</v>
      </c>
      <c r="C23" s="106" t="str">
        <f>IF(ISTEXT('LISTE DES PARTICIPANTS'!C39),'LISTE DES PARTICIPANTS'!C39,"")</f>
        <v>MARIE</v>
      </c>
      <c r="D23" s="106" t="str">
        <f>IF(ISTEXT('LISTE DES PARTICIPANTS'!D39),'LISTE DES PARTICIPANTS'!D39,"")</f>
        <v>Michel</v>
      </c>
      <c r="E23" s="107">
        <v>6</v>
      </c>
      <c r="F23" s="107">
        <v>0</v>
      </c>
      <c r="G23" s="107">
        <v>12</v>
      </c>
      <c r="H23" s="108">
        <v>7</v>
      </c>
      <c r="I23" s="108">
        <v>10</v>
      </c>
      <c r="J23" s="108">
        <v>14</v>
      </c>
      <c r="K23" s="108"/>
      <c r="L23" s="108"/>
      <c r="M23" s="108"/>
      <c r="N23" s="108"/>
      <c r="O23" s="108"/>
      <c r="P23" s="109">
        <f>IF(ISNUMBER(Tableau3[[#This Row],[1]]),SUM(Tableau3[[#This Row],[1]:[11]]),"")</f>
        <v>49</v>
      </c>
      <c r="R23" s="97"/>
      <c r="S23" s="97"/>
    </row>
    <row r="24" spans="2:20" x14ac:dyDescent="0.2">
      <c r="B24" s="105">
        <v>17</v>
      </c>
      <c r="C24" s="106" t="str">
        <f>IF(ISTEXT('LISTE DES PARTICIPANTS'!C20),'LISTE DES PARTICIPANTS'!C20,"")</f>
        <v>BOUVIER</v>
      </c>
      <c r="D24" s="106" t="str">
        <f>IF(ISTEXT('LISTE DES PARTICIPANTS'!D20),'LISTE DES PARTICIPANTS'!D20,"")</f>
        <v>Randy</v>
      </c>
      <c r="E24" s="107">
        <v>4</v>
      </c>
      <c r="F24" s="107">
        <v>4</v>
      </c>
      <c r="G24" s="107">
        <v>9</v>
      </c>
      <c r="H24" s="108">
        <v>8</v>
      </c>
      <c r="I24" s="108">
        <v>9</v>
      </c>
      <c r="J24" s="108">
        <v>15</v>
      </c>
      <c r="K24" s="108"/>
      <c r="L24" s="108"/>
      <c r="M24" s="108"/>
      <c r="N24" s="108"/>
      <c r="O24" s="108"/>
      <c r="P24" s="109">
        <f>IF(ISNUMBER(Tableau3[[#This Row],[1]]),SUM(Tableau3[[#This Row],[1]:[11]]),"")</f>
        <v>49</v>
      </c>
      <c r="R24" s="75"/>
      <c r="S24" s="75"/>
      <c r="T24" s="75"/>
    </row>
    <row r="25" spans="2:20" x14ac:dyDescent="0.2">
      <c r="B25" s="110">
        <v>20</v>
      </c>
      <c r="C25" s="106" t="str">
        <f>IF(ISTEXT('LISTE DES PARTICIPANTS'!C47),'LISTE DES PARTICIPANTS'!C47,"")</f>
        <v>BESSON</v>
      </c>
      <c r="D25" s="106" t="str">
        <f>IF(ISTEXT('LISTE DES PARTICIPANTS'!D47),'LISTE DES PARTICIPANTS'!D47,"")</f>
        <v>Julien</v>
      </c>
      <c r="E25" s="107">
        <v>6</v>
      </c>
      <c r="F25" s="107">
        <v>4</v>
      </c>
      <c r="G25" s="107">
        <v>8</v>
      </c>
      <c r="H25" s="108">
        <v>7</v>
      </c>
      <c r="I25" s="108">
        <v>9</v>
      </c>
      <c r="J25" s="108">
        <v>14</v>
      </c>
      <c r="K25" s="108"/>
      <c r="L25" s="108"/>
      <c r="M25" s="108"/>
      <c r="N25" s="108"/>
      <c r="O25" s="108"/>
      <c r="P25" s="109">
        <f>IF(ISNUMBER(Tableau3[[#This Row],[1]]),SUM(Tableau3[[#This Row],[1]:[11]]),"")</f>
        <v>48</v>
      </c>
      <c r="R25" s="97"/>
      <c r="S25" s="97"/>
    </row>
    <row r="26" spans="2:20" x14ac:dyDescent="0.2">
      <c r="B26" s="105">
        <v>20</v>
      </c>
      <c r="C26" s="106" t="str">
        <f>IF(ISTEXT('LISTE DES PARTICIPANTS'!C52),'LISTE DES PARTICIPANTS'!C52,"")</f>
        <v>LYONNE</v>
      </c>
      <c r="D26" s="106" t="str">
        <f>IF(ISTEXT('LISTE DES PARTICIPANTS'!D52),'LISTE DES PARTICIPANTS'!D52,"")</f>
        <v>Jonathan</v>
      </c>
      <c r="E26" s="107">
        <v>2</v>
      </c>
      <c r="F26" s="107">
        <v>4</v>
      </c>
      <c r="G26" s="107">
        <v>5</v>
      </c>
      <c r="H26" s="108">
        <v>7</v>
      </c>
      <c r="I26" s="108">
        <v>16</v>
      </c>
      <c r="J26" s="108">
        <v>14</v>
      </c>
      <c r="K26" s="108"/>
      <c r="L26" s="108"/>
      <c r="M26" s="108"/>
      <c r="N26" s="108"/>
      <c r="O26" s="108"/>
      <c r="P26" s="114">
        <f>IF(ISNUMBER(Tableau3[[#This Row],[1]]),SUM(Tableau3[[#This Row],[1]:[11]]),"")</f>
        <v>48</v>
      </c>
      <c r="R26" s="75"/>
      <c r="S26" s="75"/>
      <c r="T26" s="75"/>
    </row>
    <row r="27" spans="2:20" x14ac:dyDescent="0.2">
      <c r="B27" s="110">
        <v>22</v>
      </c>
      <c r="C27" s="106" t="str">
        <f>IF(ISTEXT('LISTE DES PARTICIPANTS'!C8),'LISTE DES PARTICIPANTS'!C8,"")</f>
        <v>FOURNIER</v>
      </c>
      <c r="D27" s="106" t="str">
        <f>IF(ISTEXT('LISTE DES PARTICIPANTS'!D8),'LISTE DES PARTICIPANTS'!D8,"")</f>
        <v>Simon</v>
      </c>
      <c r="E27" s="106">
        <v>6</v>
      </c>
      <c r="F27" s="106">
        <v>0</v>
      </c>
      <c r="G27" s="106">
        <v>13</v>
      </c>
      <c r="H27" s="111">
        <v>11</v>
      </c>
      <c r="I27" s="111">
        <v>13</v>
      </c>
      <c r="J27" s="111">
        <v>4</v>
      </c>
      <c r="K27" s="111"/>
      <c r="L27" s="111"/>
      <c r="M27" s="111"/>
      <c r="N27" s="111"/>
      <c r="O27" s="111"/>
      <c r="P27" s="109">
        <f>IF(ISNUMBER(Tableau3[[#This Row],[1]]),SUM(Tableau3[[#This Row],[1]:[11]]),"")</f>
        <v>47</v>
      </c>
      <c r="S27" s="97"/>
    </row>
    <row r="28" spans="2:20" x14ac:dyDescent="0.2">
      <c r="B28" s="105">
        <v>22</v>
      </c>
      <c r="C28" s="106" t="str">
        <f>IF(ISTEXT('LISTE DES PARTICIPANTS'!C14),'LISTE DES PARTICIPANTS'!C14,"")</f>
        <v>MOUTINHO</v>
      </c>
      <c r="D28" s="106" t="str">
        <f>IF(ISTEXT('LISTE DES PARTICIPANTS'!D14),'LISTE DES PARTICIPANTS'!D14,"")</f>
        <v>Jean</v>
      </c>
      <c r="E28" s="107">
        <v>6</v>
      </c>
      <c r="F28" s="107">
        <v>6</v>
      </c>
      <c r="G28" s="107">
        <v>11</v>
      </c>
      <c r="H28" s="108">
        <v>6</v>
      </c>
      <c r="I28" s="108">
        <v>8</v>
      </c>
      <c r="J28" s="108">
        <v>10</v>
      </c>
      <c r="K28" s="108"/>
      <c r="L28" s="108"/>
      <c r="M28" s="108"/>
      <c r="N28" s="108"/>
      <c r="O28" s="108"/>
      <c r="P28" s="109">
        <f>IF(ISNUMBER(Tableau3[[#This Row],[1]]),SUM(Tableau3[[#This Row],[1]:[11]]),"")</f>
        <v>47</v>
      </c>
    </row>
    <row r="29" spans="2:20" x14ac:dyDescent="0.2">
      <c r="B29" s="110">
        <v>22</v>
      </c>
      <c r="C29" s="106" t="str">
        <f>IF(ISTEXT('LISTE DES PARTICIPANTS'!C31),'LISTE DES PARTICIPANTS'!C31,"")</f>
        <v xml:space="preserve">SUBLET </v>
      </c>
      <c r="D29" s="106" t="str">
        <f>IF(ISTEXT('LISTE DES PARTICIPANTS'!D31),'LISTE DES PARTICIPANTS'!D31,"")</f>
        <v>Jérome</v>
      </c>
      <c r="E29" s="107">
        <v>8</v>
      </c>
      <c r="F29" s="107">
        <v>0</v>
      </c>
      <c r="G29" s="106">
        <v>10</v>
      </c>
      <c r="H29" s="108">
        <v>9</v>
      </c>
      <c r="I29" s="108">
        <v>8</v>
      </c>
      <c r="J29" s="108">
        <v>12</v>
      </c>
      <c r="K29" s="108"/>
      <c r="L29" s="108"/>
      <c r="M29" s="108"/>
      <c r="N29" s="108"/>
      <c r="O29" s="108"/>
      <c r="P29" s="109">
        <f>IF(ISNUMBER(Tableau3[[#This Row],[1]]),SUM(Tableau3[[#This Row],[1]:[11]]),"")</f>
        <v>47</v>
      </c>
    </row>
    <row r="30" spans="2:20" x14ac:dyDescent="0.2">
      <c r="B30" s="105">
        <v>22</v>
      </c>
      <c r="C30" s="106" t="str">
        <f>IF(ISTEXT('LISTE DES PARTICIPANTS'!C35),'LISTE DES PARTICIPANTS'!C35,"")</f>
        <v>BOUCHET</v>
      </c>
      <c r="D30" s="106" t="str">
        <f>IF(ISTEXT('LISTE DES PARTICIPANTS'!D35),'LISTE DES PARTICIPANTS'!D35,"")</f>
        <v>Bertrand</v>
      </c>
      <c r="E30" s="107">
        <v>7</v>
      </c>
      <c r="F30" s="107">
        <v>5</v>
      </c>
      <c r="G30" s="107">
        <v>6</v>
      </c>
      <c r="H30" s="108">
        <v>9</v>
      </c>
      <c r="I30" s="108">
        <v>7</v>
      </c>
      <c r="J30" s="108">
        <v>13</v>
      </c>
      <c r="K30" s="108"/>
      <c r="L30" s="108"/>
      <c r="M30" s="108"/>
      <c r="N30" s="108"/>
      <c r="O30" s="108"/>
      <c r="P30" s="109">
        <f>IF(ISNUMBER(Tableau3[[#This Row],[1]]),SUM(Tableau3[[#This Row],[1]:[11]]),"")</f>
        <v>47</v>
      </c>
    </row>
    <row r="31" spans="2:20" x14ac:dyDescent="0.2">
      <c r="B31" s="110">
        <v>22</v>
      </c>
      <c r="C31" s="106" t="str">
        <f>IF(ISTEXT('LISTE DES PARTICIPANTS'!C4),'LISTE DES PARTICIPANTS'!C4,"")</f>
        <v>FOURNIER</v>
      </c>
      <c r="D31" s="106" t="str">
        <f>IF(ISTEXT('LISTE DES PARTICIPANTS'!D4),'LISTE DES PARTICIPANTS'!D4,"")</f>
        <v>Thibaut</v>
      </c>
      <c r="E31" s="107">
        <v>5</v>
      </c>
      <c r="F31" s="107">
        <v>6</v>
      </c>
      <c r="G31" s="107">
        <v>4</v>
      </c>
      <c r="H31" s="108">
        <v>8</v>
      </c>
      <c r="I31" s="108">
        <v>8</v>
      </c>
      <c r="J31" s="108">
        <v>16</v>
      </c>
      <c r="K31" s="108"/>
      <c r="L31" s="108"/>
      <c r="M31" s="108"/>
      <c r="N31" s="108"/>
      <c r="O31" s="108"/>
      <c r="P31" s="109">
        <f>IF(ISNUMBER(Tableau3[[#This Row],[1]]),SUM(Tableau3[[#This Row],[1]:[11]]),"")</f>
        <v>47</v>
      </c>
    </row>
    <row r="32" spans="2:20" x14ac:dyDescent="0.2">
      <c r="B32" s="105">
        <v>27</v>
      </c>
      <c r="C32" s="106" t="str">
        <f>IF(ISTEXT('LISTE DES PARTICIPANTS'!C46),'LISTE DES PARTICIPANTS'!C46,"")</f>
        <v>DUNAND</v>
      </c>
      <c r="D32" s="106" t="str">
        <f>IF(ISTEXT('LISTE DES PARTICIPANTS'!D46),'LISTE DES PARTICIPANTS'!D46,"")</f>
        <v>Sébastien</v>
      </c>
      <c r="E32" s="107">
        <v>5</v>
      </c>
      <c r="F32" s="107">
        <v>5</v>
      </c>
      <c r="G32" s="107">
        <v>10</v>
      </c>
      <c r="H32" s="108">
        <v>7</v>
      </c>
      <c r="I32" s="108">
        <v>11</v>
      </c>
      <c r="J32" s="108">
        <v>8</v>
      </c>
      <c r="K32" s="108"/>
      <c r="L32" s="108"/>
      <c r="M32" s="108"/>
      <c r="N32" s="108"/>
      <c r="O32" s="108"/>
      <c r="P32" s="109">
        <f>IF(ISNUMBER(Tableau3[[#This Row],[1]]),SUM(Tableau3[[#This Row],[1]:[11]]),"")</f>
        <v>46</v>
      </c>
    </row>
    <row r="33" spans="2:16" x14ac:dyDescent="0.2">
      <c r="B33" s="110">
        <v>27</v>
      </c>
      <c r="C33" s="106" t="str">
        <f>IF(ISTEXT('LISTE DES PARTICIPANTS'!C48),'LISTE DES PARTICIPANTS'!C48,"")</f>
        <v>LYONNE</v>
      </c>
      <c r="D33" s="106" t="str">
        <f>IF(ISTEXT('LISTE DES PARTICIPANTS'!D48),'LISTE DES PARTICIPANTS'!D48,"")</f>
        <v>Florian</v>
      </c>
      <c r="E33" s="106">
        <v>4</v>
      </c>
      <c r="F33" s="106">
        <v>3</v>
      </c>
      <c r="G33" s="135">
        <v>14</v>
      </c>
      <c r="H33" s="111">
        <v>6</v>
      </c>
      <c r="I33" s="111">
        <v>6</v>
      </c>
      <c r="J33" s="111">
        <v>13</v>
      </c>
      <c r="K33" s="111"/>
      <c r="L33" s="111"/>
      <c r="M33" s="111"/>
      <c r="N33" s="111"/>
      <c r="O33" s="111"/>
      <c r="P33" s="109">
        <f>IF(ISNUMBER(Tableau3[[#This Row],[1]]),SUM(Tableau3[[#This Row],[1]:[11]]),"")</f>
        <v>46</v>
      </c>
    </row>
    <row r="34" spans="2:16" x14ac:dyDescent="0.2">
      <c r="B34" s="105">
        <v>27</v>
      </c>
      <c r="C34" s="106" t="str">
        <f>IF(ISTEXT('LISTE DES PARTICIPANTS'!C12),'LISTE DES PARTICIPANTS'!C12,"")</f>
        <v>MOIA</v>
      </c>
      <c r="D34" s="106" t="str">
        <f>IF(ISTEXT('LISTE DES PARTICIPANTS'!D12),'LISTE DES PARTICIPANTS'!D12,"")</f>
        <v>Martin</v>
      </c>
      <c r="E34" s="107">
        <v>6</v>
      </c>
      <c r="F34" s="107">
        <v>6</v>
      </c>
      <c r="G34" s="107">
        <v>8</v>
      </c>
      <c r="H34" s="108">
        <v>4</v>
      </c>
      <c r="I34" s="108">
        <v>8</v>
      </c>
      <c r="J34" s="108">
        <v>14</v>
      </c>
      <c r="K34" s="108"/>
      <c r="L34" s="108"/>
      <c r="M34" s="108"/>
      <c r="N34" s="108"/>
      <c r="O34" s="108"/>
      <c r="P34" s="109">
        <f>IF(ISNUMBER(Tableau3[[#This Row],[1]]),SUM(Tableau3[[#This Row],[1]:[11]]),"")</f>
        <v>46</v>
      </c>
    </row>
    <row r="35" spans="2:16" x14ac:dyDescent="0.2">
      <c r="B35" s="110">
        <v>30</v>
      </c>
      <c r="C35" s="106" t="str">
        <f>IF(ISTEXT('LISTE DES PARTICIPANTS'!C33),'LISTE DES PARTICIPANTS'!C33,"")</f>
        <v>SELLES</v>
      </c>
      <c r="D35" s="106" t="str">
        <f>IF(ISTEXT('LISTE DES PARTICIPANTS'!D33),'LISTE DES PARTICIPANTS'!D33,"")</f>
        <v>Bertrand</v>
      </c>
      <c r="E35" s="107">
        <v>7</v>
      </c>
      <c r="F35" s="107">
        <v>0</v>
      </c>
      <c r="G35" s="107">
        <v>10</v>
      </c>
      <c r="H35" s="108">
        <v>6</v>
      </c>
      <c r="I35" s="108">
        <v>15</v>
      </c>
      <c r="J35" s="108">
        <v>7</v>
      </c>
      <c r="K35" s="108"/>
      <c r="L35" s="108"/>
      <c r="M35" s="108"/>
      <c r="N35" s="108"/>
      <c r="O35" s="108"/>
      <c r="P35" s="109">
        <f>IF(ISNUMBER(Tableau3[[#This Row],[1]]),SUM(Tableau3[[#This Row],[1]:[11]]),"")</f>
        <v>45</v>
      </c>
    </row>
    <row r="36" spans="2:16" x14ac:dyDescent="0.2">
      <c r="B36" s="105">
        <v>30</v>
      </c>
      <c r="C36" s="106" t="str">
        <f>IF(ISTEXT('LISTE DES PARTICIPANTS'!C41),'LISTE DES PARTICIPANTS'!C41,"")</f>
        <v>CRUZ</v>
      </c>
      <c r="D36" s="106" t="str">
        <f>IF(ISTEXT('LISTE DES PARTICIPANTS'!D41),'LISTE DES PARTICIPANTS'!D41,"")</f>
        <v>Raphaël</v>
      </c>
      <c r="E36" s="107">
        <v>7</v>
      </c>
      <c r="F36" s="107">
        <v>2</v>
      </c>
      <c r="G36" s="107">
        <v>10</v>
      </c>
      <c r="H36" s="108">
        <v>4</v>
      </c>
      <c r="I36" s="108">
        <v>8</v>
      </c>
      <c r="J36" s="108">
        <v>14</v>
      </c>
      <c r="K36" s="108"/>
      <c r="L36" s="108"/>
      <c r="M36" s="108"/>
      <c r="N36" s="108"/>
      <c r="O36" s="108"/>
      <c r="P36" s="109">
        <f>IF(ISNUMBER(Tableau3[[#This Row],[1]]),SUM(Tableau3[[#This Row],[1]:[11]]),"")</f>
        <v>45</v>
      </c>
    </row>
    <row r="37" spans="2:16" x14ac:dyDescent="0.2">
      <c r="B37" s="110">
        <v>32</v>
      </c>
      <c r="C37" s="106" t="str">
        <f>IF(ISTEXT('LISTE DES PARTICIPANTS'!C11),'LISTE DES PARTICIPANTS'!C11,"")</f>
        <v>MOSSIERE</v>
      </c>
      <c r="D37" s="106" t="str">
        <f>IF(ISTEXT('LISTE DES PARTICIPANTS'!D11),'LISTE DES PARTICIPANTS'!D11,"")</f>
        <v>Jean-Noel</v>
      </c>
      <c r="E37" s="107">
        <v>6</v>
      </c>
      <c r="F37" s="107">
        <v>5</v>
      </c>
      <c r="G37" s="107">
        <v>11</v>
      </c>
      <c r="H37" s="108">
        <v>6</v>
      </c>
      <c r="I37" s="108">
        <v>10</v>
      </c>
      <c r="J37" s="108">
        <v>6</v>
      </c>
      <c r="K37" s="108"/>
      <c r="L37" s="108"/>
      <c r="M37" s="108"/>
      <c r="N37" s="108"/>
      <c r="O37" s="108"/>
      <c r="P37" s="109">
        <f>IF(ISNUMBER(Tableau3[[#This Row],[1]]),SUM(Tableau3[[#This Row],[1]:[11]]),"")</f>
        <v>44</v>
      </c>
    </row>
    <row r="38" spans="2:16" x14ac:dyDescent="0.2">
      <c r="B38" s="105">
        <v>32</v>
      </c>
      <c r="C38" s="106" t="str">
        <f>IF(ISTEXT('LISTE DES PARTICIPANTS'!C57),'LISTE DES PARTICIPANTS'!C57,"")</f>
        <v>BENJERIOU</v>
      </c>
      <c r="D38" s="106" t="str">
        <f>IF(ISTEXT('LISTE DES PARTICIPANTS'!D57),'LISTE DES PARTICIPANTS'!D57,"")</f>
        <v>Samir</v>
      </c>
      <c r="E38" s="107">
        <v>7</v>
      </c>
      <c r="F38" s="107">
        <v>2</v>
      </c>
      <c r="G38" s="107">
        <v>8</v>
      </c>
      <c r="H38" s="108">
        <v>4</v>
      </c>
      <c r="I38" s="108">
        <v>15</v>
      </c>
      <c r="J38" s="108">
        <v>8</v>
      </c>
      <c r="K38" s="108"/>
      <c r="L38" s="108"/>
      <c r="M38" s="108"/>
      <c r="N38" s="108"/>
      <c r="O38" s="108"/>
      <c r="P38" s="114">
        <f>IF(ISNUMBER(Tableau3[[#This Row],[1]]),SUM(Tableau3[[#This Row],[1]:[11]]),"")</f>
        <v>44</v>
      </c>
    </row>
    <row r="39" spans="2:16" x14ac:dyDescent="0.2">
      <c r="B39" s="110">
        <v>32</v>
      </c>
      <c r="C39" s="106" t="str">
        <f>IF(ISTEXT('LISTE DES PARTICIPANTS'!C51),'LISTE DES PARTICIPANTS'!C51,"")</f>
        <v>HELVAS</v>
      </c>
      <c r="D39" s="106" t="str">
        <f>IF(ISTEXT('LISTE DES PARTICIPANTS'!D51),'LISTE DES PARTICIPANTS'!D51,"")</f>
        <v>Lucas</v>
      </c>
      <c r="E39" s="107">
        <v>2</v>
      </c>
      <c r="F39" s="107">
        <v>9</v>
      </c>
      <c r="G39" s="107">
        <v>8</v>
      </c>
      <c r="H39" s="108">
        <v>6</v>
      </c>
      <c r="I39" s="108">
        <v>7</v>
      </c>
      <c r="J39" s="108">
        <v>12</v>
      </c>
      <c r="K39" s="108"/>
      <c r="L39" s="108"/>
      <c r="M39" s="108"/>
      <c r="N39" s="108"/>
      <c r="O39" s="108"/>
      <c r="P39" s="109">
        <f>IF(ISNUMBER(Tableau3[[#This Row],[1]]),SUM(Tableau3[[#This Row],[1]:[11]]),"")</f>
        <v>44</v>
      </c>
    </row>
    <row r="40" spans="2:16" x14ac:dyDescent="0.2">
      <c r="B40" s="105">
        <v>35</v>
      </c>
      <c r="C40" s="106" t="str">
        <f>IF(ISTEXT('LISTE DES PARTICIPANTS'!C15),'LISTE DES PARTICIPANTS'!C15,"")</f>
        <v>MOUTINHO</v>
      </c>
      <c r="D40" s="106" t="str">
        <f>IF(ISTEXT('LISTE DES PARTICIPANTS'!D15),'LISTE DES PARTICIPANTS'!D15,"")</f>
        <v>Jean-Paul</v>
      </c>
      <c r="E40" s="107">
        <v>6</v>
      </c>
      <c r="F40" s="107">
        <v>4</v>
      </c>
      <c r="G40" s="107">
        <v>12</v>
      </c>
      <c r="H40" s="108">
        <v>8</v>
      </c>
      <c r="I40" s="108">
        <v>6</v>
      </c>
      <c r="J40" s="108">
        <v>6</v>
      </c>
      <c r="K40" s="108"/>
      <c r="L40" s="108"/>
      <c r="M40" s="108"/>
      <c r="N40" s="108"/>
      <c r="O40" s="108"/>
      <c r="P40" s="109">
        <f>IF(ISNUMBER(Tableau3[[#This Row],[1]]),SUM(Tableau3[[#This Row],[1]:[11]]),"")</f>
        <v>42</v>
      </c>
    </row>
    <row r="41" spans="2:16" x14ac:dyDescent="0.2">
      <c r="B41" s="110">
        <v>35</v>
      </c>
      <c r="C41" s="106" t="str">
        <f>IF(ISTEXT('LISTE DES PARTICIPANTS'!C18),'LISTE DES PARTICIPANTS'!C18,"")</f>
        <v>SCHRIVER</v>
      </c>
      <c r="D41" s="106" t="str">
        <f>IF(ISTEXT('LISTE DES PARTICIPANTS'!D18),'LISTE DES PARTICIPANTS'!D18,"")</f>
        <v>Tristan</v>
      </c>
      <c r="E41" s="107">
        <v>3</v>
      </c>
      <c r="F41" s="107">
        <v>2</v>
      </c>
      <c r="G41" s="107">
        <v>10</v>
      </c>
      <c r="H41" s="108">
        <v>4</v>
      </c>
      <c r="I41" s="108">
        <v>12</v>
      </c>
      <c r="J41" s="108">
        <v>11</v>
      </c>
      <c r="K41" s="108"/>
      <c r="L41" s="108"/>
      <c r="M41" s="108"/>
      <c r="N41" s="108"/>
      <c r="O41" s="108"/>
      <c r="P41" s="109">
        <f>IF(ISNUMBER(Tableau3[[#This Row],[1]]),SUM(Tableau3[[#This Row],[1]:[11]]),"")</f>
        <v>42</v>
      </c>
    </row>
    <row r="42" spans="2:16" x14ac:dyDescent="0.2">
      <c r="B42" s="105">
        <v>35</v>
      </c>
      <c r="C42" s="106" t="str">
        <f>IF(ISTEXT('LISTE DES PARTICIPANTS'!C29),'LISTE DES PARTICIPANTS'!C29,"")</f>
        <v>LOPEZ</v>
      </c>
      <c r="D42" s="106" t="str">
        <f>IF(ISTEXT('LISTE DES PARTICIPANTS'!D29),'LISTE DES PARTICIPANTS'!D29,"")</f>
        <v>Erwan</v>
      </c>
      <c r="E42" s="107">
        <v>5</v>
      </c>
      <c r="F42" s="107">
        <v>6</v>
      </c>
      <c r="G42" s="107">
        <v>4</v>
      </c>
      <c r="H42" s="108">
        <v>5</v>
      </c>
      <c r="I42" s="108">
        <v>10</v>
      </c>
      <c r="J42" s="108">
        <v>12</v>
      </c>
      <c r="K42" s="108"/>
      <c r="L42" s="108"/>
      <c r="M42" s="108"/>
      <c r="N42" s="108"/>
      <c r="O42" s="108"/>
      <c r="P42" s="109">
        <f>IF(ISNUMBER(Tableau3[[#This Row],[1]]),SUM(Tableau3[[#This Row],[1]:[11]]),"")</f>
        <v>42</v>
      </c>
    </row>
    <row r="43" spans="2:16" x14ac:dyDescent="0.2">
      <c r="B43" s="110">
        <v>35</v>
      </c>
      <c r="C43" s="106" t="str">
        <f>IF(ISTEXT('LISTE DES PARTICIPANTS'!C23),'LISTE DES PARTICIPANTS'!C23,"")</f>
        <v>NICOLLIN</v>
      </c>
      <c r="D43" s="106" t="str">
        <f>IF(ISTEXT('LISTE DES PARTICIPANTS'!D23),'LISTE DES PARTICIPANTS'!D23,"")</f>
        <v>Patrick</v>
      </c>
      <c r="E43" s="107">
        <v>8</v>
      </c>
      <c r="F43" s="107">
        <v>3</v>
      </c>
      <c r="G43" s="107">
        <v>10</v>
      </c>
      <c r="H43" s="108">
        <v>2</v>
      </c>
      <c r="I43" s="108">
        <v>4</v>
      </c>
      <c r="J43" s="108">
        <v>15</v>
      </c>
      <c r="K43" s="108"/>
      <c r="L43" s="108"/>
      <c r="M43" s="108"/>
      <c r="N43" s="108"/>
      <c r="O43" s="108"/>
      <c r="P43" s="109">
        <f>IF(ISNUMBER(Tableau3[[#This Row],[1]]),SUM(Tableau3[[#This Row],[1]:[11]]),"")</f>
        <v>42</v>
      </c>
    </row>
    <row r="44" spans="2:16" x14ac:dyDescent="0.2">
      <c r="B44" s="105">
        <v>39</v>
      </c>
      <c r="C44" s="106" t="str">
        <f>IF(ISTEXT('LISTE DES PARTICIPANTS'!C28),'LISTE DES PARTICIPANTS'!C28,"")</f>
        <v>GUIAVARC'H</v>
      </c>
      <c r="D44" s="106" t="str">
        <f>IF(ISTEXT('LISTE DES PARTICIPANTS'!D28),'LISTE DES PARTICIPANTS'!D28,"")</f>
        <v>Erwan</v>
      </c>
      <c r="E44" s="107">
        <v>10</v>
      </c>
      <c r="F44" s="107">
        <v>2</v>
      </c>
      <c r="G44" s="107">
        <v>6</v>
      </c>
      <c r="H44" s="108">
        <v>8</v>
      </c>
      <c r="I44" s="108">
        <v>11</v>
      </c>
      <c r="J44" s="108">
        <v>4</v>
      </c>
      <c r="K44" s="108"/>
      <c r="L44" s="108"/>
      <c r="M44" s="108"/>
      <c r="N44" s="108"/>
      <c r="O44" s="108"/>
      <c r="P44" s="109">
        <f>IF(ISNUMBER(Tableau3[[#This Row],[1]]),SUM(Tableau3[[#This Row],[1]:[11]]),"")</f>
        <v>41</v>
      </c>
    </row>
    <row r="45" spans="2:16" x14ac:dyDescent="0.2">
      <c r="B45" s="110">
        <v>39</v>
      </c>
      <c r="C45" s="106" t="str">
        <f>IF(ISTEXT('LISTE DES PARTICIPANTS'!C6),'LISTE DES PARTICIPANTS'!C6,"")</f>
        <v>FOURNIER</v>
      </c>
      <c r="D45" s="106" t="str">
        <f>IF(ISTEXT('LISTE DES PARTICIPANTS'!D6),'LISTE DES PARTICIPANTS'!D6,"")</f>
        <v>Jean-Luc</v>
      </c>
      <c r="E45" s="106">
        <v>6</v>
      </c>
      <c r="F45" s="106">
        <v>6</v>
      </c>
      <c r="G45" s="106">
        <v>4</v>
      </c>
      <c r="H45" s="111">
        <v>11</v>
      </c>
      <c r="I45" s="111">
        <v>7</v>
      </c>
      <c r="J45" s="111">
        <v>7</v>
      </c>
      <c r="K45" s="111"/>
      <c r="L45" s="111"/>
      <c r="M45" s="111"/>
      <c r="N45" s="111"/>
      <c r="O45" s="111"/>
      <c r="P45" s="109">
        <f>IF(ISNUMBER(Tableau3[[#This Row],[1]]),SUM(Tableau3[[#This Row],[1]:[11]]),"")</f>
        <v>41</v>
      </c>
    </row>
    <row r="46" spans="2:16" x14ac:dyDescent="0.2">
      <c r="B46" s="105">
        <v>41</v>
      </c>
      <c r="C46" s="106" t="str">
        <f>IF(ISTEXT('LISTE DES PARTICIPANTS'!C50),'LISTE DES PARTICIPANTS'!C50,"")</f>
        <v>LEVEAU</v>
      </c>
      <c r="D46" s="106" t="str">
        <f>IF(ISTEXT('LISTE DES PARTICIPANTS'!D50),'LISTE DES PARTICIPANTS'!D50,"")</f>
        <v>Laurent</v>
      </c>
      <c r="E46" s="107">
        <v>9</v>
      </c>
      <c r="F46" s="107">
        <v>0</v>
      </c>
      <c r="G46" s="107">
        <v>12</v>
      </c>
      <c r="H46" s="108">
        <v>2</v>
      </c>
      <c r="I46" s="108">
        <v>13</v>
      </c>
      <c r="J46" s="108">
        <v>4</v>
      </c>
      <c r="K46" s="108"/>
      <c r="L46" s="108"/>
      <c r="M46" s="108"/>
      <c r="N46" s="108"/>
      <c r="O46" s="108"/>
      <c r="P46" s="109">
        <f>IF(ISNUMBER(Tableau3[[#This Row],[1]]),SUM(Tableau3[[#This Row],[1]:[11]]),"")</f>
        <v>40</v>
      </c>
    </row>
    <row r="47" spans="2:16" x14ac:dyDescent="0.2">
      <c r="B47" s="110">
        <v>41</v>
      </c>
      <c r="C47" s="106" t="str">
        <f>IF(ISTEXT('LISTE DES PARTICIPANTS'!C37),'LISTE DES PARTICIPANTS'!C37,"")</f>
        <v>HUGUET</v>
      </c>
      <c r="D47" s="106" t="str">
        <f>IF(ISTEXT('LISTE DES PARTICIPANTS'!D37),'LISTE DES PARTICIPANTS'!D37,"")</f>
        <v>Christophe</v>
      </c>
      <c r="E47" s="107">
        <v>6</v>
      </c>
      <c r="F47" s="107">
        <v>7</v>
      </c>
      <c r="G47" s="107">
        <v>6</v>
      </c>
      <c r="H47" s="108">
        <v>6</v>
      </c>
      <c r="I47" s="108">
        <v>5</v>
      </c>
      <c r="J47" s="108">
        <v>10</v>
      </c>
      <c r="K47" s="108"/>
      <c r="L47" s="108"/>
      <c r="M47" s="108"/>
      <c r="N47" s="108"/>
      <c r="O47" s="108"/>
      <c r="P47" s="109">
        <f>IF(ISNUMBER(Tableau3[[#This Row],[1]]),SUM(Tableau3[[#This Row],[1]:[11]]),"")</f>
        <v>40</v>
      </c>
    </row>
    <row r="48" spans="2:16" x14ac:dyDescent="0.2">
      <c r="B48" s="105">
        <v>41</v>
      </c>
      <c r="C48" s="106" t="str">
        <f>IF(ISTEXT('LISTE DES PARTICIPANTS'!C25),'LISTE DES PARTICIPANTS'!C25,"")</f>
        <v>COLIN</v>
      </c>
      <c r="D48" s="106" t="str">
        <f>IF(ISTEXT('LISTE DES PARTICIPANTS'!D25),'LISTE DES PARTICIPANTS'!D25,"")</f>
        <v>Felix</v>
      </c>
      <c r="E48" s="106">
        <v>3</v>
      </c>
      <c r="F48" s="106">
        <v>4</v>
      </c>
      <c r="G48" s="106">
        <v>4</v>
      </c>
      <c r="H48" s="136">
        <v>12</v>
      </c>
      <c r="I48" s="111">
        <v>7</v>
      </c>
      <c r="J48" s="111">
        <v>10</v>
      </c>
      <c r="K48" s="111"/>
      <c r="L48" s="111"/>
      <c r="M48" s="111"/>
      <c r="N48" s="111"/>
      <c r="O48" s="111"/>
      <c r="P48" s="109">
        <f>IF(ISNUMBER(Tableau3[[#This Row],[1]]),SUM(Tableau3[[#This Row],[1]:[11]]),"")</f>
        <v>40</v>
      </c>
    </row>
    <row r="49" spans="2:16" x14ac:dyDescent="0.2">
      <c r="B49" s="110">
        <v>41</v>
      </c>
      <c r="C49" s="106" t="str">
        <f>IF(ISTEXT('LISTE DES PARTICIPANTS'!C27),'LISTE DES PARTICIPANTS'!C27,"")</f>
        <v>HUMBERT</v>
      </c>
      <c r="D49" s="106" t="str">
        <f>IF(ISTEXT('LISTE DES PARTICIPANTS'!D27),'LISTE DES PARTICIPANTS'!D27,"")</f>
        <v>Olivier</v>
      </c>
      <c r="E49" s="107">
        <v>9</v>
      </c>
      <c r="F49" s="107">
        <v>0</v>
      </c>
      <c r="G49" s="107">
        <v>8</v>
      </c>
      <c r="H49" s="108">
        <v>8</v>
      </c>
      <c r="I49" s="108">
        <v>4</v>
      </c>
      <c r="J49" s="108">
        <v>11</v>
      </c>
      <c r="K49" s="108"/>
      <c r="L49" s="108"/>
      <c r="M49" s="108"/>
      <c r="N49" s="108"/>
      <c r="O49" s="108"/>
      <c r="P49" s="109">
        <f>IF(ISNUMBER(Tableau3[[#This Row],[1]]),SUM(Tableau3[[#This Row],[1]:[11]]),"")</f>
        <v>40</v>
      </c>
    </row>
    <row r="50" spans="2:16" x14ac:dyDescent="0.2">
      <c r="B50" s="105">
        <v>41</v>
      </c>
      <c r="C50" s="106" t="str">
        <f>IF(ISTEXT('LISTE DES PARTICIPANTS'!C30),'LISTE DES PARTICIPANTS'!C30,"")</f>
        <v>LECOMTE</v>
      </c>
      <c r="D50" s="106" t="str">
        <f>IF(ISTEXT('LISTE DES PARTICIPANTS'!D30),'LISTE DES PARTICIPANTS'!D30,"")</f>
        <v>Kévin</v>
      </c>
      <c r="E50" s="107">
        <v>3</v>
      </c>
      <c r="F50" s="107">
        <v>3</v>
      </c>
      <c r="G50" s="107">
        <v>10</v>
      </c>
      <c r="H50" s="108">
        <v>2</v>
      </c>
      <c r="I50" s="108">
        <v>8</v>
      </c>
      <c r="J50" s="108">
        <v>14</v>
      </c>
      <c r="K50" s="108"/>
      <c r="L50" s="108"/>
      <c r="M50" s="108"/>
      <c r="N50" s="108"/>
      <c r="O50" s="108"/>
      <c r="P50" s="109">
        <f>IF(ISNUMBER(Tableau3[[#This Row],[1]]),SUM(Tableau3[[#This Row],[1]:[11]]),"")</f>
        <v>40</v>
      </c>
    </row>
    <row r="51" spans="2:16" x14ac:dyDescent="0.2">
      <c r="B51" s="110">
        <v>46</v>
      </c>
      <c r="C51" s="106" t="str">
        <f>IF(ISTEXT('LISTE DES PARTICIPANTS'!C55),'LISTE DES PARTICIPANTS'!C55,"")</f>
        <v>TRINTIGNAC</v>
      </c>
      <c r="D51" s="106" t="str">
        <f>IF(ISTEXT('LISTE DES PARTICIPANTS'!D55),'LISTE DES PARTICIPANTS'!D55,"")</f>
        <v>Philippe</v>
      </c>
      <c r="E51" s="107">
        <v>6</v>
      </c>
      <c r="F51" s="107">
        <v>3</v>
      </c>
      <c r="G51" s="106">
        <v>6</v>
      </c>
      <c r="H51" s="108">
        <v>10</v>
      </c>
      <c r="I51" s="108">
        <v>7</v>
      </c>
      <c r="J51" s="108">
        <v>7</v>
      </c>
      <c r="K51" s="108"/>
      <c r="L51" s="108"/>
      <c r="M51" s="108"/>
      <c r="N51" s="108"/>
      <c r="O51" s="108"/>
      <c r="P51" s="114">
        <f>IF(ISNUMBER(Tableau3[[#This Row],[1]]),SUM(Tableau3[[#This Row],[1]:[11]]),"")</f>
        <v>39</v>
      </c>
    </row>
    <row r="52" spans="2:16" x14ac:dyDescent="0.2">
      <c r="B52" s="105">
        <v>46</v>
      </c>
      <c r="C52" s="106" t="str">
        <f>IF(ISTEXT('LISTE DES PARTICIPANTS'!C45),'LISTE DES PARTICIPANTS'!C45,"")</f>
        <v>FAVRE</v>
      </c>
      <c r="D52" s="106" t="str">
        <f>IF(ISTEXT('LISTE DES PARTICIPANTS'!D45),'LISTE DES PARTICIPANTS'!D45,"")</f>
        <v>Johan</v>
      </c>
      <c r="E52" s="106">
        <v>2</v>
      </c>
      <c r="F52" s="106">
        <v>0</v>
      </c>
      <c r="G52" s="106">
        <v>13</v>
      </c>
      <c r="H52" s="111">
        <v>6</v>
      </c>
      <c r="I52" s="111">
        <v>5</v>
      </c>
      <c r="J52" s="111">
        <v>13</v>
      </c>
      <c r="K52" s="111"/>
      <c r="L52" s="111"/>
      <c r="M52" s="111"/>
      <c r="N52" s="111"/>
      <c r="O52" s="111"/>
      <c r="P52" s="109">
        <f>IF(ISNUMBER(Tableau3[[#This Row],[1]]),SUM(Tableau3[[#This Row],[1]:[11]]),"")</f>
        <v>39</v>
      </c>
    </row>
    <row r="53" spans="2:16" x14ac:dyDescent="0.2">
      <c r="B53" s="110">
        <v>48</v>
      </c>
      <c r="C53" s="106" t="str">
        <f>IF(ISTEXT('LISTE DES PARTICIPANTS'!C36),'LISTE DES PARTICIPANTS'!C36,"")</f>
        <v>PERRILLAT</v>
      </c>
      <c r="D53" s="106" t="str">
        <f>IF(ISTEXT('LISTE DES PARTICIPANTS'!D36),'LISTE DES PARTICIPANTS'!D36,"")</f>
        <v>Thomas</v>
      </c>
      <c r="E53" s="107">
        <v>5</v>
      </c>
      <c r="F53" s="107">
        <v>6</v>
      </c>
      <c r="G53" s="107">
        <v>6</v>
      </c>
      <c r="H53" s="108">
        <v>4</v>
      </c>
      <c r="I53" s="108">
        <v>7</v>
      </c>
      <c r="J53" s="108">
        <v>9</v>
      </c>
      <c r="K53" s="108"/>
      <c r="L53" s="108"/>
      <c r="M53" s="108"/>
      <c r="N53" s="108"/>
      <c r="O53" s="108"/>
      <c r="P53" s="109">
        <f>IF(ISNUMBER(Tableau3[[#This Row],[1]]),SUM(Tableau3[[#This Row],[1]:[11]]),"")</f>
        <v>37</v>
      </c>
    </row>
    <row r="54" spans="2:16" x14ac:dyDescent="0.2">
      <c r="B54" s="105">
        <v>48</v>
      </c>
      <c r="C54" s="106" t="str">
        <f>IF(ISTEXT('LISTE DES PARTICIPANTS'!C17),'LISTE DES PARTICIPANTS'!C17,"")</f>
        <v>MARMOUX</v>
      </c>
      <c r="D54" s="106" t="str">
        <f>IF(ISTEXT('LISTE DES PARTICIPANTS'!D17),'LISTE DES PARTICIPANTS'!D17,"")</f>
        <v>Florian</v>
      </c>
      <c r="E54" s="107">
        <v>8</v>
      </c>
      <c r="F54" s="107">
        <v>6</v>
      </c>
      <c r="G54" s="107">
        <v>2</v>
      </c>
      <c r="H54" s="108">
        <v>6</v>
      </c>
      <c r="I54" s="108">
        <v>5</v>
      </c>
      <c r="J54" s="108">
        <v>10</v>
      </c>
      <c r="K54" s="108"/>
      <c r="L54" s="108"/>
      <c r="M54" s="108"/>
      <c r="N54" s="108"/>
      <c r="O54" s="108"/>
      <c r="P54" s="109">
        <f>IF(ISNUMBER(Tableau3[[#This Row],[1]]),SUM(Tableau3[[#This Row],[1]:[11]]),"")</f>
        <v>37</v>
      </c>
    </row>
    <row r="55" spans="2:16" x14ac:dyDescent="0.2">
      <c r="B55" s="110">
        <v>50</v>
      </c>
      <c r="C55" s="106" t="str">
        <f>IF(ISTEXT('LISTE DES PARTICIPANTS'!C44),'LISTE DES PARTICIPANTS'!C44,"")</f>
        <v>DELIEUTRAZ</v>
      </c>
      <c r="D55" s="106" t="str">
        <f>IF(ISTEXT('LISTE DES PARTICIPANTS'!D44),'LISTE DES PARTICIPANTS'!D44,"")</f>
        <v>Romain</v>
      </c>
      <c r="E55" s="107">
        <v>8</v>
      </c>
      <c r="F55" s="107">
        <v>0</v>
      </c>
      <c r="G55" s="107">
        <v>7</v>
      </c>
      <c r="H55" s="108">
        <v>6</v>
      </c>
      <c r="I55" s="108">
        <v>7</v>
      </c>
      <c r="J55" s="108">
        <v>8</v>
      </c>
      <c r="K55" s="108"/>
      <c r="L55" s="108"/>
      <c r="M55" s="108"/>
      <c r="N55" s="108"/>
      <c r="O55" s="108"/>
      <c r="P55" s="109">
        <f>IF(ISNUMBER(Tableau3[[#This Row],[1]]),SUM(Tableau3[[#This Row],[1]:[11]]),"")</f>
        <v>36</v>
      </c>
    </row>
    <row r="56" spans="2:16" x14ac:dyDescent="0.2">
      <c r="B56" s="105">
        <v>51</v>
      </c>
      <c r="C56" s="106" t="str">
        <f>IF(ISTEXT('LISTE DES PARTICIPANTS'!C19),'LISTE DES PARTICIPANTS'!C19,"")</f>
        <v>SAXOD</v>
      </c>
      <c r="D56" s="106" t="str">
        <f>IF(ISTEXT('LISTE DES PARTICIPANTS'!D19),'LISTE DES PARTICIPANTS'!D19,"")</f>
        <v>Alexandre</v>
      </c>
      <c r="E56" s="107">
        <v>8</v>
      </c>
      <c r="F56" s="107">
        <v>0</v>
      </c>
      <c r="G56" s="107">
        <v>4</v>
      </c>
      <c r="H56" s="108">
        <v>4</v>
      </c>
      <c r="I56" s="108">
        <v>8</v>
      </c>
      <c r="J56" s="108">
        <v>11</v>
      </c>
      <c r="K56" s="108"/>
      <c r="L56" s="108"/>
      <c r="M56" s="108"/>
      <c r="N56" s="108"/>
      <c r="O56" s="108"/>
      <c r="P56" s="109">
        <f>IF(ISNUMBER(Tableau3[[#This Row],[1]]),SUM(Tableau3[[#This Row],[1]:[11]]),"")</f>
        <v>35</v>
      </c>
    </row>
    <row r="57" spans="2:16" x14ac:dyDescent="0.2">
      <c r="B57" s="110">
        <v>52</v>
      </c>
      <c r="C57" s="106" t="str">
        <f>IF(ISTEXT('LISTE DES PARTICIPANTS'!C53),'LISTE DES PARTICIPANTS'!C53,"")</f>
        <v>LYONNE</v>
      </c>
      <c r="D57" s="106" t="str">
        <f>IF(ISTEXT('LISTE DES PARTICIPANTS'!D53),'LISTE DES PARTICIPANTS'!D53,"")</f>
        <v>Stéphane</v>
      </c>
      <c r="E57" s="107">
        <v>5</v>
      </c>
      <c r="F57" s="107">
        <v>2</v>
      </c>
      <c r="G57" s="107">
        <v>7</v>
      </c>
      <c r="H57" s="108">
        <v>5</v>
      </c>
      <c r="I57" s="108">
        <v>6</v>
      </c>
      <c r="J57" s="108">
        <v>9</v>
      </c>
      <c r="K57" s="108"/>
      <c r="L57" s="108"/>
      <c r="M57" s="108"/>
      <c r="N57" s="108"/>
      <c r="O57" s="108"/>
      <c r="P57" s="114">
        <f>IF(ISNUMBER(Tableau3[[#This Row],[1]]),SUM(Tableau3[[#This Row],[1]:[11]]),"")</f>
        <v>34</v>
      </c>
    </row>
    <row r="58" spans="2:16" x14ac:dyDescent="0.2">
      <c r="B58" s="105">
        <v>53</v>
      </c>
      <c r="C58" s="106" t="str">
        <f>IF(ISTEXT('LISTE DES PARTICIPANTS'!C34),'LISTE DES PARTICIPANTS'!C34,"")</f>
        <v>RAMIREZ</v>
      </c>
      <c r="D58" s="106" t="str">
        <f>IF(ISTEXT('LISTE DES PARTICIPANTS'!D34),'LISTE DES PARTICIPANTS'!D34,"")</f>
        <v>Benjamin</v>
      </c>
      <c r="E58" s="107">
        <v>6</v>
      </c>
      <c r="F58" s="107">
        <v>0</v>
      </c>
      <c r="G58" s="107">
        <v>6</v>
      </c>
      <c r="H58" s="108">
        <v>4</v>
      </c>
      <c r="I58" s="108">
        <v>7</v>
      </c>
      <c r="J58" s="108">
        <v>10</v>
      </c>
      <c r="K58" s="108"/>
      <c r="L58" s="108"/>
      <c r="M58" s="108"/>
      <c r="N58" s="108"/>
      <c r="O58" s="108"/>
      <c r="P58" s="109">
        <f>IF(ISNUMBER(Tableau3[[#This Row],[1]]),SUM(Tableau3[[#This Row],[1]:[11]]),"")</f>
        <v>33</v>
      </c>
    </row>
    <row r="59" spans="2:16" ht="13.5" thickBot="1" x14ac:dyDescent="0.25">
      <c r="B59" s="115">
        <v>54</v>
      </c>
      <c r="C59" s="116" t="str">
        <f>IF(ISTEXT('LISTE DES PARTICIPANTS'!C54),'LISTE DES PARTICIPANTS'!C54,"")</f>
        <v>LYONNE</v>
      </c>
      <c r="D59" s="116" t="str">
        <f>IF(ISTEXT('LISTE DES PARTICIPANTS'!D54),'LISTE DES PARTICIPANTS'!D54,"")</f>
        <v>Arthur</v>
      </c>
      <c r="E59" s="133">
        <v>4</v>
      </c>
      <c r="F59" s="133">
        <v>5</v>
      </c>
      <c r="G59" s="133">
        <v>6</v>
      </c>
      <c r="H59" s="134">
        <v>5</v>
      </c>
      <c r="I59" s="134">
        <v>4</v>
      </c>
      <c r="J59" s="134">
        <v>8</v>
      </c>
      <c r="K59" s="134"/>
      <c r="L59" s="134"/>
      <c r="M59" s="134"/>
      <c r="N59" s="134"/>
      <c r="O59" s="134"/>
      <c r="P59" s="192">
        <f>IF(ISNUMBER(Tableau3[[#This Row],[1]]),SUM(Tableau3[[#This Row],[1]:[11]]),"")</f>
        <v>32</v>
      </c>
    </row>
    <row r="60" spans="2:16" x14ac:dyDescent="0.2">
      <c r="B60" s="117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</row>
    <row r="61" spans="2:16" x14ac:dyDescent="0.2">
      <c r="B61" s="60"/>
    </row>
    <row r="62" spans="2:16" x14ac:dyDescent="0.2">
      <c r="B62" s="60"/>
    </row>
    <row r="63" spans="2:16" x14ac:dyDescent="0.2">
      <c r="B63" s="60"/>
    </row>
  </sheetData>
  <protectedRanges>
    <protectedRange sqref="E6:O59" name="Plage1"/>
  </protectedRanges>
  <mergeCells count="5">
    <mergeCell ref="B1:D1"/>
    <mergeCell ref="E1:P1"/>
    <mergeCell ref="B3:P3"/>
    <mergeCell ref="K4:P4"/>
    <mergeCell ref="B4:I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44"/>
  <sheetViews>
    <sheetView workbookViewId="0">
      <selection activeCell="H16" sqref="H16"/>
    </sheetView>
  </sheetViews>
  <sheetFormatPr baseColWidth="10" defaultRowHeight="12.75" x14ac:dyDescent="0.2"/>
  <cols>
    <col min="2" max="2" width="12.42578125" customWidth="1"/>
    <col min="6" max="6" width="14" customWidth="1"/>
    <col min="7" max="7" width="17.7109375" customWidth="1"/>
    <col min="9" max="9" width="16.42578125" customWidth="1"/>
    <col min="12" max="12" width="19.5703125" customWidth="1"/>
  </cols>
  <sheetData>
    <row r="2" spans="1:13" ht="20.25" x14ac:dyDescent="0.2">
      <c r="B2" s="185" t="s">
        <v>272</v>
      </c>
      <c r="C2" s="185"/>
      <c r="D2" s="118"/>
      <c r="F2" s="186" t="s">
        <v>273</v>
      </c>
      <c r="G2" s="186"/>
      <c r="I2" s="185" t="s">
        <v>274</v>
      </c>
      <c r="J2" s="185"/>
      <c r="K2" s="119"/>
      <c r="L2" s="185" t="s">
        <v>275</v>
      </c>
      <c r="M2" s="185"/>
    </row>
    <row r="3" spans="1:13" x14ac:dyDescent="0.2">
      <c r="B3" s="119" t="s">
        <v>276</v>
      </c>
      <c r="C3" s="120">
        <v>26</v>
      </c>
      <c r="D3" s="120"/>
      <c r="F3" s="121" t="s">
        <v>277</v>
      </c>
      <c r="G3" s="120">
        <v>5</v>
      </c>
      <c r="H3" s="122"/>
      <c r="I3" s="121" t="s">
        <v>278</v>
      </c>
      <c r="J3" s="120">
        <v>14</v>
      </c>
      <c r="K3" s="120"/>
      <c r="L3" s="121" t="s">
        <v>278</v>
      </c>
      <c r="M3" s="120">
        <v>9</v>
      </c>
    </row>
    <row r="4" spans="1:13" x14ac:dyDescent="0.2">
      <c r="B4" s="119" t="s">
        <v>279</v>
      </c>
      <c r="C4" s="120">
        <v>10</v>
      </c>
      <c r="D4" s="120"/>
      <c r="F4" s="121" t="s">
        <v>280</v>
      </c>
      <c r="G4" s="120">
        <v>3</v>
      </c>
      <c r="H4" s="122"/>
      <c r="I4" s="121" t="s">
        <v>281</v>
      </c>
      <c r="J4" s="120">
        <v>13</v>
      </c>
      <c r="K4" s="120"/>
      <c r="L4" s="121" t="s">
        <v>282</v>
      </c>
      <c r="M4" s="120">
        <v>7</v>
      </c>
    </row>
    <row r="5" spans="1:13" x14ac:dyDescent="0.2">
      <c r="B5" s="119" t="s">
        <v>273</v>
      </c>
      <c r="C5" s="120">
        <v>5</v>
      </c>
      <c r="D5" s="120"/>
      <c r="F5" s="121" t="s">
        <v>283</v>
      </c>
      <c r="G5" s="120">
        <v>14</v>
      </c>
      <c r="H5" s="122"/>
      <c r="I5" s="121" t="s">
        <v>284</v>
      </c>
      <c r="J5" s="120">
        <v>11</v>
      </c>
      <c r="K5" s="120"/>
      <c r="L5" s="121" t="s">
        <v>285</v>
      </c>
      <c r="M5" s="123">
        <v>6</v>
      </c>
    </row>
    <row r="6" spans="1:13" x14ac:dyDescent="0.2">
      <c r="B6" s="119" t="s">
        <v>286</v>
      </c>
      <c r="C6" s="120">
        <v>4</v>
      </c>
      <c r="D6" s="120"/>
      <c r="F6" s="121" t="s">
        <v>287</v>
      </c>
      <c r="G6" s="120">
        <v>27</v>
      </c>
      <c r="H6" s="122"/>
      <c r="I6" s="121" t="s">
        <v>288</v>
      </c>
      <c r="J6" s="120">
        <v>4</v>
      </c>
      <c r="K6" s="120"/>
      <c r="L6" s="121" t="s">
        <v>289</v>
      </c>
      <c r="M6" s="120">
        <v>5</v>
      </c>
    </row>
    <row r="7" spans="1:13" x14ac:dyDescent="0.2">
      <c r="A7" s="60"/>
      <c r="B7" s="119" t="s">
        <v>290</v>
      </c>
      <c r="C7" s="120">
        <v>3</v>
      </c>
      <c r="D7" s="120"/>
      <c r="F7" s="121" t="s">
        <v>291</v>
      </c>
      <c r="G7" s="120">
        <v>5</v>
      </c>
      <c r="H7" s="122"/>
      <c r="I7" s="121" t="s">
        <v>292</v>
      </c>
      <c r="J7" s="120">
        <v>2</v>
      </c>
      <c r="K7" s="120"/>
      <c r="L7" s="121" t="s">
        <v>293</v>
      </c>
      <c r="M7" s="123">
        <v>4</v>
      </c>
    </row>
    <row r="8" spans="1:13" x14ac:dyDescent="0.2">
      <c r="A8" s="60"/>
      <c r="B8" s="119" t="s">
        <v>294</v>
      </c>
      <c r="C8" s="120">
        <v>3</v>
      </c>
      <c r="D8" s="120"/>
      <c r="F8" s="121" t="s">
        <v>295</v>
      </c>
      <c r="G8" s="120">
        <v>0</v>
      </c>
      <c r="H8" s="122"/>
      <c r="I8" s="121" t="s">
        <v>296</v>
      </c>
      <c r="J8" s="120">
        <v>2</v>
      </c>
      <c r="K8" s="120"/>
      <c r="L8" s="121" t="s">
        <v>297</v>
      </c>
      <c r="M8" s="120">
        <v>3</v>
      </c>
    </row>
    <row r="9" spans="1:13" x14ac:dyDescent="0.2">
      <c r="B9" s="119" t="s">
        <v>298</v>
      </c>
      <c r="C9" s="120">
        <v>2</v>
      </c>
      <c r="D9" s="120"/>
      <c r="F9" s="121" t="s">
        <v>299</v>
      </c>
      <c r="G9" s="120">
        <v>0</v>
      </c>
      <c r="H9" s="122"/>
      <c r="I9" s="121" t="s">
        <v>300</v>
      </c>
      <c r="J9" s="120">
        <v>1</v>
      </c>
      <c r="K9" s="120"/>
      <c r="L9" s="121" t="s">
        <v>301</v>
      </c>
      <c r="M9" s="120">
        <v>3</v>
      </c>
    </row>
    <row r="10" spans="1:13" x14ac:dyDescent="0.2">
      <c r="B10" s="119" t="s">
        <v>302</v>
      </c>
      <c r="C10" s="123">
        <v>1</v>
      </c>
      <c r="D10" s="123"/>
      <c r="F10" s="61"/>
      <c r="G10" s="124"/>
      <c r="I10" s="121" t="s">
        <v>303</v>
      </c>
      <c r="J10" s="123">
        <v>1</v>
      </c>
      <c r="K10" s="123"/>
      <c r="L10" s="121" t="s">
        <v>284</v>
      </c>
      <c r="M10" s="120">
        <v>3</v>
      </c>
    </row>
    <row r="11" spans="1:13" x14ac:dyDescent="0.2">
      <c r="B11" s="60"/>
      <c r="C11" s="125"/>
      <c r="I11" s="121" t="s">
        <v>304</v>
      </c>
      <c r="J11" s="120">
        <v>1</v>
      </c>
      <c r="K11" s="120"/>
      <c r="L11" s="121" t="s">
        <v>305</v>
      </c>
      <c r="M11" s="120">
        <v>2</v>
      </c>
    </row>
    <row r="12" spans="1:13" x14ac:dyDescent="0.2">
      <c r="B12" s="61"/>
      <c r="C12" s="124"/>
      <c r="I12" s="121" t="s">
        <v>293</v>
      </c>
      <c r="J12" s="120">
        <v>1</v>
      </c>
      <c r="K12" s="120"/>
      <c r="L12" s="121" t="s">
        <v>306</v>
      </c>
      <c r="M12" s="120">
        <v>1</v>
      </c>
    </row>
    <row r="13" spans="1:13" x14ac:dyDescent="0.2">
      <c r="B13" s="60"/>
      <c r="C13" s="125"/>
      <c r="I13" s="121" t="s">
        <v>307</v>
      </c>
      <c r="J13" s="120">
        <v>1</v>
      </c>
      <c r="K13" s="120"/>
      <c r="L13" s="121" t="s">
        <v>300</v>
      </c>
      <c r="M13" s="120">
        <v>1</v>
      </c>
    </row>
    <row r="14" spans="1:13" x14ac:dyDescent="0.2">
      <c r="B14" s="61"/>
      <c r="C14" s="124"/>
      <c r="I14" s="121" t="s">
        <v>308</v>
      </c>
      <c r="J14" s="120">
        <v>1</v>
      </c>
      <c r="K14" s="120"/>
      <c r="L14" s="121" t="s">
        <v>309</v>
      </c>
      <c r="M14" s="120">
        <v>1</v>
      </c>
    </row>
    <row r="15" spans="1:13" x14ac:dyDescent="0.2">
      <c r="I15" s="119" t="s">
        <v>310</v>
      </c>
      <c r="J15" s="123">
        <v>1</v>
      </c>
      <c r="K15" s="121"/>
      <c r="L15" s="119" t="s">
        <v>311</v>
      </c>
      <c r="M15" s="123">
        <v>1</v>
      </c>
    </row>
    <row r="16" spans="1:13" x14ac:dyDescent="0.2">
      <c r="I16" s="121" t="s">
        <v>312</v>
      </c>
      <c r="J16" s="123">
        <v>1</v>
      </c>
      <c r="K16" s="119"/>
      <c r="L16" s="121" t="s">
        <v>313</v>
      </c>
      <c r="M16" s="120">
        <v>1</v>
      </c>
    </row>
    <row r="17" spans="7:13" x14ac:dyDescent="0.2">
      <c r="G17" s="126"/>
      <c r="I17" s="127"/>
      <c r="J17" s="128"/>
      <c r="K17" s="119"/>
      <c r="L17" s="121" t="s">
        <v>314</v>
      </c>
      <c r="M17" s="120">
        <v>1</v>
      </c>
    </row>
    <row r="18" spans="7:13" x14ac:dyDescent="0.2">
      <c r="G18" s="126"/>
      <c r="I18" s="119"/>
      <c r="J18" s="119"/>
      <c r="K18" s="119"/>
      <c r="L18" s="121" t="s">
        <v>315</v>
      </c>
      <c r="M18" s="123">
        <v>1</v>
      </c>
    </row>
    <row r="19" spans="7:13" x14ac:dyDescent="0.2">
      <c r="G19" s="126"/>
      <c r="I19" s="119"/>
      <c r="J19" s="119"/>
      <c r="K19" s="119"/>
      <c r="L19" s="121" t="s">
        <v>316</v>
      </c>
      <c r="M19" s="123">
        <v>1</v>
      </c>
    </row>
    <row r="20" spans="7:13" x14ac:dyDescent="0.2">
      <c r="G20" s="126"/>
      <c r="I20" s="119"/>
      <c r="J20" s="119"/>
      <c r="K20" s="119"/>
      <c r="L20" s="121" t="s">
        <v>288</v>
      </c>
      <c r="M20" s="123">
        <v>1</v>
      </c>
    </row>
    <row r="21" spans="7:13" x14ac:dyDescent="0.2">
      <c r="G21" s="126"/>
      <c r="I21" s="119"/>
      <c r="J21" s="119"/>
      <c r="K21" s="119"/>
      <c r="L21" s="121" t="s">
        <v>317</v>
      </c>
      <c r="M21" s="123">
        <v>1</v>
      </c>
    </row>
    <row r="22" spans="7:13" x14ac:dyDescent="0.2">
      <c r="G22" s="126"/>
      <c r="I22" s="119"/>
      <c r="J22" s="119"/>
      <c r="K22" s="119"/>
      <c r="L22" s="119" t="s">
        <v>318</v>
      </c>
      <c r="M22" s="123">
        <v>1</v>
      </c>
    </row>
    <row r="23" spans="7:13" x14ac:dyDescent="0.2">
      <c r="G23" s="126"/>
      <c r="I23" s="119"/>
      <c r="J23" s="120"/>
      <c r="K23" s="119"/>
      <c r="L23" s="121" t="s">
        <v>319</v>
      </c>
      <c r="M23" s="123">
        <v>1</v>
      </c>
    </row>
    <row r="24" spans="7:13" x14ac:dyDescent="0.2">
      <c r="I24" s="119"/>
      <c r="J24" s="120"/>
      <c r="K24" s="119"/>
      <c r="L24" s="127"/>
      <c r="M24" s="128"/>
    </row>
    <row r="25" spans="7:13" x14ac:dyDescent="0.2">
      <c r="I25" s="119"/>
      <c r="J25" s="120"/>
      <c r="K25" s="119"/>
      <c r="L25" s="119"/>
      <c r="M25" s="120"/>
    </row>
    <row r="26" spans="7:13" x14ac:dyDescent="0.2">
      <c r="G26" s="126"/>
      <c r="I26" s="119"/>
      <c r="J26" s="120"/>
      <c r="K26" s="119"/>
      <c r="L26" s="119"/>
      <c r="M26" s="120"/>
    </row>
    <row r="27" spans="7:13" x14ac:dyDescent="0.2">
      <c r="G27" s="126"/>
      <c r="I27" s="119"/>
      <c r="J27" s="120"/>
      <c r="K27" s="119"/>
      <c r="L27" s="119"/>
      <c r="M27" s="123"/>
    </row>
    <row r="28" spans="7:13" x14ac:dyDescent="0.2">
      <c r="G28" s="126"/>
      <c r="I28" s="119"/>
      <c r="J28" s="120"/>
      <c r="K28" s="119"/>
      <c r="L28" s="119"/>
      <c r="M28" s="120"/>
    </row>
    <row r="29" spans="7:13" x14ac:dyDescent="0.2">
      <c r="G29" s="126"/>
      <c r="I29" s="119"/>
      <c r="J29" s="120"/>
      <c r="K29" s="119"/>
      <c r="L29" s="119"/>
      <c r="M29" s="120"/>
    </row>
    <row r="30" spans="7:13" x14ac:dyDescent="0.2">
      <c r="G30" s="126"/>
      <c r="I30" s="119"/>
      <c r="J30" s="123"/>
      <c r="K30" s="119"/>
      <c r="L30" s="119"/>
      <c r="M30" s="120"/>
    </row>
    <row r="31" spans="7:13" x14ac:dyDescent="0.2">
      <c r="G31" s="126"/>
      <c r="I31" s="119"/>
      <c r="J31" s="120"/>
      <c r="K31" s="119"/>
      <c r="L31" s="119"/>
      <c r="M31" s="120"/>
    </row>
    <row r="32" spans="7:13" x14ac:dyDescent="0.2">
      <c r="G32" s="126"/>
      <c r="I32" s="119"/>
      <c r="J32" s="120"/>
      <c r="K32" s="119"/>
      <c r="L32" s="119"/>
      <c r="M32" s="120"/>
    </row>
    <row r="33" spans="9:13" x14ac:dyDescent="0.2">
      <c r="I33" s="119"/>
      <c r="J33" s="120"/>
      <c r="K33" s="119"/>
      <c r="L33" s="119"/>
      <c r="M33" s="120"/>
    </row>
    <row r="34" spans="9:13" x14ac:dyDescent="0.2">
      <c r="I34" s="119"/>
      <c r="J34" s="120"/>
      <c r="K34" s="119"/>
      <c r="L34" s="119"/>
      <c r="M34" s="120"/>
    </row>
    <row r="35" spans="9:13" x14ac:dyDescent="0.2">
      <c r="I35" s="119"/>
      <c r="J35" s="123"/>
      <c r="K35" s="119"/>
      <c r="L35" s="119"/>
      <c r="M35" s="123"/>
    </row>
    <row r="36" spans="9:13" x14ac:dyDescent="0.2">
      <c r="I36" s="119"/>
      <c r="J36" s="119"/>
      <c r="K36" s="119"/>
      <c r="L36" s="119"/>
      <c r="M36" s="120"/>
    </row>
    <row r="37" spans="9:13" x14ac:dyDescent="0.2">
      <c r="I37" s="119"/>
      <c r="J37" s="119"/>
      <c r="K37" s="119"/>
      <c r="L37" s="119"/>
      <c r="M37" s="120"/>
    </row>
    <row r="38" spans="9:13" x14ac:dyDescent="0.2">
      <c r="I38" s="119"/>
      <c r="J38" s="119"/>
      <c r="K38" s="119"/>
      <c r="L38" s="119"/>
      <c r="M38" s="123"/>
    </row>
    <row r="39" spans="9:13" x14ac:dyDescent="0.2">
      <c r="I39" s="119"/>
      <c r="J39" s="119"/>
      <c r="K39" s="119"/>
      <c r="L39" s="119"/>
      <c r="M39" s="119"/>
    </row>
    <row r="40" spans="9:13" x14ac:dyDescent="0.2">
      <c r="I40" s="119"/>
      <c r="J40" s="119"/>
      <c r="K40" s="119"/>
      <c r="L40" s="119"/>
      <c r="M40" s="119"/>
    </row>
    <row r="41" spans="9:13" x14ac:dyDescent="0.2">
      <c r="I41" s="119"/>
      <c r="J41" s="119"/>
      <c r="K41" s="119"/>
      <c r="L41" s="119"/>
      <c r="M41" s="119"/>
    </row>
    <row r="42" spans="9:13" x14ac:dyDescent="0.2">
      <c r="I42" s="119"/>
      <c r="J42" s="119"/>
      <c r="K42" s="119"/>
      <c r="L42" s="119"/>
      <c r="M42" s="119"/>
    </row>
    <row r="43" spans="9:13" x14ac:dyDescent="0.2">
      <c r="I43" s="119"/>
      <c r="J43" s="119"/>
      <c r="K43" s="119"/>
      <c r="L43" s="119"/>
      <c r="M43" s="119"/>
    </row>
    <row r="44" spans="9:13" x14ac:dyDescent="0.2">
      <c r="I44" s="119"/>
      <c r="J44" s="119"/>
      <c r="K44" s="119"/>
      <c r="L44" s="119"/>
      <c r="M44" s="119"/>
    </row>
  </sheetData>
  <mergeCells count="4">
    <mergeCell ref="B2:C2"/>
    <mergeCell ref="F2:G2"/>
    <mergeCell ref="I2:J2"/>
    <mergeCell ref="L2:M2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"/>
  <sheetViews>
    <sheetView workbookViewId="0">
      <selection activeCell="A3" sqref="A3"/>
    </sheetView>
  </sheetViews>
  <sheetFormatPr baseColWidth="10" defaultRowHeight="12.75" x14ac:dyDescent="0.2"/>
  <sheetData>
    <row r="1" spans="1:11" ht="13.5" thickBot="1" x14ac:dyDescent="0.25"/>
    <row r="2" spans="1:11" ht="45" thickBot="1" x14ac:dyDescent="0.6">
      <c r="A2" s="187" t="s">
        <v>320</v>
      </c>
      <c r="B2" s="188"/>
      <c r="C2" s="188"/>
      <c r="D2" s="188"/>
      <c r="E2" s="188"/>
      <c r="F2" s="188"/>
      <c r="G2" s="188"/>
      <c r="H2" s="188"/>
      <c r="I2" s="188"/>
      <c r="J2" s="188"/>
      <c r="K2" s="189"/>
    </row>
  </sheetData>
  <sheetProtection sheet="1" objects="1" scenarios="1"/>
  <mergeCells count="1">
    <mergeCell ref="A2:K2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POULES</vt:lpstr>
      <vt:lpstr>CLASSEMENT</vt:lpstr>
      <vt:lpstr>PHASE FINALE</vt:lpstr>
      <vt:lpstr>REGLEMENT</vt:lpstr>
      <vt:lpstr>LISTE DES PARTICIPANTS</vt:lpstr>
      <vt:lpstr>CLASSEMENT JOUEURS</vt:lpstr>
      <vt:lpstr>STATS</vt:lpstr>
      <vt:lpstr>RESULTATS</vt:lpstr>
      <vt:lpstr>CLASSEMENT!Criteres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cp:lastPrinted>2014-06-22T15:57:22Z</cp:lastPrinted>
  <dcterms:created xsi:type="dcterms:W3CDTF">2013-12-09T19:20:23Z</dcterms:created>
  <dcterms:modified xsi:type="dcterms:W3CDTF">2014-06-24T08:19:32Z</dcterms:modified>
</cp:coreProperties>
</file>