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omments3.xml" ContentType="application/vnd.openxmlformats-officedocument.spreadsheetml.comments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hibaut\Desktop\CDM 2014\"/>
    </mc:Choice>
  </mc:AlternateContent>
  <bookViews>
    <workbookView xWindow="0" yWindow="60" windowWidth="15360" windowHeight="8085" activeTab="1"/>
  </bookViews>
  <sheets>
    <sheet name="PRONO (Résultats)" sheetId="1" r:id="rId1"/>
    <sheet name="PRONO (Essai)" sheetId="10" r:id="rId2"/>
    <sheet name="LISTE DES PARTICIPANTS" sheetId="5" r:id="rId3"/>
    <sheet name="CLASSEMENT JOUEURS" sheetId="6" r:id="rId4"/>
    <sheet name="STATS" sheetId="7" r:id="rId5"/>
    <sheet name="REGLEMENT (A REVOIR)" sheetId="4" r:id="rId6"/>
  </sheets>
  <definedNames>
    <definedName name="Beg_Bal" localSheetId="1">#REF!</definedName>
    <definedName name="Beg_Bal">#REF!</definedName>
    <definedName name="Data" localSheetId="1">#REF!</definedName>
    <definedName name="Data">#REF!</definedName>
    <definedName name="End_Bal" localSheetId="1">#REF!</definedName>
    <definedName name="End_Bal">#REF!</definedName>
    <definedName name="Extra_Pay" localSheetId="1">#REF!</definedName>
    <definedName name="Extra_Pay">#REF!</definedName>
    <definedName name="Full_Print" localSheetId="1">#REF!</definedName>
    <definedName name="Full_Print">#REF!</definedName>
    <definedName name="Header_Row" localSheetId="1">ROW(#REF!)</definedName>
    <definedName name="Header_Row">ROW(#REF!)</definedName>
    <definedName name="Int" localSheetId="1">#REF!</definedName>
    <definedName name="Int">#REF!</definedName>
    <definedName name="Interest_Rate" localSheetId="1">#REF!</definedName>
    <definedName name="Interest_Rate">#REF!</definedName>
    <definedName name="Last_Row" localSheetId="1">IF('PRONO (Essai)'!Values_Entered,'PRONO (Essai)'!Header_Row+'PRONO (Essai)'!Number_of_Payments,'PRONO (Essai)'!Header_Row)</definedName>
    <definedName name="Last_Row">IF(Values_Entered,Header_Row+Number_of_Payments,Header_Row)</definedName>
    <definedName name="Loan_Amount" localSheetId="1">#REF!</definedName>
    <definedName name="Loan_Amount">#REF!</definedName>
    <definedName name="Loan_Start" localSheetId="1">#REF!</definedName>
    <definedName name="Loan_Start">#REF!</definedName>
    <definedName name="Loan_Years" localSheetId="1">#REF!</definedName>
    <definedName name="Loan_Years">#REF!</definedName>
    <definedName name="Num_Pmt_Per_Year" localSheetId="1">#REF!</definedName>
    <definedName name="Num_Pmt_Per_Year">#REF!</definedName>
    <definedName name="Number_of_Payments" localSheetId="1">MATCH(0.01,'PRONO (Essai)'!End_Bal,-1)+1</definedName>
    <definedName name="Number_of_Payments">MATCH(0.01,End_Bal,-1)+1</definedName>
    <definedName name="Pay_Date" localSheetId="1">#REF!</definedName>
    <definedName name="Pay_Date">#REF!</definedName>
    <definedName name="Pay_Num" localSheetId="1">#REF!</definedName>
    <definedName name="Pay_Num">#REF!</definedName>
    <definedName name="Payment_Date" localSheetId="1">DATE(YEAR('PRONO (Essai)'!Loan_Start),MONTH('PRONO (Essai)'!Loan_Start)+Payment_Number,DAY('PRONO (Essai)'!Loan_Start))</definedName>
    <definedName name="Payment_Date">DATE(YEAR(Loan_Start),MONTH(Loan_Start)+Payment_Number,DAY(Loan_Start))</definedName>
    <definedName name="Princ" localSheetId="1">#REF!</definedName>
    <definedName name="Princ">#REF!</definedName>
    <definedName name="Print_Area_Reset" localSheetId="1">OFFSET('PRONO (Essai)'!Full_Print,0,0,'PRONO (Essai)'!Last_Row)</definedName>
    <definedName name="Print_Area_Reset">OFFSET(Full_Print,0,0,Last_Row)</definedName>
    <definedName name="Sched_Pay" localSheetId="1">#REF!</definedName>
    <definedName name="Sched_Pay">#REF!</definedName>
    <definedName name="Scheduled_Extra_Payments" localSheetId="1">#REF!</definedName>
    <definedName name="Scheduled_Extra_Payments">#REF!</definedName>
    <definedName name="Scheduled_Interest_Rate" localSheetId="1">#REF!</definedName>
    <definedName name="Scheduled_Interest_Rate">#REF!</definedName>
    <definedName name="Scheduled_Monthly_Payment" localSheetId="1">#REF!</definedName>
    <definedName name="Scheduled_Monthly_Payment">#REF!</definedName>
    <definedName name="Total_Interest" localSheetId="1">#REF!</definedName>
    <definedName name="Total_Interest">#REF!</definedName>
    <definedName name="Total_Pay" localSheetId="1">#REF!</definedName>
    <definedName name="Total_Pay">#REF!</definedName>
    <definedName name="Total_Payment" localSheetId="1">Scheduled_Payment+Extra_Payment</definedName>
    <definedName name="Total_Payment">Scheduled_Payment+Extra_Payment</definedName>
    <definedName name="Values_Entered" localSheetId="1">IF('PRONO (Essai)'!Loan_Amount*'PRONO (Essai)'!Interest_Rate*'PRONO (Essai)'!Loan_Years*'PRONO (Essai)'!Loan_Start&gt;0,1,0)</definedName>
    <definedName name="Values_Entered">IF(Loan_Amount*Interest_Rate*Loan_Years*Loan_Start&gt;0,1,0)</definedName>
    <definedName name="_xlnm.Print_Area" localSheetId="1">'PRONO (Essai)'!$A$1:$AE$33</definedName>
    <definedName name="_xlnm.Print_Area" localSheetId="0">'PRONO (Résultats)'!$A$1:$AE$33</definedName>
  </definedNames>
  <calcPr calcId="152511"/>
</workbook>
</file>

<file path=xl/calcChain.xml><?xml version="1.0" encoding="utf-8"?>
<calcChain xmlns="http://schemas.openxmlformats.org/spreadsheetml/2006/main">
  <c r="AE34" i="10" l="1"/>
  <c r="AE32" i="10"/>
  <c r="X27" i="10"/>
  <c r="X28" i="10"/>
  <c r="X29" i="10"/>
  <c r="X32" i="10"/>
  <c r="X33" i="10"/>
  <c r="X34" i="10"/>
  <c r="X31" i="10"/>
  <c r="X26" i="10"/>
  <c r="N32" i="10"/>
  <c r="N33" i="10"/>
  <c r="N34" i="10"/>
  <c r="N31" i="10"/>
  <c r="N27" i="10"/>
  <c r="N28" i="10"/>
  <c r="N29" i="10"/>
  <c r="N26" i="10"/>
  <c r="K28" i="10"/>
  <c r="K22" i="10"/>
  <c r="K23" i="10"/>
  <c r="K24" i="10"/>
  <c r="K25" i="10"/>
  <c r="K26" i="10"/>
  <c r="K21" i="10"/>
  <c r="H22" i="10"/>
  <c r="H23" i="10"/>
  <c r="H24" i="10"/>
  <c r="H25" i="10"/>
  <c r="H26" i="10"/>
  <c r="H21" i="10"/>
  <c r="E22" i="10"/>
  <c r="E23" i="10"/>
  <c r="E24" i="10"/>
  <c r="E25" i="10"/>
  <c r="E26" i="10"/>
  <c r="E21" i="10"/>
  <c r="B22" i="10"/>
  <c r="B23" i="10"/>
  <c r="B24" i="10"/>
  <c r="B25" i="10"/>
  <c r="B26" i="10"/>
  <c r="B21" i="10"/>
  <c r="AB32" i="10" l="1"/>
  <c r="I28" i="10"/>
  <c r="K46" i="10"/>
  <c r="P45" i="10"/>
  <c r="P44" i="10"/>
  <c r="K44" i="10"/>
  <c r="P40" i="10"/>
  <c r="K40" i="10"/>
  <c r="P39" i="10"/>
  <c r="K38" i="10"/>
  <c r="AD16" i="10"/>
  <c r="AC16" i="10"/>
  <c r="AB16" i="10"/>
  <c r="AA16" i="10"/>
  <c r="Z16" i="10"/>
  <c r="Y16" i="10" s="1"/>
  <c r="T16" i="10"/>
  <c r="S16" i="10"/>
  <c r="R16" i="10"/>
  <c r="Q16" i="10"/>
  <c r="P16" i="10"/>
  <c r="AD15" i="10"/>
  <c r="AC15" i="10"/>
  <c r="AE15" i="10" s="1"/>
  <c r="AB15" i="10"/>
  <c r="AA15" i="10"/>
  <c r="Z15" i="10"/>
  <c r="T15" i="10"/>
  <c r="S15" i="10"/>
  <c r="R15" i="10"/>
  <c r="Q15" i="10"/>
  <c r="P15" i="10"/>
  <c r="O15" i="10" s="1"/>
  <c r="AD14" i="10"/>
  <c r="AC14" i="10"/>
  <c r="AE14" i="10" s="1"/>
  <c r="AB14" i="10"/>
  <c r="AA14" i="10"/>
  <c r="Z14" i="10"/>
  <c r="T14" i="10"/>
  <c r="S14" i="10"/>
  <c r="U14" i="10" s="1"/>
  <c r="R14" i="10"/>
  <c r="Q14" i="10"/>
  <c r="P14" i="10"/>
  <c r="O14" i="10"/>
  <c r="N24" i="10" s="1"/>
  <c r="E47" i="10" s="1"/>
  <c r="AD13" i="10"/>
  <c r="AC13" i="10"/>
  <c r="AB13" i="10"/>
  <c r="AA13" i="10"/>
  <c r="Z13" i="10"/>
  <c r="Y13" i="10" s="1"/>
  <c r="X23" i="10" s="1"/>
  <c r="E46" i="10" s="1"/>
  <c r="T13" i="10"/>
  <c r="S13" i="10"/>
  <c r="R13" i="10"/>
  <c r="Q13" i="10"/>
  <c r="P13" i="10"/>
  <c r="O13" i="10" s="1"/>
  <c r="N23" i="10" s="1"/>
  <c r="E40" i="10" s="1"/>
  <c r="AD9" i="10"/>
  <c r="AC9" i="10"/>
  <c r="AB9" i="10"/>
  <c r="AA9" i="10"/>
  <c r="Z9" i="10"/>
  <c r="Y9" i="10" s="1"/>
  <c r="T7" i="10"/>
  <c r="S7" i="10"/>
  <c r="R7" i="10"/>
  <c r="Q7" i="10"/>
  <c r="P7" i="10"/>
  <c r="AD8" i="10"/>
  <c r="AC8" i="10"/>
  <c r="AB8" i="10"/>
  <c r="AA8" i="10"/>
  <c r="Z8" i="10"/>
  <c r="Y8" i="10" s="1"/>
  <c r="T8" i="10"/>
  <c r="S8" i="10"/>
  <c r="R8" i="10"/>
  <c r="Q8" i="10"/>
  <c r="P8" i="10"/>
  <c r="O8" i="10" s="1"/>
  <c r="AD7" i="10"/>
  <c r="AC7" i="10"/>
  <c r="AB7" i="10"/>
  <c r="AA7" i="10"/>
  <c r="Z7" i="10"/>
  <c r="Y7" i="10" s="1"/>
  <c r="X22" i="10" s="1"/>
  <c r="E38" i="10" s="1"/>
  <c r="T9" i="10"/>
  <c r="S9" i="10"/>
  <c r="R9" i="10"/>
  <c r="Q9" i="10"/>
  <c r="P9" i="10"/>
  <c r="AD6" i="10"/>
  <c r="AC6" i="10"/>
  <c r="AB6" i="10"/>
  <c r="AA6" i="10"/>
  <c r="Z6" i="10"/>
  <c r="Y6" i="10" s="1"/>
  <c r="X21" i="10" s="1"/>
  <c r="E43" i="10" s="1"/>
  <c r="T6" i="10"/>
  <c r="S6" i="10"/>
  <c r="R6" i="10"/>
  <c r="Q6" i="10"/>
  <c r="P6" i="10"/>
  <c r="S7" i="1"/>
  <c r="AC9" i="1"/>
  <c r="AB16" i="1"/>
  <c r="AB14" i="1"/>
  <c r="AB13" i="1"/>
  <c r="AB15" i="1"/>
  <c r="AA16" i="1"/>
  <c r="AA14" i="1"/>
  <c r="AA13" i="1"/>
  <c r="AA15" i="1"/>
  <c r="Z16" i="1"/>
  <c r="Z14" i="1"/>
  <c r="Z13" i="1"/>
  <c r="Z15" i="1"/>
  <c r="AB6" i="1"/>
  <c r="AB7" i="1"/>
  <c r="AB8" i="1"/>
  <c r="AA6" i="1"/>
  <c r="AA7" i="1"/>
  <c r="AA8" i="1"/>
  <c r="Z6" i="1"/>
  <c r="Z7" i="1"/>
  <c r="Z8" i="1"/>
  <c r="AB9" i="1"/>
  <c r="AA9" i="1"/>
  <c r="Z9" i="1"/>
  <c r="AB34" i="10" l="1"/>
  <c r="O16" i="10"/>
  <c r="U16" i="10"/>
  <c r="O9" i="10"/>
  <c r="AE13" i="10"/>
  <c r="Y14" i="10"/>
  <c r="X24" i="10" s="1"/>
  <c r="E41" i="10" s="1"/>
  <c r="Y15" i="10"/>
  <c r="AE16" i="10"/>
  <c r="AE6" i="10"/>
  <c r="AE7" i="10"/>
  <c r="AE8" i="10"/>
  <c r="AE9" i="10"/>
  <c r="U13" i="10"/>
  <c r="U15" i="10"/>
  <c r="U7" i="10"/>
  <c r="U6" i="10"/>
  <c r="O6" i="10"/>
  <c r="N21" i="10" s="1"/>
  <c r="E37" i="10" s="1"/>
  <c r="O7" i="10"/>
  <c r="U8" i="10"/>
  <c r="U9" i="10"/>
  <c r="R15" i="1"/>
  <c r="R13" i="1"/>
  <c r="R16" i="1"/>
  <c r="Q15" i="1"/>
  <c r="Q13" i="1"/>
  <c r="Q16" i="1"/>
  <c r="P15" i="1"/>
  <c r="P13" i="1"/>
  <c r="P16" i="1"/>
  <c r="R14" i="1"/>
  <c r="Q14" i="1"/>
  <c r="P14" i="1"/>
  <c r="AD16" i="1"/>
  <c r="AD14" i="1"/>
  <c r="AD13" i="1"/>
  <c r="AD15" i="1"/>
  <c r="AC16" i="1"/>
  <c r="AC14" i="1"/>
  <c r="AC13" i="1"/>
  <c r="AC15" i="1"/>
  <c r="AD6" i="1"/>
  <c r="AD7" i="1"/>
  <c r="AD8" i="1"/>
  <c r="AD9" i="1"/>
  <c r="AC6" i="1"/>
  <c r="AC7" i="1"/>
  <c r="AC8" i="1"/>
  <c r="T15" i="1"/>
  <c r="T13" i="1"/>
  <c r="T16" i="1"/>
  <c r="T14" i="1"/>
  <c r="S15" i="1"/>
  <c r="S13" i="1"/>
  <c r="S16" i="1"/>
  <c r="S14" i="1"/>
  <c r="T8" i="1"/>
  <c r="T6" i="1"/>
  <c r="T7" i="1"/>
  <c r="T9" i="1"/>
  <c r="S8" i="1"/>
  <c r="S9" i="1"/>
  <c r="N22" i="10" l="1"/>
  <c r="E44" i="10" s="1"/>
  <c r="S6" i="1"/>
  <c r="R8" i="1"/>
  <c r="R6" i="1"/>
  <c r="R7" i="1"/>
  <c r="Q8" i="1"/>
  <c r="Q6" i="1"/>
  <c r="Q7" i="1"/>
  <c r="P8" i="1"/>
  <c r="P6" i="1"/>
  <c r="P7" i="1"/>
  <c r="R9" i="1"/>
  <c r="Q9" i="1"/>
  <c r="P9" i="1"/>
  <c r="P45" i="1" l="1"/>
  <c r="P44" i="1"/>
  <c r="P40" i="1"/>
  <c r="P39" i="1"/>
  <c r="K46" i="1"/>
  <c r="K44" i="1"/>
  <c r="K40" i="1"/>
  <c r="K38" i="1"/>
  <c r="AE8" i="1" l="1"/>
  <c r="AE13" i="1"/>
  <c r="AE14" i="1"/>
  <c r="AE16" i="1"/>
  <c r="AE15" i="1"/>
  <c r="U9" i="1" l="1"/>
  <c r="U13" i="1"/>
  <c r="U15" i="1"/>
  <c r="AE6" i="1"/>
  <c r="AE9" i="1"/>
  <c r="AE7" i="1"/>
  <c r="U6" i="1"/>
  <c r="U7" i="1"/>
  <c r="U8" i="1"/>
  <c r="U16" i="1"/>
  <c r="U14" i="1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O16" i="1" l="1"/>
  <c r="O13" i="1"/>
  <c r="O15" i="1"/>
  <c r="O9" i="1"/>
  <c r="Y9" i="1" l="1"/>
  <c r="Y8" i="1"/>
  <c r="P19" i="6"/>
  <c r="P8" i="6"/>
  <c r="P11" i="6"/>
  <c r="P10" i="6"/>
  <c r="P9" i="6"/>
  <c r="P12" i="6"/>
  <c r="P14" i="6"/>
  <c r="P22" i="6"/>
  <c r="P27" i="6"/>
  <c r="P16" i="6"/>
  <c r="P26" i="6"/>
  <c r="P21" i="6"/>
  <c r="P29" i="6"/>
  <c r="P17" i="6"/>
  <c r="P52" i="6"/>
  <c r="P20" i="6"/>
  <c r="P30" i="6"/>
  <c r="P39" i="6"/>
  <c r="P42" i="6"/>
  <c r="P25" i="6"/>
  <c r="P23" i="6"/>
  <c r="P7" i="6"/>
  <c r="P45" i="6"/>
  <c r="P40" i="6"/>
  <c r="P43" i="6"/>
  <c r="P49" i="6"/>
  <c r="P13" i="6"/>
  <c r="P28" i="6"/>
  <c r="P34" i="6"/>
  <c r="P36" i="6"/>
  <c r="P32" i="6"/>
  <c r="P33" i="6"/>
  <c r="P50" i="6"/>
  <c r="P15" i="6"/>
  <c r="P48" i="6"/>
  <c r="P31" i="6"/>
  <c r="P37" i="6"/>
  <c r="P24" i="6"/>
  <c r="P53" i="6"/>
  <c r="P35" i="6"/>
  <c r="P18" i="6"/>
  <c r="P55" i="6"/>
  <c r="P6" i="6"/>
  <c r="P47" i="6"/>
  <c r="P41" i="6"/>
  <c r="P57" i="6"/>
  <c r="P51" i="6"/>
  <c r="P44" i="6"/>
  <c r="P54" i="6"/>
  <c r="P56" i="6"/>
  <c r="P58" i="6"/>
  <c r="P59" i="6"/>
  <c r="P46" i="6"/>
  <c r="P38" i="6"/>
  <c r="C6" i="6" l="1"/>
  <c r="D6" i="6"/>
  <c r="F59" i="5"/>
  <c r="H58" i="5"/>
  <c r="G58" i="5"/>
  <c r="F58" i="5"/>
  <c r="B54" i="5"/>
  <c r="J8" i="5"/>
  <c r="B6" i="5"/>
  <c r="B7" i="5" s="1"/>
  <c r="B8" i="5" s="1"/>
  <c r="B9" i="5" s="1"/>
  <c r="B10" i="5" s="1"/>
  <c r="B11" i="5" s="1"/>
  <c r="B12" i="5" s="1"/>
  <c r="B13" i="5" s="1"/>
  <c r="B14" i="5" s="1"/>
  <c r="B15" i="5" s="1"/>
  <c r="B16" i="5" s="1"/>
  <c r="B17" i="5" s="1"/>
  <c r="B18" i="5" s="1"/>
  <c r="B19" i="5" s="1"/>
  <c r="B20" i="5" s="1"/>
  <c r="B21" i="5" s="1"/>
  <c r="B22" i="5" s="1"/>
  <c r="B23" i="5" s="1"/>
  <c r="B24" i="5" s="1"/>
  <c r="B25" i="5" s="1"/>
  <c r="B26" i="5" s="1"/>
  <c r="B27" i="5" s="1"/>
  <c r="B28" i="5" s="1"/>
  <c r="B29" i="5" s="1"/>
  <c r="B30" i="5" s="1"/>
  <c r="B31" i="5" s="1"/>
  <c r="B32" i="5" s="1"/>
  <c r="B33" i="5" s="1"/>
  <c r="B34" i="5" s="1"/>
  <c r="B35" i="5" s="1"/>
  <c r="B36" i="5" s="1"/>
  <c r="B37" i="5" s="1"/>
  <c r="B38" i="5" s="1"/>
  <c r="B39" i="5" s="1"/>
  <c r="B40" i="5" s="1"/>
  <c r="B41" i="5" s="1"/>
  <c r="B42" i="5" s="1"/>
  <c r="B43" i="5" s="1"/>
  <c r="B44" i="5" s="1"/>
  <c r="B45" i="5" s="1"/>
  <c r="B46" i="5" s="1"/>
  <c r="B47" i="5" s="1"/>
  <c r="B48" i="5" s="1"/>
  <c r="B49" i="5" s="1"/>
  <c r="B50" i="5" s="1"/>
  <c r="B51" i="5" s="1"/>
  <c r="K14" i="5" l="1"/>
  <c r="L14" i="5" s="1"/>
  <c r="K12" i="5"/>
  <c r="L12" i="5" s="1"/>
  <c r="K10" i="5"/>
  <c r="L10" i="5" s="1"/>
  <c r="K11" i="5"/>
  <c r="L11" i="5" s="1"/>
  <c r="K13" i="5"/>
  <c r="L13" i="5" s="1"/>
  <c r="Y14" i="1" l="1"/>
  <c r="Y16" i="1"/>
  <c r="Y13" i="1"/>
  <c r="Y15" i="1"/>
  <c r="O8" i="1"/>
  <c r="O7" i="1"/>
  <c r="O6" i="1"/>
  <c r="N21" i="1" l="1"/>
  <c r="E37" i="1" s="1"/>
  <c r="X24" i="1"/>
  <c r="E41" i="1" s="1"/>
  <c r="X23" i="1"/>
  <c r="E46" i="1" s="1"/>
  <c r="N22" i="1"/>
  <c r="E44" i="1" s="1"/>
  <c r="Y7" i="1"/>
  <c r="Y6" i="1"/>
  <c r="O14" i="1"/>
  <c r="X22" i="1" l="1"/>
  <c r="E38" i="1" s="1"/>
  <c r="X21" i="1"/>
  <c r="E43" i="1" s="1"/>
  <c r="N23" i="1"/>
  <c r="E40" i="1" s="1"/>
  <c r="N24" i="1"/>
  <c r="E47" i="1" s="1"/>
</calcChain>
</file>

<file path=xl/comments1.xml><?xml version="1.0" encoding="utf-8"?>
<comments xmlns="http://schemas.openxmlformats.org/spreadsheetml/2006/main">
  <authors>
    <author>Thibaut</author>
  </authors>
  <commentList>
    <comment ref="Y38" authorId="0" shapeId="0">
      <text>
        <r>
          <rPr>
            <b/>
            <sz val="9"/>
            <color indexed="81"/>
            <rFont val="Tahoma"/>
            <family val="2"/>
          </rPr>
          <t>Thibaut:</t>
        </r>
        <r>
          <rPr>
            <sz val="9"/>
            <color indexed="81"/>
            <rFont val="Tahoma"/>
            <family val="2"/>
          </rPr>
          <t xml:space="preserve">
Ecrire sous la forme :
K.BENZEMA
</t>
        </r>
      </text>
    </comment>
    <comment ref="Y42" authorId="0" shapeId="0">
      <text>
        <r>
          <rPr>
            <b/>
            <sz val="9"/>
            <color indexed="81"/>
            <rFont val="Tahoma"/>
            <family val="2"/>
          </rPr>
          <t>Thibaut:</t>
        </r>
        <r>
          <rPr>
            <sz val="9"/>
            <color indexed="81"/>
            <rFont val="Tahoma"/>
            <family val="2"/>
          </rPr>
          <t xml:space="preserve">
Ecrire sous la forme :
M.VALBUENA
</t>
        </r>
      </text>
    </comment>
  </commentList>
</comments>
</file>

<file path=xl/comments2.xml><?xml version="1.0" encoding="utf-8"?>
<comments xmlns="http://schemas.openxmlformats.org/spreadsheetml/2006/main">
  <authors>
    <author>Thibaut</author>
  </authors>
  <commentList>
    <comment ref="Y38" authorId="0" shapeId="0">
      <text>
        <r>
          <rPr>
            <b/>
            <sz val="9"/>
            <color indexed="81"/>
            <rFont val="Tahoma"/>
            <family val="2"/>
          </rPr>
          <t>Thibaut:</t>
        </r>
        <r>
          <rPr>
            <sz val="9"/>
            <color indexed="81"/>
            <rFont val="Tahoma"/>
            <family val="2"/>
          </rPr>
          <t xml:space="preserve">
Ecrire sous la forme :
K.BENZEMA
</t>
        </r>
      </text>
    </comment>
    <comment ref="Y42" authorId="0" shapeId="0">
      <text>
        <r>
          <rPr>
            <b/>
            <sz val="9"/>
            <color indexed="81"/>
            <rFont val="Tahoma"/>
            <family val="2"/>
          </rPr>
          <t>Thibaut:</t>
        </r>
        <r>
          <rPr>
            <sz val="9"/>
            <color indexed="81"/>
            <rFont val="Tahoma"/>
            <family val="2"/>
          </rPr>
          <t xml:space="preserve">
Ecrire sous la forme :
M.VALBUENA
</t>
        </r>
      </text>
    </comment>
  </commentList>
</comments>
</file>

<file path=xl/comments3.xml><?xml version="1.0" encoding="utf-8"?>
<comments xmlns="http://schemas.openxmlformats.org/spreadsheetml/2006/main">
  <authors>
    <author>Thibaut</author>
  </authors>
  <commentList>
    <comment ref="G3" authorId="0" shapeId="0">
      <text>
        <r>
          <rPr>
            <sz val="9"/>
            <color indexed="81"/>
            <rFont val="Tahoma"/>
            <family val="2"/>
          </rPr>
          <t>Noter "2O" si payé
Noter "NON" si impayé</t>
        </r>
      </text>
    </comment>
  </commentList>
</comments>
</file>

<file path=xl/sharedStrings.xml><?xml version="1.0" encoding="utf-8"?>
<sst xmlns="http://schemas.openxmlformats.org/spreadsheetml/2006/main" count="480" uniqueCount="204">
  <si>
    <t>BRESIL</t>
  </si>
  <si>
    <t>-</t>
  </si>
  <si>
    <t>CROATIE</t>
  </si>
  <si>
    <t>MEXIQUE</t>
  </si>
  <si>
    <t>CAMEROUN</t>
  </si>
  <si>
    <t>GROUPE A</t>
  </si>
  <si>
    <t>ESPAGNE</t>
  </si>
  <si>
    <t>PAYS-BAS</t>
  </si>
  <si>
    <t>CHILI</t>
  </si>
  <si>
    <t>AUSTRALIE</t>
  </si>
  <si>
    <t>COLOMBIE</t>
  </si>
  <si>
    <t>GRECE</t>
  </si>
  <si>
    <t>CÔTE D IVOIRE</t>
  </si>
  <si>
    <t>JAPON</t>
  </si>
  <si>
    <t>URUGUAY</t>
  </si>
  <si>
    <t>COSTA RICA</t>
  </si>
  <si>
    <t>ANGLETERRE</t>
  </si>
  <si>
    <t>ITALIE</t>
  </si>
  <si>
    <t>GROUPE B</t>
  </si>
  <si>
    <t>GROUPE C</t>
  </si>
  <si>
    <t>GROUPE D</t>
  </si>
  <si>
    <t>1er A</t>
  </si>
  <si>
    <t>2ème B</t>
  </si>
  <si>
    <t>1er C</t>
  </si>
  <si>
    <t>2ème D</t>
  </si>
  <si>
    <t>1er B</t>
  </si>
  <si>
    <t>2ème A</t>
  </si>
  <si>
    <t>1er D</t>
  </si>
  <si>
    <t>2ème C</t>
  </si>
  <si>
    <t>MATCH DE POULES</t>
  </si>
  <si>
    <t>1/4 de finale</t>
  </si>
  <si>
    <t>FINALE</t>
  </si>
  <si>
    <t>Groupe A</t>
  </si>
  <si>
    <t>1er</t>
  </si>
  <si>
    <t>4ème</t>
  </si>
  <si>
    <t>3ème</t>
  </si>
  <si>
    <t>2ème</t>
  </si>
  <si>
    <t>Equipe</t>
  </si>
  <si>
    <t>Points</t>
  </si>
  <si>
    <t>V</t>
  </si>
  <si>
    <t>N</t>
  </si>
  <si>
    <t>D</t>
  </si>
  <si>
    <t>Dif. Buts</t>
  </si>
  <si>
    <t>Groupe B</t>
  </si>
  <si>
    <t>Groupe C</t>
  </si>
  <si>
    <t>Groupe D</t>
  </si>
  <si>
    <t>1A</t>
  </si>
  <si>
    <t>2A</t>
  </si>
  <si>
    <t>1B</t>
  </si>
  <si>
    <t>2B</t>
  </si>
  <si>
    <t>1C</t>
  </si>
  <si>
    <t>2C</t>
  </si>
  <si>
    <t>1D</t>
  </si>
  <si>
    <t>2D</t>
  </si>
  <si>
    <t>+</t>
  </si>
  <si>
    <t>CLASSEMENT GROUPES</t>
  </si>
  <si>
    <t>Pén</t>
  </si>
  <si>
    <t>Tarif</t>
  </si>
  <si>
    <t xml:space="preserve"> </t>
  </si>
  <si>
    <t>OU</t>
  </si>
  <si>
    <t>25 CHF</t>
  </si>
  <si>
    <t>Matchs de POULE</t>
  </si>
  <si>
    <r>
      <rPr>
        <b/>
        <sz val="10"/>
        <rFont val="Arial"/>
        <family val="2"/>
      </rPr>
      <t>4</t>
    </r>
    <r>
      <rPr>
        <sz val="10"/>
        <rFont val="Arial"/>
        <family val="2"/>
      </rPr>
      <t xml:space="preserve"> points pour un match OK avec</t>
    </r>
    <r>
      <rPr>
        <u/>
        <sz val="10"/>
        <rFont val="Arial"/>
        <family val="2"/>
      </rPr>
      <t xml:space="preserve"> score</t>
    </r>
    <r>
      <rPr>
        <sz val="10"/>
        <rFont val="Arial"/>
        <family val="2"/>
      </rPr>
      <t xml:space="preserve"> OK</t>
    </r>
  </si>
  <si>
    <r>
      <rPr>
        <b/>
        <sz val="10"/>
        <rFont val="Arial"/>
        <family val="2"/>
      </rPr>
      <t>3</t>
    </r>
    <r>
      <rPr>
        <sz val="10"/>
        <rFont val="Arial"/>
        <family val="2"/>
      </rPr>
      <t xml:space="preserve"> points pour un match OK avec</t>
    </r>
    <r>
      <rPr>
        <u/>
        <sz val="10"/>
        <rFont val="Arial"/>
        <family val="2"/>
      </rPr>
      <t xml:space="preserve"> écart </t>
    </r>
    <r>
      <rPr>
        <sz val="10"/>
        <rFont val="Arial"/>
        <family val="2"/>
      </rPr>
      <t>OK</t>
    </r>
  </si>
  <si>
    <r>
      <rPr>
        <b/>
        <sz val="10"/>
        <rFont val="Arial"/>
        <family val="2"/>
      </rPr>
      <t>2</t>
    </r>
    <r>
      <rPr>
        <sz val="10"/>
        <rFont val="Arial"/>
        <family val="2"/>
      </rPr>
      <t xml:space="preserve"> points pour un match OK avec score X et </t>
    </r>
    <r>
      <rPr>
        <u/>
        <sz val="10"/>
        <rFont val="Arial"/>
        <family val="2"/>
      </rPr>
      <t>écart</t>
    </r>
    <r>
      <rPr>
        <sz val="10"/>
        <rFont val="Arial"/>
        <family val="2"/>
      </rPr>
      <t xml:space="preserve"> X</t>
    </r>
  </si>
  <si>
    <r>
      <t xml:space="preserve">Sinon : </t>
    </r>
    <r>
      <rPr>
        <b/>
        <sz val="10"/>
        <rFont val="Arial"/>
        <family val="2"/>
      </rPr>
      <t>0</t>
    </r>
    <r>
      <rPr>
        <sz val="10"/>
        <rFont val="Arial"/>
        <family val="2"/>
      </rPr>
      <t xml:space="preserve"> point</t>
    </r>
  </si>
  <si>
    <r>
      <t>/!\ +</t>
    </r>
    <r>
      <rPr>
        <b/>
        <sz val="10"/>
        <rFont val="Arial"/>
        <family val="2"/>
      </rPr>
      <t>1</t>
    </r>
    <r>
      <rPr>
        <sz val="10"/>
        <rFont val="Arial"/>
        <family val="2"/>
      </rPr>
      <t xml:space="preserve"> pour le bon positionnement au classement d'une équipe /!\</t>
    </r>
  </si>
  <si>
    <t>Matchs de PHASE FINALE</t>
  </si>
  <si>
    <r>
      <rPr>
        <b/>
        <sz val="10"/>
        <rFont val="Arial"/>
        <family val="2"/>
      </rPr>
      <t>2</t>
    </r>
    <r>
      <rPr>
        <sz val="10"/>
        <rFont val="Arial"/>
        <family val="2"/>
      </rPr>
      <t xml:space="preserve"> points pour chaque 1/8ème de finaliste (peu importe la place)</t>
    </r>
  </si>
  <si>
    <r>
      <rPr>
        <b/>
        <sz val="10"/>
        <rFont val="Arial"/>
        <family val="2"/>
      </rPr>
      <t xml:space="preserve">3 </t>
    </r>
    <r>
      <rPr>
        <sz val="10"/>
        <rFont val="Arial"/>
        <family val="2"/>
      </rPr>
      <t>points pour chaque 1/4 de finaliste (peu importe la place)</t>
    </r>
  </si>
  <si>
    <r>
      <rPr>
        <b/>
        <sz val="10"/>
        <rFont val="Arial"/>
        <family val="2"/>
      </rPr>
      <t>4</t>
    </r>
    <r>
      <rPr>
        <sz val="10"/>
        <rFont val="Arial"/>
        <family val="2"/>
      </rPr>
      <t xml:space="preserve"> points pour chaque 1/2 de finaliste (peu importe la place)</t>
    </r>
  </si>
  <si>
    <r>
      <rPr>
        <b/>
        <sz val="10"/>
        <rFont val="Arial"/>
        <family val="2"/>
      </rPr>
      <t>5</t>
    </r>
    <r>
      <rPr>
        <sz val="10"/>
        <rFont val="Arial"/>
        <family val="2"/>
      </rPr>
      <t xml:space="preserve"> points pour chaque finaliste (peu importe la place)</t>
    </r>
  </si>
  <si>
    <r>
      <rPr>
        <b/>
        <sz val="10"/>
        <rFont val="Arial"/>
        <family val="2"/>
      </rPr>
      <t>10</t>
    </r>
    <r>
      <rPr>
        <sz val="10"/>
        <rFont val="Arial"/>
        <family val="2"/>
      </rPr>
      <t xml:space="preserve"> points pour le vainqueur de l'épreuve</t>
    </r>
  </si>
  <si>
    <t>/!\ Les scores des matchs ne seront pris en compte que si</t>
  </si>
  <si>
    <t>l'affiche est correcte (si tel est le cas : voir "points des poules" /!\</t>
  </si>
  <si>
    <t>DIVERS</t>
  </si>
  <si>
    <r>
      <rPr>
        <b/>
        <sz val="10"/>
        <rFont val="Arial"/>
        <family val="2"/>
      </rPr>
      <t>5</t>
    </r>
    <r>
      <rPr>
        <sz val="10"/>
        <rFont val="Arial"/>
        <family val="2"/>
      </rPr>
      <t xml:space="preserve"> points pour le meilleur buteur</t>
    </r>
  </si>
  <si>
    <r>
      <rPr>
        <b/>
        <sz val="10"/>
        <rFont val="Arial"/>
        <family val="2"/>
      </rPr>
      <t>5</t>
    </r>
    <r>
      <rPr>
        <sz val="10"/>
        <rFont val="Arial"/>
        <family val="2"/>
      </rPr>
      <t xml:space="preserve"> points pour le meilleur passeur</t>
    </r>
  </si>
  <si>
    <t xml:space="preserve">• Pour les phases finales, les scores seront pris en compte à la fin </t>
  </si>
  <si>
    <t>des prolongations (le cas échéant = 120 min) •</t>
  </si>
  <si>
    <t>GAIN</t>
  </si>
  <si>
    <t>1er    = 45% de la cagnotte</t>
  </si>
  <si>
    <t>2ème = 25% de la cagnotte</t>
  </si>
  <si>
    <t>3ème = 15% de la cagnotte</t>
  </si>
  <si>
    <t>4ème = 10% de la cagnotte</t>
  </si>
  <si>
    <t>5ème = 5% de la cagnotte</t>
  </si>
  <si>
    <t>Contact :</t>
  </si>
  <si>
    <t>Thibaut</t>
  </si>
  <si>
    <t>06.83.37.66.06</t>
  </si>
  <si>
    <t>Julien</t>
  </si>
  <si>
    <t>06.77.78.10.82</t>
  </si>
  <si>
    <t>Pour tout renseignement :</t>
  </si>
  <si>
    <t xml:space="preserve">       https://www.facebook.com/events/584283974959224/</t>
  </si>
  <si>
    <t>(Tout les pronostiques des joueurs seront visibles + classement mis à jour régulièrement)</t>
  </si>
  <si>
    <t>Corrections effectués par JULIEN &amp; THIBAUT</t>
  </si>
  <si>
    <t>/!\ les erreurs étant humaines et les pronostiques étant disponibles,</t>
  </si>
  <si>
    <t>si vous observez une erreur, faites le savoir /!\</t>
  </si>
  <si>
    <t>Date limite de rendu des pronostiques :</t>
  </si>
  <si>
    <t>15 Mai</t>
  </si>
  <si>
    <t>NOM</t>
  </si>
  <si>
    <t>PRENOM</t>
  </si>
  <si>
    <t>INSCRIT LE</t>
  </si>
  <si>
    <t>COTISATION</t>
  </si>
  <si>
    <t>PRONO</t>
  </si>
  <si>
    <t>N°</t>
  </si>
  <si>
    <t>OUI</t>
  </si>
  <si>
    <t>NON</t>
  </si>
  <si>
    <t>FOURNIER</t>
  </si>
  <si>
    <t>OK</t>
  </si>
  <si>
    <t>TOTAUX</t>
  </si>
  <si>
    <t>CAGNOTTE</t>
  </si>
  <si>
    <t>CLASSEMENT</t>
  </si>
  <si>
    <t>• Les colonnes 1, 2, 3 etc … représentent les points à chaque session de correction</t>
  </si>
  <si>
    <t>Nom</t>
  </si>
  <si>
    <t>Prénom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</si>
  <si>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</si>
  <si>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</si>
  <si>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</si>
  <si>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</si>
  <si>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</si>
  <si>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</si>
  <si>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</si>
  <si>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</si>
  <si>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</si>
  <si>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</si>
  <si>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</si>
  <si>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VAINQUEUR</t>
  </si>
  <si>
    <t>France</t>
  </si>
  <si>
    <t>BUTEUR</t>
  </si>
  <si>
    <t>PASSEUR</t>
  </si>
  <si>
    <t>Brésil</t>
  </si>
  <si>
    <t>Vainqueur</t>
  </si>
  <si>
    <t>L.MESSI</t>
  </si>
  <si>
    <t>Argentine</t>
  </si>
  <si>
    <t>Finaliste</t>
  </si>
  <si>
    <t>C.RONALDO</t>
  </si>
  <si>
    <t>A.DI MARIA</t>
  </si>
  <si>
    <t>1/2 Finaliste</t>
  </si>
  <si>
    <t>NEYMAR</t>
  </si>
  <si>
    <t>M.OZIL</t>
  </si>
  <si>
    <t>Allemagne</t>
  </si>
  <si>
    <t>1/4 Finaliste</t>
  </si>
  <si>
    <t>L.SUAREZ</t>
  </si>
  <si>
    <t>A.INIESTA</t>
  </si>
  <si>
    <t>Belgique</t>
  </si>
  <si>
    <t>1/8 Finaliste</t>
  </si>
  <si>
    <t>G.HIGUAIN</t>
  </si>
  <si>
    <t>E.HAZARD</t>
  </si>
  <si>
    <t>Portugal</t>
  </si>
  <si>
    <t>3ème de poules</t>
  </si>
  <si>
    <t>FRED</t>
  </si>
  <si>
    <t>F.RIBERY</t>
  </si>
  <si>
    <t>Espagne</t>
  </si>
  <si>
    <t>4ème de poules</t>
  </si>
  <si>
    <t>T.MULLER</t>
  </si>
  <si>
    <t>M.VALBUENA</t>
  </si>
  <si>
    <t>Uruguay</t>
  </si>
  <si>
    <t>M.KLOSE</t>
  </si>
  <si>
    <t>E.CAVANI</t>
  </si>
  <si>
    <t>H.XAVI</t>
  </si>
  <si>
    <t>F.COENTRAO</t>
  </si>
  <si>
    <t>S.AGUERO</t>
  </si>
  <si>
    <t>K.BENZEMA</t>
  </si>
  <si>
    <t>J.RODRIGUEZ</t>
  </si>
  <si>
    <t>R.VAN PERSIE</t>
  </si>
  <si>
    <t>P.POGBA</t>
  </si>
  <si>
    <t>O.GIROUD</t>
  </si>
  <si>
    <t>Y.CABAYE</t>
  </si>
  <si>
    <t>B.SCHWEINSTEIGER</t>
  </si>
  <si>
    <t>RAMIRES</t>
  </si>
  <si>
    <t>M.REUS</t>
  </si>
  <si>
    <t>M.GOTZE</t>
  </si>
  <si>
    <t>A.GRIEZMAN</t>
  </si>
  <si>
    <t>A.PIRLO</t>
  </si>
  <si>
    <t xml:space="preserve">1er </t>
  </si>
  <si>
    <t xml:space="preserve">3ème </t>
  </si>
  <si>
    <t xml:space="preserve">4ème </t>
  </si>
  <si>
    <t xml:space="preserve">5ème </t>
  </si>
  <si>
    <t>• Les erreurs étant humaines … N'hésitez pas à le dire si vous en voyez !</t>
  </si>
  <si>
    <t>Informations texte</t>
  </si>
  <si>
    <r>
      <t xml:space="preserve">• </t>
    </r>
    <r>
      <rPr>
        <sz val="8"/>
        <color rgb="FFFF0000"/>
        <rFont val="Arial"/>
        <family val="2"/>
      </rPr>
      <t>GRAS</t>
    </r>
    <r>
      <rPr>
        <sz val="8"/>
        <rFont val="Arial"/>
        <family val="2"/>
      </rPr>
      <t xml:space="preserve"> = Meilleur perf'</t>
    </r>
  </si>
  <si>
    <t>Matchs pris en compte : du ??/?? au ??/?? (??h00)</t>
  </si>
  <si>
    <t>EQUIPES QUALIFIEES</t>
  </si>
  <si>
    <t>V 1</t>
  </si>
  <si>
    <t>V 2</t>
  </si>
  <si>
    <t>V 3</t>
  </si>
  <si>
    <t>V 4</t>
  </si>
  <si>
    <t>V 5</t>
  </si>
  <si>
    <t>V 6</t>
  </si>
  <si>
    <t>3ème PLACE</t>
  </si>
  <si>
    <t>P 5</t>
  </si>
  <si>
    <t>P 6</t>
  </si>
  <si>
    <t>Meilleur Buteur</t>
  </si>
  <si>
    <t>Meilleur Passeur</t>
  </si>
  <si>
    <t>Plus d'écarts …</t>
  </si>
  <si>
    <t>Score exact = 3 + nbrs buts</t>
  </si>
  <si>
    <t>2 phase ?</t>
  </si>
  <si>
    <r>
      <rPr>
        <u/>
        <sz val="9"/>
        <rFont val="Arial"/>
        <family val="2"/>
      </rPr>
      <t>NB :</t>
    </r>
    <r>
      <rPr>
        <sz val="9"/>
        <rFont val="Arial"/>
        <family val="2"/>
      </rPr>
      <t xml:space="preserve"> Une fois vos matchs de poules pronostiqués, cliquer sur le logo de la compétition pour procéder au tri des groupes !</t>
    </r>
  </si>
  <si>
    <t>Grp A</t>
  </si>
  <si>
    <t>Grp C</t>
  </si>
  <si>
    <t>Somme :</t>
  </si>
  <si>
    <t>Grp B</t>
  </si>
  <si>
    <t>Grp D</t>
  </si>
  <si>
    <t>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</si>
</sst>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#,##0\ &quot;€&quot;;[Red]\-#,##0\ &quot;€&quot;"/>
    <numFmt numFmtId="164" formatCode="_(&quot;$&quot;* #,##0.00_);_(&quot;$&quot;* \(#,##0.00\);_(&quot;$&quot;* &quot;-&quot;??_);_(@_)"/>
    <numFmt numFmtId="165" formatCode="[$-40C]d\-mmm\-yy;@"/>
    <numFmt numFmtId="166" formatCode="#,##0.00\ &quot;€&quot;"/>
  </numFmts>
  <fonts count="41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u/>
      <sz val="48"/>
      <name val="Calibri"/>
      <family val="2"/>
    </font>
    <font>
      <sz val="8"/>
      <name val="Arial"/>
      <family val="2"/>
    </font>
    <font>
      <sz val="14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u/>
      <sz val="10"/>
      <name val="Arial"/>
      <family val="2"/>
    </font>
    <font>
      <u/>
      <sz val="28"/>
      <name val="Calibri"/>
      <family val="2"/>
      <scheme val="minor"/>
    </font>
    <font>
      <sz val="20"/>
      <name val="Arial"/>
      <family val="2"/>
    </font>
    <font>
      <u/>
      <sz val="18"/>
      <name val="Arial"/>
      <family val="2"/>
    </font>
    <font>
      <u/>
      <sz val="10"/>
      <color theme="4" tint="-0.249977111117893"/>
      <name val="Arial"/>
      <family val="2"/>
    </font>
    <font>
      <u/>
      <sz val="14"/>
      <name val="Arial"/>
      <family val="2"/>
    </font>
    <font>
      <i/>
      <sz val="36"/>
      <name val="Arial"/>
      <family val="2"/>
    </font>
    <font>
      <b/>
      <i/>
      <sz val="10"/>
      <name val="Arial"/>
      <family val="2"/>
    </font>
    <font>
      <sz val="10"/>
      <color theme="0"/>
      <name val="Arial"/>
      <family val="2"/>
    </font>
    <font>
      <sz val="9"/>
      <color indexed="81"/>
      <name val="Tahoma"/>
      <family val="2"/>
    </font>
    <font>
      <b/>
      <u/>
      <sz val="22"/>
      <name val="Arial"/>
      <family val="2"/>
    </font>
    <font>
      <sz val="11"/>
      <name val="Arial"/>
      <family val="2"/>
    </font>
    <font>
      <b/>
      <sz val="22"/>
      <name val="Arial"/>
      <family val="2"/>
    </font>
    <font>
      <b/>
      <sz val="10"/>
      <color theme="0"/>
      <name val="Arial"/>
      <family val="2"/>
    </font>
    <font>
      <sz val="16"/>
      <color theme="0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u/>
      <sz val="20"/>
      <name val="Calibri"/>
      <family val="2"/>
    </font>
    <font>
      <u/>
      <sz val="20"/>
      <color theme="0"/>
      <name val="Calibri"/>
      <family val="2"/>
    </font>
    <font>
      <sz val="12"/>
      <name val="Calibri"/>
      <family val="2"/>
    </font>
    <font>
      <b/>
      <sz val="12"/>
      <name val="Calibri"/>
      <family val="2"/>
    </font>
    <font>
      <sz val="12"/>
      <name val="Arial"/>
      <family val="2"/>
    </font>
    <font>
      <u/>
      <sz val="20"/>
      <name val="Calibri"/>
      <family val="2"/>
      <scheme val="minor"/>
    </font>
    <font>
      <b/>
      <sz val="8"/>
      <name val="Arial"/>
      <family val="2"/>
    </font>
    <font>
      <sz val="8"/>
      <color rgb="FFFF0000"/>
      <name val="Arial"/>
      <family val="2"/>
    </font>
    <font>
      <b/>
      <i/>
      <u/>
      <sz val="10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b/>
      <sz val="9"/>
      <color indexed="81"/>
      <name val="Tahoma"/>
      <family val="2"/>
    </font>
    <font>
      <u/>
      <sz val="9"/>
      <name val="Arial"/>
      <family val="2"/>
    </font>
    <font>
      <b/>
      <sz val="12"/>
      <name val="Arial"/>
      <family val="2"/>
    </font>
    <font>
      <sz val="10"/>
      <name val="Arial Unicode MS"/>
      <family val="2"/>
    </font>
    <font>
      <u/>
      <sz val="12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99CD9"/>
        <bgColor indexed="64"/>
      </patternFill>
    </fill>
    <fill>
      <patternFill patternType="solid">
        <fgColor rgb="FF575CC1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27">
    <xf numFmtId="0" fontId="0" fillId="0" borderId="0" xfId="0"/>
    <xf numFmtId="0" fontId="0" fillId="0" borderId="1" xfId="0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6" fillId="0" borderId="1" xfId="0" applyFont="1" applyBorder="1"/>
    <xf numFmtId="0" fontId="8" fillId="0" borderId="0" xfId="0" applyFont="1"/>
    <xf numFmtId="0" fontId="0" fillId="0" borderId="1" xfId="0" applyBorder="1"/>
    <xf numFmtId="0" fontId="7" fillId="0" borderId="1" xfId="0" applyFont="1" applyBorder="1" applyAlignment="1">
      <alignment horizontal="center"/>
    </xf>
    <xf numFmtId="0" fontId="7" fillId="0" borderId="1" xfId="0" applyFont="1" applyBorder="1"/>
    <xf numFmtId="0" fontId="2" fillId="2" borderId="1" xfId="0" applyFont="1" applyFill="1" applyBorder="1"/>
    <xf numFmtId="0" fontId="0" fillId="0" borderId="0" xfId="0" applyBorder="1"/>
    <xf numFmtId="0" fontId="7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9" fillId="0" borderId="0" xfId="0" applyFont="1" applyAlignment="1">
      <alignment horizontal="center" vertical="center"/>
    </xf>
    <xf numFmtId="0" fontId="7" fillId="4" borderId="1" xfId="0" applyFont="1" applyFill="1" applyBorder="1"/>
    <xf numFmtId="0" fontId="0" fillId="3" borderId="0" xfId="0" applyFill="1"/>
    <xf numFmtId="49" fontId="6" fillId="0" borderId="0" xfId="0" applyNumberFormat="1" applyFont="1" applyAlignment="1">
      <alignment horizontal="right"/>
    </xf>
    <xf numFmtId="0" fontId="0" fillId="0" borderId="1" xfId="0" applyBorder="1" applyAlignment="1">
      <alignment horizontal="left" wrapText="1"/>
    </xf>
    <xf numFmtId="0" fontId="1" fillId="0" borderId="0" xfId="0" applyFont="1"/>
    <xf numFmtId="0" fontId="2" fillId="0" borderId="0" xfId="0" applyFont="1"/>
    <xf numFmtId="0" fontId="0" fillId="0" borderId="1" xfId="0" applyBorder="1" applyAlignment="1" applyProtection="1">
      <alignment horizontal="center" wrapText="1"/>
    </xf>
    <xf numFmtId="0" fontId="11" fillId="0" borderId="14" xfId="0" applyFont="1" applyBorder="1"/>
    <xf numFmtId="0" fontId="0" fillId="0" borderId="15" xfId="0" applyBorder="1"/>
    <xf numFmtId="0" fontId="1" fillId="0" borderId="16" xfId="0" applyFont="1" applyBorder="1"/>
    <xf numFmtId="6" fontId="10" fillId="0" borderId="17" xfId="0" applyNumberFormat="1" applyFont="1" applyBorder="1"/>
    <xf numFmtId="0" fontId="0" fillId="0" borderId="16" xfId="0" applyBorder="1"/>
    <xf numFmtId="0" fontId="7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left"/>
    </xf>
    <xf numFmtId="0" fontId="10" fillId="0" borderId="19" xfId="0" applyFont="1" applyBorder="1" applyAlignment="1">
      <alignment horizontal="right"/>
    </xf>
    <xf numFmtId="0" fontId="0" fillId="0" borderId="2" xfId="0" applyBorder="1"/>
    <xf numFmtId="0" fontId="12" fillId="0" borderId="0" xfId="0" applyFont="1"/>
    <xf numFmtId="0" fontId="0" fillId="0" borderId="0" xfId="0" applyAlignment="1">
      <alignment horizontal="left"/>
    </xf>
    <xf numFmtId="49" fontId="14" fillId="0" borderId="0" xfId="0" applyNumberFormat="1" applyFont="1"/>
    <xf numFmtId="0" fontId="1" fillId="0" borderId="0" xfId="0" applyFont="1" applyAlignment="1"/>
    <xf numFmtId="0" fontId="0" fillId="0" borderId="0" xfId="0" applyAlignment="1">
      <alignment horizontal="right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11" xfId="0" applyBorder="1"/>
    <xf numFmtId="165" fontId="0" fillId="0" borderId="11" xfId="0" applyNumberFormat="1" applyBorder="1"/>
    <xf numFmtId="0" fontId="0" fillId="0" borderId="11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165" fontId="0" fillId="0" borderId="1" xfId="0" applyNumberFormat="1" applyBorder="1"/>
    <xf numFmtId="0" fontId="1" fillId="0" borderId="1" xfId="0" applyFont="1" applyBorder="1"/>
    <xf numFmtId="165" fontId="15" fillId="0" borderId="11" xfId="0" applyNumberFormat="1" applyFont="1" applyBorder="1" applyAlignment="1">
      <alignment horizontal="center" vertical="center"/>
    </xf>
    <xf numFmtId="0" fontId="15" fillId="0" borderId="11" xfId="0" applyFont="1" applyBorder="1" applyAlignment="1">
      <alignment horizontal="center" vertical="center"/>
    </xf>
    <xf numFmtId="165" fontId="0" fillId="0" borderId="0" xfId="0" applyNumberFormat="1" applyBorder="1"/>
    <xf numFmtId="0" fontId="16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4" xfId="0" applyBorder="1"/>
    <xf numFmtId="0" fontId="0" fillId="0" borderId="28" xfId="0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Border="1" applyAlignment="1"/>
    <xf numFmtId="0" fontId="1" fillId="0" borderId="0" xfId="0" applyFont="1" applyBorder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0" fontId="20" fillId="0" borderId="0" xfId="0" applyFont="1" applyFill="1" applyAlignment="1">
      <alignment horizontal="center" vertical="center"/>
    </xf>
    <xf numFmtId="0" fontId="19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/>
    <xf numFmtId="0" fontId="21" fillId="8" borderId="31" xfId="0" applyFont="1" applyFill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4" borderId="3" xfId="0" applyFill="1" applyBorder="1"/>
    <xf numFmtId="0" fontId="1" fillId="0" borderId="33" xfId="0" applyFont="1" applyBorder="1"/>
    <xf numFmtId="0" fontId="0" fillId="0" borderId="33" xfId="0" applyBorder="1"/>
    <xf numFmtId="0" fontId="0" fillId="0" borderId="4" xfId="0" applyBorder="1"/>
    <xf numFmtId="0" fontId="2" fillId="0" borderId="4" xfId="0" applyFont="1" applyBorder="1" applyAlignment="1">
      <alignment horizontal="center"/>
    </xf>
    <xf numFmtId="0" fontId="0" fillId="0" borderId="3" xfId="0" applyBorder="1"/>
    <xf numFmtId="0" fontId="1" fillId="0" borderId="4" xfId="0" applyFont="1" applyBorder="1"/>
    <xf numFmtId="166" fontId="2" fillId="0" borderId="0" xfId="0" applyNumberFormat="1" applyFont="1" applyBorder="1" applyAlignment="1"/>
    <xf numFmtId="0" fontId="1" fillId="0" borderId="0" xfId="0" applyFont="1" applyBorder="1" applyAlignment="1"/>
    <xf numFmtId="0" fontId="2" fillId="0" borderId="4" xfId="0" applyNumberFormat="1" applyFont="1" applyBorder="1" applyAlignment="1">
      <alignment horizontal="center"/>
    </xf>
    <xf numFmtId="0" fontId="0" fillId="0" borderId="34" xfId="0" applyBorder="1"/>
    <xf numFmtId="0" fontId="1" fillId="0" borderId="0" xfId="0" applyFont="1" applyFill="1" applyBorder="1"/>
    <xf numFmtId="0" fontId="16" fillId="0" borderId="0" xfId="0" applyFont="1" applyAlignment="1"/>
    <xf numFmtId="0" fontId="16" fillId="0" borderId="0" xfId="0" applyFont="1"/>
    <xf numFmtId="0" fontId="16" fillId="0" borderId="0" xfId="0" applyFont="1" applyAlignment="1">
      <alignment horizontal="center" vertical="center"/>
    </xf>
    <xf numFmtId="0" fontId="16" fillId="0" borderId="0" xfId="0" applyFont="1" applyAlignment="1">
      <alignment vertical="center"/>
    </xf>
    <xf numFmtId="0" fontId="0" fillId="0" borderId="0" xfId="0" applyAlignment="1">
      <alignment vertical="center"/>
    </xf>
    <xf numFmtId="1" fontId="16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1" fillId="0" borderId="0" xfId="0" applyFont="1"/>
    <xf numFmtId="1" fontId="21" fillId="0" borderId="0" xfId="0" applyNumberFormat="1" applyFont="1" applyAlignment="1">
      <alignment horizontal="center" vertical="center"/>
    </xf>
    <xf numFmtId="0" fontId="0" fillId="0" borderId="0" xfId="0" applyNumberFormat="1"/>
    <xf numFmtId="0" fontId="4" fillId="0" borderId="0" xfId="0" applyFont="1"/>
    <xf numFmtId="0" fontId="4" fillId="0" borderId="30" xfId="0" applyFont="1" applyBorder="1"/>
    <xf numFmtId="0" fontId="4" fillId="0" borderId="0" xfId="0" applyFont="1" applyBorder="1"/>
    <xf numFmtId="0" fontId="1" fillId="0" borderId="3" xfId="0" applyFont="1" applyBorder="1"/>
    <xf numFmtId="0" fontId="1" fillId="4" borderId="3" xfId="0" applyFont="1" applyFill="1" applyBorder="1"/>
    <xf numFmtId="0" fontId="0" fillId="0" borderId="35" xfId="0" applyBorder="1"/>
    <xf numFmtId="0" fontId="0" fillId="0" borderId="36" xfId="0" applyBorder="1"/>
    <xf numFmtId="0" fontId="23" fillId="0" borderId="33" xfId="0" applyFont="1" applyBorder="1"/>
    <xf numFmtId="0" fontId="23" fillId="0" borderId="4" xfId="0" applyFont="1" applyBorder="1"/>
    <xf numFmtId="0" fontId="2" fillId="0" borderId="36" xfId="0" applyFont="1" applyBorder="1" applyAlignment="1">
      <alignment horizontal="center"/>
    </xf>
    <xf numFmtId="0" fontId="24" fillId="0" borderId="4" xfId="0" applyFont="1" applyBorder="1"/>
    <xf numFmtId="0" fontId="29" fillId="0" borderId="0" xfId="0" applyFont="1"/>
    <xf numFmtId="0" fontId="0" fillId="0" borderId="0" xfId="0" applyFill="1" applyBorder="1"/>
    <xf numFmtId="0" fontId="2" fillId="0" borderId="0" xfId="0" applyFont="1" applyFill="1" applyBorder="1"/>
    <xf numFmtId="0" fontId="7" fillId="0" borderId="0" xfId="0" applyFont="1" applyFill="1" applyBorder="1"/>
    <xf numFmtId="0" fontId="6" fillId="0" borderId="0" xfId="0" applyFont="1" applyFill="1" applyBorder="1"/>
    <xf numFmtId="49" fontId="0" fillId="0" borderId="0" xfId="0" applyNumberFormat="1" applyFill="1" applyBorder="1" applyAlignment="1">
      <alignment horizontal="right"/>
    </xf>
    <xf numFmtId="0" fontId="0" fillId="0" borderId="0" xfId="0" applyFill="1" applyBorder="1" applyAlignment="1"/>
    <xf numFmtId="0" fontId="8" fillId="0" borderId="0" xfId="0" applyFont="1" applyFill="1" applyBorder="1" applyAlignment="1"/>
    <xf numFmtId="0" fontId="4" fillId="0" borderId="0" xfId="0" applyFont="1" applyFill="1" applyBorder="1" applyAlignment="1"/>
    <xf numFmtId="0" fontId="31" fillId="0" borderId="0" xfId="0" applyFont="1"/>
    <xf numFmtId="0" fontId="8" fillId="0" borderId="0" xfId="0" applyFont="1" applyFill="1" applyBorder="1" applyAlignment="1">
      <alignment wrapText="1"/>
    </xf>
    <xf numFmtId="0" fontId="6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right"/>
    </xf>
    <xf numFmtId="0" fontId="6" fillId="0" borderId="0" xfId="0" applyFont="1" applyFill="1" applyBorder="1" applyAlignment="1">
      <alignment horizontal="right" vertical="center"/>
    </xf>
    <xf numFmtId="0" fontId="2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2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vertical="center"/>
    </xf>
    <xf numFmtId="0" fontId="6" fillId="0" borderId="0" xfId="0" applyFont="1" applyFill="1" applyBorder="1" applyAlignment="1"/>
    <xf numFmtId="0" fontId="7" fillId="0" borderId="0" xfId="0" applyFont="1" applyFill="1" applyBorder="1" applyAlignment="1">
      <alignment horizontal="right"/>
    </xf>
    <xf numFmtId="0" fontId="1" fillId="0" borderId="1" xfId="0" applyFont="1" applyBorder="1" applyAlignment="1">
      <alignment horizontal="center" wrapText="1"/>
    </xf>
    <xf numFmtId="0" fontId="28" fillId="0" borderId="0" xfId="0" applyFont="1" applyFill="1" applyBorder="1" applyAlignment="1"/>
    <xf numFmtId="0" fontId="29" fillId="0" borderId="0" xfId="0" applyFont="1" applyFill="1" applyBorder="1"/>
    <xf numFmtId="0" fontId="0" fillId="0" borderId="0" xfId="0" applyFill="1" applyBorder="1" applyAlignment="1" applyProtection="1">
      <alignment horizontal="center" wrapText="1"/>
    </xf>
    <xf numFmtId="0" fontId="0" fillId="0" borderId="0" xfId="0" applyFill="1" applyBorder="1" applyAlignment="1">
      <alignment horizontal="center" wrapText="1"/>
    </xf>
    <xf numFmtId="0" fontId="0" fillId="0" borderId="0" xfId="0" applyFill="1" applyBorder="1" applyAlignment="1">
      <alignment horizontal="left" wrapText="1"/>
    </xf>
    <xf numFmtId="0" fontId="1" fillId="0" borderId="0" xfId="0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center" vertical="center"/>
    </xf>
    <xf numFmtId="0" fontId="26" fillId="11" borderId="0" xfId="0" applyFont="1" applyFill="1" applyAlignment="1">
      <alignment vertical="center"/>
    </xf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right" vertical="center"/>
    </xf>
    <xf numFmtId="0" fontId="1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center" vertical="center" wrapText="1"/>
    </xf>
    <xf numFmtId="0" fontId="34" fillId="0" borderId="0" xfId="0" applyFont="1" applyFill="1" applyBorder="1"/>
    <xf numFmtId="0" fontId="4" fillId="0" borderId="0" xfId="0" applyFont="1" applyFill="1" applyBorder="1"/>
    <xf numFmtId="0" fontId="1" fillId="9" borderId="1" xfId="0" applyFont="1" applyFill="1" applyBorder="1" applyAlignment="1">
      <alignment horizontal="right" wrapText="1"/>
    </xf>
    <xf numFmtId="0" fontId="1" fillId="9" borderId="1" xfId="0" applyFont="1" applyFill="1" applyBorder="1" applyAlignment="1">
      <alignment horizontal="right"/>
    </xf>
    <xf numFmtId="0" fontId="1" fillId="9" borderId="1" xfId="0" applyFont="1" applyFill="1" applyBorder="1" applyAlignment="1">
      <alignment horizontal="right" vertical="center"/>
    </xf>
    <xf numFmtId="0" fontId="1" fillId="9" borderId="1" xfId="0" applyFont="1" applyFill="1" applyBorder="1" applyAlignment="1">
      <alignment horizontal="left"/>
    </xf>
    <xf numFmtId="0" fontId="1" fillId="9" borderId="1" xfId="0" applyFont="1" applyFill="1" applyBorder="1" applyAlignment="1">
      <alignment horizontal="left" wrapText="1"/>
    </xf>
    <xf numFmtId="0" fontId="35" fillId="0" borderId="0" xfId="0" applyFont="1" applyFill="1" applyBorder="1" applyAlignment="1">
      <alignment horizontal="right" vertical="center"/>
    </xf>
    <xf numFmtId="0" fontId="35" fillId="0" borderId="0" xfId="0" applyFont="1" applyAlignment="1">
      <alignment horizontal="right" vertical="center"/>
    </xf>
    <xf numFmtId="0" fontId="1" fillId="7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right" vertical="center" wrapText="1"/>
    </xf>
    <xf numFmtId="0" fontId="1" fillId="0" borderId="0" xfId="0" applyFont="1" applyFill="1" applyBorder="1" applyAlignment="1" applyProtection="1">
      <alignment horizontal="right" vertical="center" wrapText="1"/>
    </xf>
    <xf numFmtId="0" fontId="27" fillId="0" borderId="0" xfId="0" applyFont="1" applyFill="1" applyBorder="1" applyAlignment="1">
      <alignment horizontal="right" vertical="center"/>
    </xf>
    <xf numFmtId="0" fontId="1" fillId="0" borderId="0" xfId="0" applyFont="1" applyFill="1" applyBorder="1" applyAlignment="1">
      <alignment horizontal="left" vertical="center" wrapText="1"/>
    </xf>
    <xf numFmtId="0" fontId="1" fillId="7" borderId="1" xfId="0" applyFont="1" applyFill="1" applyBorder="1" applyAlignment="1">
      <alignment horizontal="center" vertical="center"/>
    </xf>
    <xf numFmtId="0" fontId="34" fillId="0" borderId="0" xfId="0" applyFont="1"/>
    <xf numFmtId="0" fontId="2" fillId="0" borderId="0" xfId="0" applyFont="1" applyFill="1" applyBorder="1" applyAlignment="1">
      <alignment vertical="center"/>
    </xf>
    <xf numFmtId="0" fontId="38" fillId="0" borderId="0" xfId="0" applyFont="1" applyFill="1" applyBorder="1" applyAlignment="1"/>
    <xf numFmtId="0" fontId="10" fillId="0" borderId="7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5" fillId="11" borderId="0" xfId="0" applyFont="1" applyFill="1" applyAlignment="1">
      <alignment horizontal="center" vertical="center"/>
    </xf>
    <xf numFmtId="0" fontId="27" fillId="11" borderId="0" xfId="0" applyFont="1" applyFill="1" applyAlignment="1">
      <alignment horizontal="center" vertical="center"/>
    </xf>
    <xf numFmtId="0" fontId="2" fillId="5" borderId="2" xfId="0" applyFont="1" applyFill="1" applyBorder="1" applyAlignment="1">
      <alignment horizontal="center"/>
    </xf>
    <xf numFmtId="0" fontId="2" fillId="5" borderId="0" xfId="0" applyFont="1" applyFill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33" fillId="5" borderId="0" xfId="0" applyFont="1" applyFill="1" applyBorder="1" applyAlignment="1">
      <alignment horizontal="center"/>
    </xf>
    <xf numFmtId="0" fontId="30" fillId="6" borderId="0" xfId="0" applyFont="1" applyFill="1" applyAlignment="1">
      <alignment horizontal="center" vertical="center"/>
    </xf>
    <xf numFmtId="0" fontId="28" fillId="10" borderId="0" xfId="0" applyFont="1" applyFill="1" applyAlignment="1">
      <alignment horizontal="center"/>
    </xf>
    <xf numFmtId="0" fontId="1" fillId="7" borderId="1" xfId="0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/>
    </xf>
    <xf numFmtId="0" fontId="6" fillId="9" borderId="1" xfId="0" applyFont="1" applyFill="1" applyBorder="1" applyAlignment="1">
      <alignment horizontal="center"/>
    </xf>
    <xf numFmtId="0" fontId="35" fillId="0" borderId="4" xfId="0" applyFont="1" applyFill="1" applyBorder="1" applyAlignment="1">
      <alignment horizontal="right" vertical="center" wrapText="1"/>
    </xf>
    <xf numFmtId="0" fontId="35" fillId="0" borderId="4" xfId="0" applyFont="1" applyFill="1" applyBorder="1" applyAlignment="1">
      <alignment horizontal="right" vertical="center"/>
    </xf>
    <xf numFmtId="0" fontId="2" fillId="7" borderId="2" xfId="0" applyFont="1" applyFill="1" applyBorder="1" applyAlignment="1">
      <alignment horizontal="center"/>
    </xf>
    <xf numFmtId="0" fontId="2" fillId="7" borderId="0" xfId="0" applyFont="1" applyFill="1" applyAlignment="1">
      <alignment horizontal="center"/>
    </xf>
    <xf numFmtId="0" fontId="1" fillId="7" borderId="1" xfId="0" applyFont="1" applyFill="1" applyBorder="1" applyAlignment="1" applyProtection="1">
      <alignment horizontal="center" vertical="center" wrapText="1"/>
    </xf>
    <xf numFmtId="0" fontId="0" fillId="0" borderId="16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166" fontId="2" fillId="0" borderId="1" xfId="0" applyNumberFormat="1" applyFont="1" applyFill="1" applyBorder="1" applyAlignment="1">
      <alignment horizontal="center"/>
    </xf>
    <xf numFmtId="0" fontId="0" fillId="0" borderId="20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0" fillId="0" borderId="21" xfId="0" applyBorder="1" applyAlignment="1">
      <alignment horizontal="center"/>
    </xf>
    <xf numFmtId="0" fontId="18" fillId="7" borderId="0" xfId="0" applyFont="1" applyFill="1" applyAlignment="1">
      <alignment horizontal="center" vertical="center"/>
    </xf>
    <xf numFmtId="0" fontId="19" fillId="7" borderId="0" xfId="0" applyFont="1" applyFill="1" applyBorder="1" applyAlignment="1">
      <alignment horizontal="center" vertical="center" wrapText="1"/>
    </xf>
    <xf numFmtId="0" fontId="22" fillId="0" borderId="0" xfId="0" applyFont="1" applyAlignment="1">
      <alignment horizontal="center" vertical="center"/>
    </xf>
    <xf numFmtId="0" fontId="22" fillId="0" borderId="0" xfId="0" applyNumberFormat="1" applyFont="1" applyAlignment="1">
      <alignment horizontal="center" vertical="center"/>
    </xf>
    <xf numFmtId="0" fontId="2" fillId="7" borderId="13" xfId="0" applyFont="1" applyFill="1" applyBorder="1" applyAlignment="1">
      <alignment horizontal="center"/>
    </xf>
    <xf numFmtId="0" fontId="2" fillId="7" borderId="12" xfId="0" applyFont="1" applyFill="1" applyBorder="1" applyAlignment="1">
      <alignment horizontal="center"/>
    </xf>
    <xf numFmtId="0" fontId="2" fillId="7" borderId="1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  <xf numFmtId="0" fontId="13" fillId="0" borderId="0" xfId="0" applyFont="1" applyAlignment="1">
      <alignment horizontal="center" wrapText="1"/>
    </xf>
    <xf numFmtId="0" fontId="1" fillId="0" borderId="0" xfId="0" applyFont="1" applyAlignment="1">
      <alignment horizontal="right"/>
    </xf>
    <xf numFmtId="6" fontId="2" fillId="0" borderId="29" xfId="0" applyNumberFormat="1" applyFont="1" applyBorder="1" applyAlignment="1">
      <alignment horizontal="right"/>
    </xf>
    <xf numFmtId="0" fontId="29" fillId="0" borderId="0" xfId="0" applyFont="1" applyFill="1" applyBorder="1" applyAlignment="1"/>
    <xf numFmtId="0" fontId="39" fillId="0" borderId="0" xfId="0" applyFont="1"/>
    <xf numFmtId="0" fontId="28" fillId="0" borderId="0" xfId="0" applyFont="1" applyFill="1" applyBorder="1" applyAlignment="1">
      <alignment horizontal="right"/>
    </xf>
    <xf numFmtId="0" fontId="8" fillId="0" borderId="0" xfId="0" applyFont="1" applyFill="1" applyBorder="1" applyAlignment="1">
      <alignment horizontal="right" vertical="center"/>
    </xf>
    <xf numFmtId="0" fontId="38" fillId="0" borderId="0" xfId="0" applyFont="1" applyFill="1" applyBorder="1" applyAlignment="1">
      <alignment horizontal="left" vertical="center"/>
    </xf>
    <xf numFmtId="0" fontId="38" fillId="0" borderId="0" xfId="0" applyFont="1" applyFill="1" applyBorder="1" applyAlignment="1">
      <alignment horizontal="right"/>
    </xf>
    <xf numFmtId="0" fontId="38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 wrapText="1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40" fillId="0" borderId="0" xfId="0" applyFont="1" applyBorder="1" applyAlignment="1">
      <alignment horizontal="right" vertical="center"/>
    </xf>
    <xf numFmtId="0" fontId="38" fillId="0" borderId="0" xfId="0" applyFont="1" applyBorder="1" applyAlignment="1">
      <alignment horizontal="center" vertical="center"/>
    </xf>
    <xf numFmtId="0" fontId="38" fillId="0" borderId="0" xfId="0" applyFont="1" applyBorder="1" applyAlignment="1">
      <alignment horizontal="center" vertical="center"/>
    </xf>
    <xf numFmtId="0" fontId="38" fillId="0" borderId="13" xfId="0" applyFont="1" applyBorder="1" applyAlignment="1">
      <alignment horizontal="center" vertical="center"/>
    </xf>
    <xf numFmtId="0" fontId="38" fillId="0" borderId="12" xfId="0" applyFont="1" applyBorder="1" applyAlignment="1">
      <alignment horizontal="center" vertical="center"/>
    </xf>
    <xf numFmtId="0" fontId="38" fillId="0" borderId="12" xfId="0" applyFont="1" applyBorder="1" applyAlignment="1">
      <alignment horizontal="center" vertical="center"/>
    </xf>
    <xf numFmtId="0" fontId="38" fillId="0" borderId="10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37" fillId="0" borderId="0" xfId="0" applyFont="1"/>
    <xf numFmtId="0" fontId="37" fillId="0" borderId="0" xfId="0" applyFont="1" applyFill="1" applyBorder="1" applyAlignment="1">
      <alignment horizontal="right" vertical="center"/>
    </xf>
  </cellXfs>
  <cellStyles count="2">
    <cellStyle name="Normal" xfId="0" builtinId="0"/>
    <cellStyle name="Währung" xfId="1"/>
  </cellStyles>
  <dxfs count="15">
    <dxf>
      <font>
        <b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575CC1"/>
      <color rgb="FF999CD9"/>
      <color rgb="FF25488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Vainqueur</a:t>
            </a:r>
          </a:p>
        </c:rich>
      </c:tx>
      <c:layout>
        <c:manualLayout>
          <c:xMode val="edge"/>
          <c:yMode val="edge"/>
          <c:x val="2.0756780402449711E-2"/>
          <c:y val="2.77777777777777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3.0555555555555555E-2"/>
          <c:y val="3.2291848935549726E-2"/>
          <c:w val="0.9343009623797025"/>
          <c:h val="0.91678222513852414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Lit>
              <c:ptCount val="8"/>
              <c:pt idx="0">
                <c:v>Brésil</c:v>
              </c:pt>
              <c:pt idx="1">
                <c:v>Argentine</c:v>
              </c:pt>
              <c:pt idx="2">
                <c:v>France</c:v>
              </c:pt>
              <c:pt idx="3">
                <c:v>Allemagne</c:v>
              </c:pt>
              <c:pt idx="4">
                <c:v>Belgique</c:v>
              </c:pt>
              <c:pt idx="5">
                <c:v>Portugal</c:v>
              </c:pt>
              <c:pt idx="6">
                <c:v>Espagne</c:v>
              </c:pt>
              <c:pt idx="7">
                <c:v>Uruguay</c:v>
              </c:pt>
            </c:strLit>
          </c:cat>
          <c:val>
            <c:numLit>
              <c:formatCode>General</c:formatCode>
              <c:ptCount val="8"/>
              <c:pt idx="0">
                <c:v>26</c:v>
              </c:pt>
              <c:pt idx="1">
                <c:v>10</c:v>
              </c:pt>
              <c:pt idx="2">
                <c:v>5</c:v>
              </c:pt>
              <c:pt idx="3">
                <c:v>4</c:v>
              </c:pt>
              <c:pt idx="4">
                <c:v>3</c:v>
              </c:pt>
              <c:pt idx="5">
                <c:v>3</c:v>
              </c:pt>
              <c:pt idx="6">
                <c:v>2</c:v>
              </c:pt>
              <c:pt idx="7">
                <c:v>1</c:v>
              </c:pt>
            </c:numLit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Parcours FRANCE</a:t>
            </a:r>
          </a:p>
        </c:rich>
      </c:tx>
      <c:layout>
        <c:manualLayout>
          <c:xMode val="edge"/>
          <c:yMode val="edge"/>
          <c:x val="2.7881889763779533E-2"/>
          <c:y val="2.77777777777777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3.0555555555555555E-2"/>
          <c:y val="0.12488444152814232"/>
          <c:w val="0.82249496937882771"/>
          <c:h val="0.82418963254593181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Lit>
              <c:ptCount val="5"/>
              <c:pt idx="0">
                <c:v>Vainqueur</c:v>
              </c:pt>
              <c:pt idx="1">
                <c:v>Finaliste</c:v>
              </c:pt>
              <c:pt idx="2">
                <c:v>1/2 Finaliste</c:v>
              </c:pt>
              <c:pt idx="3">
                <c:v>1/4 Finaliste</c:v>
              </c:pt>
              <c:pt idx="4">
                <c:v>1/8 Finaliste</c:v>
              </c:pt>
            </c:strLit>
          </c:cat>
          <c:val>
            <c:numLit>
              <c:formatCode>General</c:formatCode>
              <c:ptCount val="5"/>
              <c:pt idx="0">
                <c:v>5</c:v>
              </c:pt>
              <c:pt idx="1">
                <c:v>3</c:v>
              </c:pt>
              <c:pt idx="2">
                <c:v>14</c:v>
              </c:pt>
              <c:pt idx="3">
                <c:v>27</c:v>
              </c:pt>
              <c:pt idx="4">
                <c:v>5</c:v>
              </c:pt>
            </c:numLit>
          </c:val>
        </c:ser>
        <c:dLbls>
          <c:dLblPos val="ctr"/>
          <c:showLegendKey val="0"/>
          <c:showVal val="0"/>
          <c:showCatName val="1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 sz="2000"/>
              <a:t>Meilleur buteur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L.MESSI</c:v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14</c:v>
              </c:pt>
            </c:numLit>
          </c:val>
        </c:ser>
        <c:ser>
          <c:idx val="1"/>
          <c:order val="1"/>
          <c:tx>
            <c:v>C.RONALDO</c:v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dLbls>
            <c:dLbl>
              <c:idx val="0"/>
              <c:layout>
                <c:manualLayout>
                  <c:x val="1.1111111111111112E-2"/>
                  <c:y val="-4.6296296296296086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13</c:v>
              </c:pt>
            </c:numLit>
          </c:val>
        </c:ser>
        <c:ser>
          <c:idx val="2"/>
          <c:order val="2"/>
          <c:tx>
            <c:v>NEYMAR</c:v>
          </c:tx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dLbls>
            <c:dLbl>
              <c:idx val="0"/>
              <c:layout>
                <c:manualLayout>
                  <c:x val="8.3333333333333332E-3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11</c:v>
              </c:pt>
            </c:numLit>
          </c:val>
        </c:ser>
        <c:ser>
          <c:idx val="3"/>
          <c:order val="3"/>
          <c:tx>
            <c:v>L.SUAREZ</c:v>
          </c:tx>
          <c:spPr>
            <a:gradFill rotWithShape="1">
              <a:gsLst>
                <a:gs pos="0">
                  <a:schemeClr val="accent4">
                    <a:shade val="51000"/>
                    <a:satMod val="130000"/>
                  </a:schemeClr>
                </a:gs>
                <a:gs pos="80000">
                  <a:schemeClr val="accent4">
                    <a:shade val="93000"/>
                    <a:satMod val="130000"/>
                  </a:schemeClr>
                </a:gs>
                <a:gs pos="100000">
                  <a:schemeClr val="accent4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4</c:v>
              </c:pt>
            </c:numLit>
          </c:val>
        </c:ser>
        <c:ser>
          <c:idx val="4"/>
          <c:order val="4"/>
          <c:tx>
            <c:v>G.HIGUAIN</c:v>
          </c:tx>
          <c:spPr>
            <a:gradFill rotWithShape="1">
              <a:gsLst>
                <a:gs pos="0">
                  <a:schemeClr val="accent5">
                    <a:shade val="51000"/>
                    <a:satMod val="130000"/>
                  </a:schemeClr>
                </a:gs>
                <a:gs pos="80000">
                  <a:schemeClr val="accent5">
                    <a:shade val="93000"/>
                    <a:satMod val="130000"/>
                  </a:schemeClr>
                </a:gs>
                <a:gs pos="100000">
                  <a:schemeClr val="accent5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2</c:v>
              </c:pt>
            </c:numLit>
          </c:val>
        </c:ser>
        <c:ser>
          <c:idx val="5"/>
          <c:order val="5"/>
          <c:tx>
            <c:v>FRED</c:v>
          </c:tx>
          <c:spPr>
            <a:gradFill rotWithShape="1">
              <a:gsLst>
                <a:gs pos="0">
                  <a:schemeClr val="accent6">
                    <a:shade val="51000"/>
                    <a:satMod val="130000"/>
                  </a:schemeClr>
                </a:gs>
                <a:gs pos="80000">
                  <a:schemeClr val="accent6">
                    <a:shade val="93000"/>
                    <a:satMod val="130000"/>
                  </a:schemeClr>
                </a:gs>
                <a:gs pos="100000">
                  <a:schemeClr val="accent6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2</c:v>
              </c:pt>
            </c:numLit>
          </c:val>
        </c:ser>
        <c:ser>
          <c:idx val="6"/>
          <c:order val="6"/>
          <c:tx>
            <c:v>T.MULLER</c:v>
          </c:tx>
          <c:spPr>
            <a:gradFill rotWithShape="1">
              <a:gsLst>
                <a:gs pos="0">
                  <a:schemeClr val="accent1">
                    <a:lumMod val="60000"/>
                    <a:shade val="51000"/>
                    <a:satMod val="130000"/>
                  </a:schemeClr>
                </a:gs>
                <a:gs pos="80000">
                  <a:schemeClr val="accent1">
                    <a:lumMod val="60000"/>
                    <a:shade val="93000"/>
                    <a:satMod val="130000"/>
                  </a:schemeClr>
                </a:gs>
                <a:gs pos="100000">
                  <a:schemeClr val="accent1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7"/>
          <c:order val="7"/>
          <c:tx>
            <c:v>M.KLOSE</c:v>
          </c:tx>
          <c:spPr>
            <a:gradFill rotWithShape="1">
              <a:gsLst>
                <a:gs pos="0">
                  <a:schemeClr val="accent2">
                    <a:lumMod val="60000"/>
                    <a:shade val="51000"/>
                    <a:satMod val="130000"/>
                  </a:schemeClr>
                </a:gs>
                <a:gs pos="80000">
                  <a:schemeClr val="accent2">
                    <a:lumMod val="60000"/>
                    <a:shade val="93000"/>
                    <a:satMod val="130000"/>
                  </a:schemeClr>
                </a:gs>
                <a:gs pos="100000">
                  <a:schemeClr val="accent2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8"/>
          <c:order val="8"/>
          <c:tx>
            <c:v>E.CAVANI</c:v>
          </c:tx>
          <c:spPr>
            <a:gradFill rotWithShape="1">
              <a:gsLst>
                <a:gs pos="0">
                  <a:schemeClr val="accent3">
                    <a:lumMod val="60000"/>
                    <a:shade val="51000"/>
                    <a:satMod val="130000"/>
                  </a:schemeClr>
                </a:gs>
                <a:gs pos="80000">
                  <a:schemeClr val="accent3">
                    <a:lumMod val="60000"/>
                    <a:shade val="93000"/>
                    <a:satMod val="130000"/>
                  </a:schemeClr>
                </a:gs>
                <a:gs pos="100000">
                  <a:schemeClr val="accent3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9"/>
          <c:order val="9"/>
          <c:tx>
            <c:v>E.HAZARD</c:v>
          </c:tx>
          <c:spPr>
            <a:gradFill rotWithShape="1">
              <a:gsLst>
                <a:gs pos="0">
                  <a:schemeClr val="accent4">
                    <a:lumMod val="60000"/>
                    <a:shade val="51000"/>
                    <a:satMod val="130000"/>
                  </a:schemeClr>
                </a:gs>
                <a:gs pos="80000">
                  <a:schemeClr val="accent4">
                    <a:lumMod val="60000"/>
                    <a:shade val="93000"/>
                    <a:satMod val="130000"/>
                  </a:schemeClr>
                </a:gs>
                <a:gs pos="100000">
                  <a:schemeClr val="accent4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10"/>
          <c:order val="10"/>
          <c:tx>
            <c:v>S.AGUERO</c:v>
          </c:tx>
          <c:spPr>
            <a:gradFill rotWithShape="1">
              <a:gsLst>
                <a:gs pos="0">
                  <a:schemeClr val="accent5">
                    <a:lumMod val="60000"/>
                    <a:shade val="51000"/>
                    <a:satMod val="130000"/>
                  </a:schemeClr>
                </a:gs>
                <a:gs pos="80000">
                  <a:schemeClr val="accent5">
                    <a:lumMod val="60000"/>
                    <a:shade val="93000"/>
                    <a:satMod val="130000"/>
                  </a:schemeClr>
                </a:gs>
                <a:gs pos="100000">
                  <a:schemeClr val="accent5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11"/>
          <c:order val="11"/>
          <c:tx>
            <c:v>K.BENZEMA</c:v>
          </c:tx>
          <c:spPr>
            <a:gradFill rotWithShape="1">
              <a:gsLst>
                <a:gs pos="0">
                  <a:schemeClr val="accent6">
                    <a:lumMod val="60000"/>
                    <a:shade val="51000"/>
                    <a:satMod val="130000"/>
                  </a:schemeClr>
                </a:gs>
                <a:gs pos="80000">
                  <a:schemeClr val="accent6">
                    <a:lumMod val="60000"/>
                    <a:shade val="93000"/>
                    <a:satMod val="130000"/>
                  </a:schemeClr>
                </a:gs>
                <a:gs pos="100000">
                  <a:schemeClr val="accent6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12"/>
          <c:order val="12"/>
          <c:tx>
            <c:v>R.VAN PERSIE</c:v>
          </c:tx>
          <c:spPr>
            <a:gradFill rotWithShape="1">
              <a:gsLst>
                <a:gs pos="0">
                  <a:schemeClr val="accent1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1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1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13"/>
          <c:order val="13"/>
          <c:tx>
            <c:v>O.GIROUD</c:v>
          </c:tx>
          <c:spPr>
            <a:gradFill rotWithShape="1">
              <a:gsLst>
                <a:gs pos="0">
                  <a:schemeClr val="accent2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2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2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166572856"/>
        <c:axId val="166573240"/>
        <c:axId val="0"/>
      </c:bar3DChart>
      <c:catAx>
        <c:axId val="166572856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66573240"/>
        <c:crosses val="autoZero"/>
        <c:auto val="1"/>
        <c:lblAlgn val="ctr"/>
        <c:lblOffset val="100"/>
        <c:noMultiLvlLbl val="0"/>
      </c:catAx>
      <c:valAx>
        <c:axId val="1665732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65728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2000" b="1"/>
              <a:t>Meilleur passeur</a:t>
            </a:r>
          </a:p>
        </c:rich>
      </c:tx>
      <c:layout>
        <c:manualLayout>
          <c:xMode val="edge"/>
          <c:yMode val="edge"/>
          <c:x val="0.31802979529418501"/>
          <c:y val="2.53565726432529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6.6580927384076991E-2"/>
          <c:y val="0.14635634037438547"/>
          <c:w val="0.91396299087368071"/>
          <c:h val="0.50342945981182896"/>
        </c:manualLayout>
      </c:layout>
      <c:bar3DChart>
        <c:barDir val="col"/>
        <c:grouping val="clustered"/>
        <c:varyColors val="0"/>
        <c:ser>
          <c:idx val="0"/>
          <c:order val="0"/>
          <c:tx>
            <c:v>L.MESSI</c:v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9</c:v>
              </c:pt>
            </c:numLit>
          </c:val>
        </c:ser>
        <c:ser>
          <c:idx val="1"/>
          <c:order val="1"/>
          <c:tx>
            <c:v>A.DI MARIA</c:v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7</c:v>
              </c:pt>
            </c:numLit>
          </c:val>
        </c:ser>
        <c:ser>
          <c:idx val="2"/>
          <c:order val="2"/>
          <c:tx>
            <c:v>M.OZIL</c:v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6</c:v>
              </c:pt>
            </c:numLit>
          </c:val>
        </c:ser>
        <c:ser>
          <c:idx val="3"/>
          <c:order val="3"/>
          <c:tx>
            <c:v>A.INIESTA</c:v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5</c:v>
              </c:pt>
            </c:numLit>
          </c:val>
        </c:ser>
        <c:ser>
          <c:idx val="4"/>
          <c:order val="4"/>
          <c:tx>
            <c:v>E.HAZARD</c:v>
          </c:tx>
          <c:spPr>
            <a:solidFill>
              <a:schemeClr val="accent5"/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4</c:v>
              </c:pt>
            </c:numLit>
          </c:val>
        </c:ser>
        <c:ser>
          <c:idx val="5"/>
          <c:order val="5"/>
          <c:tx>
            <c:v>F.RIBERY</c:v>
          </c:tx>
          <c:spPr>
            <a:solidFill>
              <a:schemeClr val="accent6"/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3</c:v>
              </c:pt>
            </c:numLit>
          </c:val>
        </c:ser>
        <c:ser>
          <c:idx val="6"/>
          <c:order val="6"/>
          <c:tx>
            <c:v>M.VALBUENA</c:v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3</c:v>
              </c:pt>
            </c:numLit>
          </c:val>
        </c:ser>
        <c:ser>
          <c:idx val="7"/>
          <c:order val="7"/>
          <c:tx>
            <c:v>NEYMAR</c:v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3</c:v>
              </c:pt>
            </c:numLit>
          </c:val>
        </c:ser>
        <c:ser>
          <c:idx val="8"/>
          <c:order val="8"/>
          <c:tx>
            <c:v>H.XAVI</c:v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2</c:v>
              </c:pt>
            </c:numLit>
          </c:val>
        </c:ser>
        <c:ser>
          <c:idx val="9"/>
          <c:order val="9"/>
          <c:tx>
            <c:v>F.COENTRAO</c:v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10"/>
          <c:order val="10"/>
          <c:tx>
            <c:v>T.MULLER</c:v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11"/>
          <c:order val="11"/>
          <c:tx>
            <c:v>J.RODRIGUEZ</c:v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12"/>
          <c:order val="12"/>
          <c:tx>
            <c:v>P.POGBA</c:v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13"/>
          <c:order val="13"/>
          <c:tx>
            <c:v>Y.CABAYE</c:v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14"/>
          <c:order val="14"/>
          <c:tx>
            <c:v>B.SCHWEINSTEIGER</c:v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15"/>
          <c:order val="15"/>
          <c:tx>
            <c:v>RAMIRES</c:v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16"/>
          <c:order val="16"/>
          <c:tx>
            <c:v>M.REUS</c:v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17"/>
          <c:order val="17"/>
          <c:tx>
            <c:v>L.SUAREZ</c:v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18"/>
          <c:order val="18"/>
          <c:tx>
            <c:v>M.GOTZE</c:v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19"/>
          <c:order val="19"/>
          <c:tx>
            <c:v>A.GRIEZMAN</c:v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20"/>
          <c:order val="20"/>
          <c:tx>
            <c:v>A.PIRLO</c:v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66598120"/>
        <c:axId val="166610136"/>
        <c:axId val="0"/>
      </c:bar3DChart>
      <c:catAx>
        <c:axId val="166598120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66610136"/>
        <c:crosses val="autoZero"/>
        <c:auto val="1"/>
        <c:lblAlgn val="ctr"/>
        <c:lblOffset val="100"/>
        <c:noMultiLvlLbl val="0"/>
      </c:catAx>
      <c:valAx>
        <c:axId val="166610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65981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2.9657423816789291E-2"/>
          <c:y val="0.69037461840354752"/>
          <c:w val="0.96479280224910047"/>
          <c:h val="0.2902998131866157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90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jpeg"/><Relationship Id="rId2" Type="http://schemas.openxmlformats.org/officeDocument/2006/relationships/image" Target="../media/image5.jpeg"/><Relationship Id="rId1" Type="http://schemas.openxmlformats.org/officeDocument/2006/relationships/image" Target="../media/image4.png"/><Relationship Id="rId4" Type="http://schemas.openxmlformats.org/officeDocument/2006/relationships/image" Target="../media/image7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372007</xdr:colOff>
      <xdr:row>18</xdr:row>
      <xdr:rowOff>119064</xdr:rowOff>
    </xdr:from>
    <xdr:to>
      <xdr:col>7</xdr:col>
      <xdr:colOff>637126</xdr:colOff>
      <xdr:row>32</xdr:row>
      <xdr:rowOff>119064</xdr:rowOff>
    </xdr:to>
    <xdr:pic macro="[0]!TrierGroupe">
      <xdr:nvPicPr>
        <xdr:cNvPr id="5" name="il_fi" descr="http://upload.wikimedia.org/wikipedia/fr/7/77/Logo_UEFA_Euro_2016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88" y="3274220"/>
          <a:ext cx="1717682" cy="245268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80523</xdr:colOff>
      <xdr:row>2</xdr:row>
      <xdr:rowOff>81298</xdr:rowOff>
    </xdr:from>
    <xdr:to>
      <xdr:col>6</xdr:col>
      <xdr:colOff>151579</xdr:colOff>
      <xdr:row>4</xdr:row>
      <xdr:rowOff>66629</xdr:rowOff>
    </xdr:to>
    <xdr:pic macro="[0]!SupprimerPoules">
      <xdr:nvPicPr>
        <xdr:cNvPr id="3" name="il_fi" descr="http://media.ldlc.com/ld/products/00/01/08/52/LD0001085253_1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8771563">
          <a:off x="2680848" y="490873"/>
          <a:ext cx="280606" cy="28060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9525</xdr:colOff>
      <xdr:row>37</xdr:row>
      <xdr:rowOff>0</xdr:rowOff>
    </xdr:from>
    <xdr:to>
      <xdr:col>7</xdr:col>
      <xdr:colOff>1009650</xdr:colOff>
      <xdr:row>38</xdr:row>
      <xdr:rowOff>104775</xdr:rowOff>
    </xdr:to>
    <xdr:cxnSp macro="">
      <xdr:nvCxnSpPr>
        <xdr:cNvPr id="6" name="AutoShape 11"/>
        <xdr:cNvCxnSpPr>
          <a:cxnSpLocks noChangeShapeType="1"/>
        </xdr:cNvCxnSpPr>
      </xdr:nvCxnSpPr>
      <xdr:spPr bwMode="auto">
        <a:xfrm>
          <a:off x="3028950" y="5610225"/>
          <a:ext cx="1000125" cy="266700"/>
        </a:xfrm>
        <a:prstGeom prst="bentConnector3">
          <a:avLst>
            <a:gd name="adj1" fmla="val 50000"/>
          </a:avLst>
        </a:prstGeom>
        <a:noFill/>
        <a:ln w="9525">
          <a:solidFill>
            <a:srgbClr val="000000"/>
          </a:solidFill>
          <a:miter lim="800000"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7</xdr:col>
      <xdr:colOff>9525</xdr:colOff>
      <xdr:row>43</xdr:row>
      <xdr:rowOff>0</xdr:rowOff>
    </xdr:from>
    <xdr:to>
      <xdr:col>7</xdr:col>
      <xdr:colOff>1009650</xdr:colOff>
      <xdr:row>44</xdr:row>
      <xdr:rowOff>104775</xdr:rowOff>
    </xdr:to>
    <xdr:cxnSp macro="">
      <xdr:nvCxnSpPr>
        <xdr:cNvPr id="7" name="AutoShape 11"/>
        <xdr:cNvCxnSpPr>
          <a:cxnSpLocks noChangeShapeType="1"/>
        </xdr:cNvCxnSpPr>
      </xdr:nvCxnSpPr>
      <xdr:spPr bwMode="auto">
        <a:xfrm>
          <a:off x="3028950" y="6581775"/>
          <a:ext cx="1000125" cy="266700"/>
        </a:xfrm>
        <a:prstGeom prst="bentConnector3">
          <a:avLst>
            <a:gd name="adj1" fmla="val 50000"/>
          </a:avLst>
        </a:prstGeom>
        <a:noFill/>
        <a:ln w="9525">
          <a:solidFill>
            <a:srgbClr val="000000"/>
          </a:solidFill>
          <a:miter lim="800000"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7</xdr:col>
      <xdr:colOff>9525</xdr:colOff>
      <xdr:row>38</xdr:row>
      <xdr:rowOff>104775</xdr:rowOff>
    </xdr:from>
    <xdr:to>
      <xdr:col>7</xdr:col>
      <xdr:colOff>1009650</xdr:colOff>
      <xdr:row>40</xdr:row>
      <xdr:rowOff>0</xdr:rowOff>
    </xdr:to>
    <xdr:cxnSp macro="">
      <xdr:nvCxnSpPr>
        <xdr:cNvPr id="8" name="AutoShape 10"/>
        <xdr:cNvCxnSpPr>
          <a:cxnSpLocks noChangeShapeType="1"/>
        </xdr:cNvCxnSpPr>
      </xdr:nvCxnSpPr>
      <xdr:spPr bwMode="auto">
        <a:xfrm flipV="1">
          <a:off x="3028950" y="5876925"/>
          <a:ext cx="1000125" cy="219075"/>
        </a:xfrm>
        <a:prstGeom prst="bentConnector3">
          <a:avLst>
            <a:gd name="adj1" fmla="val 50000"/>
          </a:avLst>
        </a:prstGeom>
        <a:noFill/>
        <a:ln w="9525">
          <a:solidFill>
            <a:srgbClr val="000000"/>
          </a:solidFill>
          <a:miter lim="800000"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7</xdr:col>
      <xdr:colOff>9525</xdr:colOff>
      <xdr:row>44</xdr:row>
      <xdr:rowOff>104775</xdr:rowOff>
    </xdr:from>
    <xdr:to>
      <xdr:col>7</xdr:col>
      <xdr:colOff>1009650</xdr:colOff>
      <xdr:row>46</xdr:row>
      <xdr:rowOff>0</xdr:rowOff>
    </xdr:to>
    <xdr:cxnSp macro="">
      <xdr:nvCxnSpPr>
        <xdr:cNvPr id="10" name="AutoShape 10"/>
        <xdr:cNvCxnSpPr>
          <a:cxnSpLocks noChangeShapeType="1"/>
        </xdr:cNvCxnSpPr>
      </xdr:nvCxnSpPr>
      <xdr:spPr bwMode="auto">
        <a:xfrm flipV="1">
          <a:off x="3028950" y="6848475"/>
          <a:ext cx="1000125" cy="219075"/>
        </a:xfrm>
        <a:prstGeom prst="bentConnector3">
          <a:avLst>
            <a:gd name="adj1" fmla="val 50000"/>
          </a:avLst>
        </a:prstGeom>
        <a:noFill/>
        <a:ln w="9525">
          <a:solidFill>
            <a:srgbClr val="000000"/>
          </a:solidFill>
          <a:miter lim="800000"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 editAs="oneCell">
    <xdr:from>
      <xdr:col>13</xdr:col>
      <xdr:colOff>666751</xdr:colOff>
      <xdr:row>40</xdr:row>
      <xdr:rowOff>28574</xdr:rowOff>
    </xdr:from>
    <xdr:to>
      <xdr:col>13</xdr:col>
      <xdr:colOff>947357</xdr:colOff>
      <xdr:row>41</xdr:row>
      <xdr:rowOff>147256</xdr:rowOff>
    </xdr:to>
    <xdr:pic macro="[0]!SupprimerPhaseFinale">
      <xdr:nvPicPr>
        <xdr:cNvPr id="9" name="il_fi" descr="http://media.ldlc.com/ld/products/00/01/08/52/LD0001085253_1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8771563">
          <a:off x="6962776" y="6772274"/>
          <a:ext cx="280606" cy="28060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372007</xdr:colOff>
      <xdr:row>18</xdr:row>
      <xdr:rowOff>119063</xdr:rowOff>
    </xdr:from>
    <xdr:to>
      <xdr:col>7</xdr:col>
      <xdr:colOff>637126</xdr:colOff>
      <xdr:row>31</xdr:row>
      <xdr:rowOff>166688</xdr:rowOff>
    </xdr:to>
    <xdr:pic macro="[0]!TrierGroupe">
      <xdr:nvPicPr>
        <xdr:cNvPr id="2" name="il_fi" descr="http://upload.wikimedia.org/wikipedia/fr/7/77/Logo_UEFA_Euro_2016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88" y="3274219"/>
          <a:ext cx="1717682" cy="245268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80523</xdr:colOff>
      <xdr:row>2</xdr:row>
      <xdr:rowOff>81298</xdr:rowOff>
    </xdr:from>
    <xdr:to>
      <xdr:col>6</xdr:col>
      <xdr:colOff>151579</xdr:colOff>
      <xdr:row>4</xdr:row>
      <xdr:rowOff>66629</xdr:rowOff>
    </xdr:to>
    <xdr:pic macro="[0]!SupprimerPoules">
      <xdr:nvPicPr>
        <xdr:cNvPr id="3" name="il_fi" descr="http://media.ldlc.com/ld/products/00/01/08/52/LD0001085253_1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8771563">
          <a:off x="2785623" y="576598"/>
          <a:ext cx="280606" cy="28060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9525</xdr:colOff>
      <xdr:row>37</xdr:row>
      <xdr:rowOff>0</xdr:rowOff>
    </xdr:from>
    <xdr:to>
      <xdr:col>7</xdr:col>
      <xdr:colOff>1009650</xdr:colOff>
      <xdr:row>38</xdr:row>
      <xdr:rowOff>104775</xdr:rowOff>
    </xdr:to>
    <xdr:cxnSp macro="">
      <xdr:nvCxnSpPr>
        <xdr:cNvPr id="4" name="AutoShape 11"/>
        <xdr:cNvCxnSpPr>
          <a:cxnSpLocks noChangeShapeType="1"/>
        </xdr:cNvCxnSpPr>
      </xdr:nvCxnSpPr>
      <xdr:spPr bwMode="auto">
        <a:xfrm>
          <a:off x="3133725" y="6343650"/>
          <a:ext cx="1000125" cy="266700"/>
        </a:xfrm>
        <a:prstGeom prst="bentConnector3">
          <a:avLst>
            <a:gd name="adj1" fmla="val 50000"/>
          </a:avLst>
        </a:prstGeom>
        <a:noFill/>
        <a:ln w="9525">
          <a:solidFill>
            <a:srgbClr val="000000"/>
          </a:solidFill>
          <a:miter lim="800000"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7</xdr:col>
      <xdr:colOff>9525</xdr:colOff>
      <xdr:row>43</xdr:row>
      <xdr:rowOff>0</xdr:rowOff>
    </xdr:from>
    <xdr:to>
      <xdr:col>7</xdr:col>
      <xdr:colOff>1009650</xdr:colOff>
      <xdr:row>44</xdr:row>
      <xdr:rowOff>104775</xdr:rowOff>
    </xdr:to>
    <xdr:cxnSp macro="">
      <xdr:nvCxnSpPr>
        <xdr:cNvPr id="5" name="AutoShape 11"/>
        <xdr:cNvCxnSpPr>
          <a:cxnSpLocks noChangeShapeType="1"/>
        </xdr:cNvCxnSpPr>
      </xdr:nvCxnSpPr>
      <xdr:spPr bwMode="auto">
        <a:xfrm>
          <a:off x="3133725" y="7315200"/>
          <a:ext cx="1000125" cy="266700"/>
        </a:xfrm>
        <a:prstGeom prst="bentConnector3">
          <a:avLst>
            <a:gd name="adj1" fmla="val 50000"/>
          </a:avLst>
        </a:prstGeom>
        <a:noFill/>
        <a:ln w="9525">
          <a:solidFill>
            <a:srgbClr val="000000"/>
          </a:solidFill>
          <a:miter lim="800000"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7</xdr:col>
      <xdr:colOff>9525</xdr:colOff>
      <xdr:row>38</xdr:row>
      <xdr:rowOff>104775</xdr:rowOff>
    </xdr:from>
    <xdr:to>
      <xdr:col>7</xdr:col>
      <xdr:colOff>1009650</xdr:colOff>
      <xdr:row>40</xdr:row>
      <xdr:rowOff>0</xdr:rowOff>
    </xdr:to>
    <xdr:cxnSp macro="">
      <xdr:nvCxnSpPr>
        <xdr:cNvPr id="6" name="AutoShape 10"/>
        <xdr:cNvCxnSpPr>
          <a:cxnSpLocks noChangeShapeType="1"/>
        </xdr:cNvCxnSpPr>
      </xdr:nvCxnSpPr>
      <xdr:spPr bwMode="auto">
        <a:xfrm flipV="1">
          <a:off x="3133725" y="6610350"/>
          <a:ext cx="1000125" cy="219075"/>
        </a:xfrm>
        <a:prstGeom prst="bentConnector3">
          <a:avLst>
            <a:gd name="adj1" fmla="val 50000"/>
          </a:avLst>
        </a:prstGeom>
        <a:noFill/>
        <a:ln w="9525">
          <a:solidFill>
            <a:srgbClr val="000000"/>
          </a:solidFill>
          <a:miter lim="800000"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7</xdr:col>
      <xdr:colOff>9525</xdr:colOff>
      <xdr:row>44</xdr:row>
      <xdr:rowOff>104775</xdr:rowOff>
    </xdr:from>
    <xdr:to>
      <xdr:col>7</xdr:col>
      <xdr:colOff>1009650</xdr:colOff>
      <xdr:row>46</xdr:row>
      <xdr:rowOff>0</xdr:rowOff>
    </xdr:to>
    <xdr:cxnSp macro="">
      <xdr:nvCxnSpPr>
        <xdr:cNvPr id="7" name="AutoShape 10"/>
        <xdr:cNvCxnSpPr>
          <a:cxnSpLocks noChangeShapeType="1"/>
        </xdr:cNvCxnSpPr>
      </xdr:nvCxnSpPr>
      <xdr:spPr bwMode="auto">
        <a:xfrm flipV="1">
          <a:off x="3133725" y="7581900"/>
          <a:ext cx="1000125" cy="219075"/>
        </a:xfrm>
        <a:prstGeom prst="bentConnector3">
          <a:avLst>
            <a:gd name="adj1" fmla="val 50000"/>
          </a:avLst>
        </a:prstGeom>
        <a:noFill/>
        <a:ln w="9525">
          <a:solidFill>
            <a:srgbClr val="000000"/>
          </a:solidFill>
          <a:miter lim="800000"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 editAs="oneCell">
    <xdr:from>
      <xdr:col>13</xdr:col>
      <xdr:colOff>666751</xdr:colOff>
      <xdr:row>40</xdr:row>
      <xdr:rowOff>28574</xdr:rowOff>
    </xdr:from>
    <xdr:to>
      <xdr:col>13</xdr:col>
      <xdr:colOff>947357</xdr:colOff>
      <xdr:row>41</xdr:row>
      <xdr:rowOff>147255</xdr:rowOff>
    </xdr:to>
    <xdr:pic macro="[0]!SupprimerPhaseFinale">
      <xdr:nvPicPr>
        <xdr:cNvPr id="8" name="il_fi" descr="http://media.ldlc.com/ld/products/00/01/08/52/LD0001085253_1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8771563">
          <a:off x="7067550" y="6858000"/>
          <a:ext cx="280607" cy="28060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428625</xdr:colOff>
      <xdr:row>0</xdr:row>
      <xdr:rowOff>57150</xdr:rowOff>
    </xdr:from>
    <xdr:to>
      <xdr:col>10</xdr:col>
      <xdr:colOff>333375</xdr:colOff>
      <xdr:row>5</xdr:row>
      <xdr:rowOff>28575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57150"/>
          <a:ext cx="666750" cy="828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0</xdr:row>
      <xdr:rowOff>157162</xdr:rowOff>
    </xdr:from>
    <xdr:to>
      <xdr:col>6</xdr:col>
      <xdr:colOff>495300</xdr:colOff>
      <xdr:row>17</xdr:row>
      <xdr:rowOff>52387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747712</xdr:colOff>
      <xdr:row>18</xdr:row>
      <xdr:rowOff>14287</xdr:rowOff>
    </xdr:from>
    <xdr:to>
      <xdr:col>6</xdr:col>
      <xdr:colOff>509587</xdr:colOff>
      <xdr:row>35</xdr:row>
      <xdr:rowOff>4762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738187</xdr:colOff>
      <xdr:row>0</xdr:row>
      <xdr:rowOff>109537</xdr:rowOff>
    </xdr:from>
    <xdr:to>
      <xdr:col>12</xdr:col>
      <xdr:colOff>623887</xdr:colOff>
      <xdr:row>17</xdr:row>
      <xdr:rowOff>4762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4761</xdr:colOff>
      <xdr:row>17</xdr:row>
      <xdr:rowOff>109537</xdr:rowOff>
    </xdr:from>
    <xdr:to>
      <xdr:col>12</xdr:col>
      <xdr:colOff>657224</xdr:colOff>
      <xdr:row>36</xdr:row>
      <xdr:rowOff>38100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152400</xdr:colOff>
      <xdr:row>0</xdr:row>
      <xdr:rowOff>142875</xdr:rowOff>
    </xdr:from>
    <xdr:ext cx="1238250" cy="1552575"/>
    <xdr:pic>
      <xdr:nvPicPr>
        <xdr:cNvPr id="2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9075" y="142875"/>
          <a:ext cx="1238250" cy="1543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47625</xdr:colOff>
      <xdr:row>37</xdr:row>
      <xdr:rowOff>0</xdr:rowOff>
    </xdr:from>
    <xdr:ext cx="581025" cy="581025"/>
    <xdr:pic>
      <xdr:nvPicPr>
        <xdr:cNvPr id="3" name="il_fi" descr="http://www.quickadhesifs.com/stickers/477-691-thickbox/sticker-logo-telephone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6143625"/>
          <a:ext cx="581025" cy="581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561975</xdr:colOff>
      <xdr:row>31</xdr:row>
      <xdr:rowOff>38100</xdr:rowOff>
    </xdr:from>
    <xdr:ext cx="904875" cy="895350"/>
    <xdr:pic>
      <xdr:nvPicPr>
        <xdr:cNvPr id="4" name="il_fi" descr="http://forum.agriavis.com/img/cagnotte_2.jp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4650" y="5210175"/>
          <a:ext cx="904875" cy="895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19050</xdr:colOff>
      <xdr:row>41</xdr:row>
      <xdr:rowOff>76200</xdr:rowOff>
    </xdr:from>
    <xdr:ext cx="247650" cy="250825"/>
    <xdr:pic>
      <xdr:nvPicPr>
        <xdr:cNvPr id="5" name="img1" descr="logo fb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9725" y="6867525"/>
          <a:ext cx="247650" cy="250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ables/table1.xml><?xml version="1.0" encoding="utf-8"?>
<table xmlns="http://schemas.openxmlformats.org/spreadsheetml/2006/main" id="1" name="Tableau3" displayName="Tableau3" ref="C5:P59" totalsRowShown="0" headerRowDxfId="14">
  <autoFilter ref="C5:P59"/>
  <sortState ref="C6:P59">
    <sortCondition descending="1" ref="C5:C59"/>
  </sortState>
  <tableColumns count="14">
    <tableColumn id="1" name="Nom" dataDxfId="13">
      <calculatedColumnFormula>IF(ISTEXT('LISTE DES PARTICIPANTS'!C4),'LISTE DES PARTICIPANTS'!C4,"")</calculatedColumnFormula>
    </tableColumn>
    <tableColumn id="6" name="Prénom" dataDxfId="12">
      <calculatedColumnFormula>IF(ISTEXT('LISTE DES PARTICIPANTS'!D4),'LISTE DES PARTICIPANTS'!D4,"")</calculatedColumnFormula>
    </tableColumn>
    <tableColumn id="5" name="1" dataDxfId="11"/>
    <tableColumn id="4" name="2" dataDxfId="10"/>
    <tableColumn id="3" name="3" dataDxfId="9"/>
    <tableColumn id="7" name="4" dataDxfId="8"/>
    <tableColumn id="8" name="5" dataDxfId="7"/>
    <tableColumn id="9" name="6" dataDxfId="6"/>
    <tableColumn id="10" name="7" dataDxfId="5"/>
    <tableColumn id="11" name="8" dataDxfId="4"/>
    <tableColumn id="12" name="9" dataDxfId="3"/>
    <tableColumn id="13" name="10" dataDxfId="2"/>
    <tableColumn id="14" name="11" dataDxfId="1"/>
    <tableColumn id="2" name="Points" dataDxfId="0">
      <calculatedColumnFormula>IF(ISNUMBER(Tableau3[[#This Row],[1]]),SUM(Tableau3[[#This Row],[1]:[11]]),"")</calculatedColumnFormula>
    </tableColumn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AF70"/>
  <sheetViews>
    <sheetView showGridLines="0" zoomScale="80" zoomScaleNormal="80" workbookViewId="0">
      <selection activeCell="X13" sqref="X13:AE16"/>
    </sheetView>
  </sheetViews>
  <sheetFormatPr baseColWidth="10" defaultRowHeight="12.75" x14ac:dyDescent="0.2"/>
  <cols>
    <col min="1" max="1" width="2.28515625" customWidth="1"/>
    <col min="2" max="2" width="15.42578125" customWidth="1"/>
    <col min="3" max="4" width="3.7109375" customWidth="1"/>
    <col min="5" max="5" width="15.42578125" customWidth="1"/>
    <col min="6" max="7" width="3.140625" customWidth="1"/>
    <col min="8" max="8" width="15.42578125" customWidth="1"/>
    <col min="9" max="10" width="3.7109375" customWidth="1"/>
    <col min="11" max="11" width="15.42578125" customWidth="1"/>
    <col min="12" max="13" width="5.42578125" customWidth="1"/>
    <col min="14" max="14" width="14.5703125" customWidth="1"/>
    <col min="15" max="15" width="5.85546875" customWidth="1"/>
    <col min="16" max="18" width="2.42578125" customWidth="1"/>
    <col min="19" max="20" width="3.7109375" customWidth="1"/>
    <col min="21" max="21" width="8.140625" customWidth="1"/>
    <col min="22" max="23" width="5.42578125" customWidth="1"/>
    <col min="24" max="24" width="14.5703125" customWidth="1"/>
    <col min="25" max="25" width="5.85546875" customWidth="1"/>
    <col min="26" max="28" width="2.42578125" customWidth="1"/>
    <col min="29" max="30" width="3.7109375" customWidth="1"/>
    <col min="31" max="31" width="8.140625" customWidth="1"/>
  </cols>
  <sheetData>
    <row r="1" spans="2:32" ht="12" customHeight="1" x14ac:dyDescent="0.2"/>
    <row r="2" spans="2:32" ht="27" customHeight="1" x14ac:dyDescent="0.2">
      <c r="B2" s="163" t="s">
        <v>29</v>
      </c>
      <c r="C2" s="163"/>
      <c r="D2" s="163"/>
      <c r="E2" s="163"/>
      <c r="F2" s="128"/>
      <c r="G2" s="128"/>
      <c r="H2" s="164" t="s">
        <v>179</v>
      </c>
      <c r="I2" s="164"/>
      <c r="J2" s="164"/>
      <c r="K2" s="164"/>
      <c r="M2" s="169" t="s">
        <v>55</v>
      </c>
      <c r="N2" s="169"/>
      <c r="O2" s="169"/>
      <c r="P2" s="169"/>
      <c r="Q2" s="169"/>
      <c r="R2" s="169"/>
      <c r="S2" s="169"/>
      <c r="T2" s="169"/>
      <c r="U2" s="169"/>
      <c r="V2" s="169"/>
      <c r="W2" s="169"/>
      <c r="X2" s="169"/>
      <c r="Y2" s="169"/>
      <c r="Z2" s="169"/>
      <c r="AA2" s="169"/>
      <c r="AB2" s="169"/>
      <c r="AC2" s="169"/>
      <c r="AD2" s="169"/>
      <c r="AE2" s="169"/>
    </row>
    <row r="3" spans="2:32" ht="8.25" customHeight="1" x14ac:dyDescent="0.2">
      <c r="B3" s="2"/>
      <c r="C3" s="2"/>
      <c r="D3" s="2"/>
      <c r="E3" s="2"/>
      <c r="F3" s="2"/>
      <c r="G3" s="2"/>
      <c r="H3" s="2"/>
      <c r="I3" s="2"/>
      <c r="J3" s="2"/>
      <c r="K3" s="2"/>
      <c r="P3" s="12"/>
      <c r="Q3" s="12"/>
      <c r="R3" s="12"/>
      <c r="S3" s="12"/>
      <c r="T3" s="12"/>
      <c r="U3" s="12"/>
      <c r="V3" s="12"/>
      <c r="W3" s="12"/>
      <c r="X3" s="12"/>
      <c r="Y3" s="12"/>
    </row>
    <row r="4" spans="2:32" ht="15" customHeight="1" x14ac:dyDescent="0.25">
      <c r="B4" s="170" t="s">
        <v>5</v>
      </c>
      <c r="C4" s="170"/>
      <c r="D4" s="170"/>
      <c r="E4" s="170"/>
      <c r="H4" s="170" t="s">
        <v>18</v>
      </c>
      <c r="I4" s="170"/>
      <c r="J4" s="170"/>
      <c r="K4" s="170"/>
      <c r="M4" s="165" t="s">
        <v>32</v>
      </c>
      <c r="N4" s="165"/>
      <c r="O4" s="165"/>
      <c r="P4" s="165"/>
      <c r="Q4" s="165"/>
      <c r="R4" s="165"/>
      <c r="S4" s="165"/>
      <c r="T4" s="165"/>
      <c r="U4" s="165"/>
      <c r="W4" s="166" t="s">
        <v>43</v>
      </c>
      <c r="X4" s="166"/>
      <c r="Y4" s="166"/>
      <c r="Z4" s="166"/>
      <c r="AA4" s="166"/>
      <c r="AB4" s="166"/>
      <c r="AC4" s="166"/>
      <c r="AD4" s="166"/>
      <c r="AE4" s="166"/>
    </row>
    <row r="5" spans="2:32" ht="13.5" customHeight="1" x14ac:dyDescent="0.2">
      <c r="B5" s="120" t="s">
        <v>0</v>
      </c>
      <c r="C5" s="1">
        <v>9</v>
      </c>
      <c r="D5" s="1">
        <v>1</v>
      </c>
      <c r="E5" s="120" t="s">
        <v>2</v>
      </c>
      <c r="H5" s="1" t="s">
        <v>6</v>
      </c>
      <c r="I5" s="1">
        <v>4</v>
      </c>
      <c r="J5" s="1">
        <v>1</v>
      </c>
      <c r="K5" s="120" t="s">
        <v>7</v>
      </c>
      <c r="M5" s="5"/>
      <c r="N5" s="6" t="s">
        <v>37</v>
      </c>
      <c r="O5" s="6" t="s">
        <v>38</v>
      </c>
      <c r="P5" s="6" t="s">
        <v>39</v>
      </c>
      <c r="Q5" s="6" t="s">
        <v>40</v>
      </c>
      <c r="R5" s="6" t="s">
        <v>41</v>
      </c>
      <c r="S5" s="6" t="s">
        <v>54</v>
      </c>
      <c r="T5" s="6" t="s">
        <v>1</v>
      </c>
      <c r="U5" s="6" t="s">
        <v>42</v>
      </c>
      <c r="W5" s="5"/>
      <c r="X5" s="6" t="s">
        <v>37</v>
      </c>
      <c r="Y5" s="6" t="s">
        <v>38</v>
      </c>
      <c r="Z5" s="6" t="s">
        <v>39</v>
      </c>
      <c r="AA5" s="6" t="s">
        <v>40</v>
      </c>
      <c r="AB5" s="6" t="s">
        <v>41</v>
      </c>
      <c r="AC5" s="6" t="s">
        <v>54</v>
      </c>
      <c r="AD5" s="6" t="s">
        <v>1</v>
      </c>
      <c r="AE5" s="6" t="s">
        <v>42</v>
      </c>
    </row>
    <row r="6" spans="2:32" ht="13.5" customHeight="1" x14ac:dyDescent="0.2">
      <c r="B6" s="1" t="s">
        <v>3</v>
      </c>
      <c r="C6" s="19">
        <v>2</v>
      </c>
      <c r="D6" s="19">
        <v>1</v>
      </c>
      <c r="E6" s="1" t="s">
        <v>4</v>
      </c>
      <c r="H6" s="1" t="s">
        <v>8</v>
      </c>
      <c r="I6" s="19">
        <v>2</v>
      </c>
      <c r="J6" s="19">
        <v>1</v>
      </c>
      <c r="K6" s="1" t="s">
        <v>9</v>
      </c>
      <c r="M6" s="5" t="s">
        <v>33</v>
      </c>
      <c r="N6" s="16" t="s">
        <v>3</v>
      </c>
      <c r="O6" s="8">
        <f>IF(ISNUMBER(P6),((P6*3)+(Q6*1)),"")</f>
        <v>7</v>
      </c>
      <c r="P6" s="7">
        <f>IF(AND(ISNUMBER($C$6),ISNUMBER($D$6),ISNUMBER($C$7),ISNUMBER($D$7),ISNUMBER($C$10),ISNUMBER($D$10)),IF($C$6&gt;$D$6,1,0)+IF($D$7&gt;$C$7,1,0)+IF($D$10&gt;$C$10,1,0),"")</f>
        <v>2</v>
      </c>
      <c r="Q6" s="7">
        <f>IF(AND(ISNUMBER($C$6),ISNUMBER($D$6),ISNUMBER($C$7),ISNUMBER($D$7),ISNUMBER($C$10),ISNUMBER($D$10)),IF($C$6=$D$6,1,0)+IF($D$7=$C$7,1,0)+IF($D$10=$C$10,1,0),"")</f>
        <v>1</v>
      </c>
      <c r="R6" s="7">
        <f>IF(AND(ISNUMBER($C$6),ISNUMBER($D$6),ISNUMBER($C$7),ISNUMBER($D$7),ISNUMBER($C$10),ISNUMBER($D$10)),IF($C$6&lt;$D$6,1,0)+IF($D$7&lt;$C$7,1,0)+IF($D$10&lt;$C$10,1,0),"")</f>
        <v>0</v>
      </c>
      <c r="S6" s="13">
        <f>IF(ISNUMBER($C$6),$C$6+$D$7+$D$10,"")</f>
        <v>12</v>
      </c>
      <c r="T6" s="13">
        <f>IF(ISNUMBER($D$6),$D$6+$C$7+$C$10,"")</f>
        <v>2</v>
      </c>
      <c r="U6" s="8">
        <f>IF(AND(ISNUMBER(S6),ISNUMBER(T6)),S6-T6,"")</f>
        <v>10</v>
      </c>
      <c r="W6" s="5" t="s">
        <v>33</v>
      </c>
      <c r="X6" s="3" t="s">
        <v>6</v>
      </c>
      <c r="Y6" s="8">
        <f>IF(ISNUMBER(Z6),(Z6*3)+(AA6*1),"")</f>
        <v>6</v>
      </c>
      <c r="Z6" s="7">
        <f>IF(AND(ISNUMBER($I$8),ISNUMBER($J$8),ISNUMBER($I$5),ISNUMBER($J$5),ISNUMBER($I$9),ISNUMBER($J$9)),IF($I$5&gt;$J$5,1,0)+IF($I$8&gt;$J$8,1,0)+IF($J$9&gt;$I$9,1,0),"")</f>
        <v>2</v>
      </c>
      <c r="AA6" s="7">
        <f>IF(AND(ISNUMBER($I$8),ISNUMBER($J$8),ISNUMBER($I$5),ISNUMBER($J$5),ISNUMBER($I$9),ISNUMBER($J$9)),IF($I$5=$J$5,1,0)+IF($I$8=$J$8,1,0)+IF($J$9=$I$9,1,0),"")</f>
        <v>0</v>
      </c>
      <c r="AB6" s="7">
        <f>IF(AND(ISNUMBER($I$8),ISNUMBER($J$8),ISNUMBER($I$5),ISNUMBER($J$5),ISNUMBER($I$9),ISNUMBER($J$9)),IF($I$5&lt;$J$5,1,0)+IF($I$8&lt;$J$8,1,0)+IF($J$9&lt;$I$9,1,0),"")</f>
        <v>1</v>
      </c>
      <c r="AC6" s="13">
        <f>IF(ISNUMBER($I$5),$I$5+$I$8+$J$9,"")</f>
        <v>7</v>
      </c>
      <c r="AD6" s="13">
        <f>IF(ISNUMBER($J$5),$J$5+$J$8+$I$9,"")</f>
        <v>4</v>
      </c>
      <c r="AE6" s="8">
        <f>IF(AND(ISNUMBER(AC6),ISNUMBER(AD6)),AC6-AD6,"")</f>
        <v>3</v>
      </c>
    </row>
    <row r="7" spans="2:32" ht="13.5" customHeight="1" x14ac:dyDescent="0.2">
      <c r="B7" s="1" t="s">
        <v>0</v>
      </c>
      <c r="C7" s="19">
        <v>1</v>
      </c>
      <c r="D7" s="19">
        <v>1</v>
      </c>
      <c r="E7" s="120" t="s">
        <v>3</v>
      </c>
      <c r="H7" s="1" t="s">
        <v>9</v>
      </c>
      <c r="I7" s="19">
        <v>2</v>
      </c>
      <c r="J7" s="19">
        <v>1</v>
      </c>
      <c r="K7" s="120" t="s">
        <v>7</v>
      </c>
      <c r="M7" s="5" t="s">
        <v>36</v>
      </c>
      <c r="N7" s="3" t="s">
        <v>0</v>
      </c>
      <c r="O7" s="8">
        <f>IF(ISNUMBER(P7),((P7*3)+(Q7*1)),"")</f>
        <v>7</v>
      </c>
      <c r="P7" s="7">
        <f>IF(AND(ISNUMBER($C$5),ISNUMBER($D$5),ISNUMBER($C$7),ISNUMBER($D$7),ISNUMBER($C$9),ISNUMBER($D$9)),IF($C$5&gt;$D$5,1,0)+IF($C$7&gt;$D$7,1,0)+IF($D$9&gt;$C$9,1,0),"")</f>
        <v>2</v>
      </c>
      <c r="Q7" s="7">
        <f>IF(AND(ISNUMBER($C$5),ISNUMBER($D$5),ISNUMBER($C$7),ISNUMBER($D$7),ISNUMBER($C$9),ISNUMBER($D$9)),IF($C$5=$D$5,1,0)+IF($C$7=$D$7,1,0)+IF($D$9=$C$9,1,0),"")</f>
        <v>1</v>
      </c>
      <c r="R7" s="7">
        <f>IF(AND(ISNUMBER($C$5),ISNUMBER($D$5),ISNUMBER($C$7),ISNUMBER($D$7),ISNUMBER($C$9),ISNUMBER($D$9)),IF($C$5&lt;$D$5,1,0)+IF($C$7&lt;$D$7,1,0)+IF($D$9&lt;$C$9,1,0),"")</f>
        <v>0</v>
      </c>
      <c r="S7" s="13">
        <f>IF(ISNUMBER($C$5),$C$5+$C$7+$D$9,"")</f>
        <v>11</v>
      </c>
      <c r="T7" s="13">
        <f>IF(ISNUMBER($D$5),$D$5+$D$7+$C$9,"")</f>
        <v>2</v>
      </c>
      <c r="U7" s="8">
        <f>IF(AND(ISNUMBER(S7),ISNUMBER(T7)),S7-T7,"")</f>
        <v>9</v>
      </c>
      <c r="W7" s="5" t="s">
        <v>36</v>
      </c>
      <c r="X7" s="5" t="s">
        <v>9</v>
      </c>
      <c r="Y7" s="8">
        <f>IF(ISNUMBER(Z7),(Z7*3)+(AA7*1),"")</f>
        <v>3</v>
      </c>
      <c r="Z7" s="7">
        <f>IF(AND(ISNUMBER($I$7),ISNUMBER($J$7),ISNUMBER($I$9),ISNUMBER($J$9),ISNUMBER($I$6),ISNUMBER($J$6)),IF($J$6&gt;$I$6,1,0)+IF($J$9&gt;$I$9,1,0)+IF($I$7&gt;$J$7,1,0),"")</f>
        <v>1</v>
      </c>
      <c r="AA7" s="7">
        <f>IF(AND(ISNUMBER($I$7),ISNUMBER($J$7),ISNUMBER($I$9),ISNUMBER($J$9),ISNUMBER($I$6),ISNUMBER($J$6)),IF($J$6=$I$6,1,0)+IF($J$9=$I$9,1,0)+IF($I$7=$J$7,1,0),"")</f>
        <v>0</v>
      </c>
      <c r="AB7" s="7">
        <f>IF(AND(ISNUMBER($I$7),ISNUMBER($J$7),ISNUMBER($I$9),ISNUMBER($J$9),ISNUMBER($I$6),ISNUMBER($J$6)),IF($J$6&lt;$I$6,1,0)+IF($J$9&lt;$I$9,1,0)+IF($I$7&lt;$J$7,1,0),"")</f>
        <v>2</v>
      </c>
      <c r="AC7" s="13">
        <f>IF(ISNUMBER($J$6),$J$6+$I$7+$I$9,"")</f>
        <v>5</v>
      </c>
      <c r="AD7" s="13">
        <f>IF(ISNUMBER($I$6),$I$6+$J$7+$J$9,"")</f>
        <v>4</v>
      </c>
      <c r="AE7" s="8">
        <f>IF(AND(ISNUMBER(AC7),ISNUMBER(AD7)),AC7-AD7,"")</f>
        <v>1</v>
      </c>
    </row>
    <row r="8" spans="2:32" ht="13.5" customHeight="1" x14ac:dyDescent="0.2">
      <c r="B8" s="1" t="s">
        <v>4</v>
      </c>
      <c r="C8" s="19">
        <v>4</v>
      </c>
      <c r="D8" s="19">
        <v>3</v>
      </c>
      <c r="E8" s="120" t="s">
        <v>2</v>
      </c>
      <c r="H8" s="1" t="s">
        <v>6</v>
      </c>
      <c r="I8" s="19">
        <v>2</v>
      </c>
      <c r="J8" s="19">
        <v>1</v>
      </c>
      <c r="K8" s="1" t="s">
        <v>8</v>
      </c>
      <c r="M8" s="5" t="s">
        <v>35</v>
      </c>
      <c r="N8" s="5" t="s">
        <v>4</v>
      </c>
      <c r="O8" s="8">
        <f>IF(ISNUMBER(P8),((P8*3)+(Q8*1)),"")</f>
        <v>3</v>
      </c>
      <c r="P8" s="7">
        <f>IF(AND(ISNUMBER($C$6),ISNUMBER($D$6),ISNUMBER($C$8),ISNUMBER($D$8),ISNUMBER($C$9),ISNUMBER($D$9)),IF($D$6&gt;$C$6,1,0)+IF($C$8&gt;$D$8,1,0)+IF($C$9&gt;$D$9,1,0),"")</f>
        <v>1</v>
      </c>
      <c r="Q8" s="7">
        <f>IF(AND(ISNUMBER($C$6),ISNUMBER($D$6),ISNUMBER($C$8),ISNUMBER($D$8),ISNUMBER($C$9),ISNUMBER($D$9)),IF($D$6=$C$6,1,0)+IF($C$8=$D$8,1,0)+IF($C$9=$D$9,1,0),"")</f>
        <v>0</v>
      </c>
      <c r="R8" s="7">
        <f>IF(AND(ISNUMBER($C$6),ISNUMBER($D$6),ISNUMBER($C$8),ISNUMBER($D$8),ISNUMBER($C$9),ISNUMBER($D$9)),IF($D$6&lt;$C$6,1,0)+IF($C$8&lt;$D$8,1,0)+IF($C$9&lt;$D$9,1,0),"")</f>
        <v>2</v>
      </c>
      <c r="S8" s="13">
        <f>IF(ISNUMBER($D$6),$D$6+$C$8+$C$9,"")</f>
        <v>5</v>
      </c>
      <c r="T8" s="13">
        <f>IF(ISNUMBER($C$6),$C$6+$D$8+$D$9,"")</f>
        <v>6</v>
      </c>
      <c r="U8" s="8">
        <f>IF(AND(ISNUMBER(S8),ISNUMBER(T8)),S8-T8,"")</f>
        <v>-1</v>
      </c>
      <c r="W8" s="5" t="s">
        <v>35</v>
      </c>
      <c r="X8" s="5" t="s">
        <v>8</v>
      </c>
      <c r="Y8" s="8">
        <f>IF(ISNUMBER(Z8),(Z8*3)+(AA8*1),"")</f>
        <v>3</v>
      </c>
      <c r="Z8" s="7">
        <f>IF(AND(ISNUMBER($I$6),ISNUMBER($J$6),ISNUMBER($I$8),ISNUMBER($J$8),ISNUMBER($I$10),ISNUMBER($J$10)),IF($I$6&gt;$J$6,1,0)+IF($J$8&gt;$I$8,1,0)+IF($J$10&gt;$I$10,1,0),"")</f>
        <v>1</v>
      </c>
      <c r="AA8" s="7">
        <f>IF(AND(ISNUMBER($I$6),ISNUMBER($J$6),ISNUMBER($I$8),ISNUMBER($J$8),ISNUMBER($I$10),ISNUMBER($J$10)),IF($I$6=$J$6,1,0)+IF($J$8=$I$8,1,0)+IF($J$10=$I$10,1,0),"")</f>
        <v>0</v>
      </c>
      <c r="AB8" s="7">
        <f>IF(AND(ISNUMBER($I$6),ISNUMBER($J$6),ISNUMBER($I$8),ISNUMBER($J$8),ISNUMBER($I$10),ISNUMBER($J$10)),IF($I$6&lt;$J$6,1,0)+IF($J$8&lt;$I$8,1,0)+IF($J$10&lt;$I$10,1,0),"")</f>
        <v>2</v>
      </c>
      <c r="AC8" s="13">
        <f>IF(ISNUMBER($I$6),$I$6+$J$8+$J$10,"")</f>
        <v>4</v>
      </c>
      <c r="AD8" s="13">
        <f>IF(ISNUMBER($J$6),$J$6+$I$8+$I$10,"")</f>
        <v>5</v>
      </c>
      <c r="AE8" s="8">
        <f>IF(AND(ISNUMBER(AC8),ISNUMBER(AD8)),AC8-AD8,"")</f>
        <v>-1</v>
      </c>
    </row>
    <row r="9" spans="2:32" ht="13.5" customHeight="1" x14ac:dyDescent="0.2">
      <c r="B9" s="1" t="s">
        <v>4</v>
      </c>
      <c r="C9" s="19">
        <v>0</v>
      </c>
      <c r="D9" s="19">
        <v>1</v>
      </c>
      <c r="E9" s="1" t="s">
        <v>0</v>
      </c>
      <c r="H9" s="1" t="s">
        <v>9</v>
      </c>
      <c r="I9" s="19">
        <v>2</v>
      </c>
      <c r="J9" s="19">
        <v>1</v>
      </c>
      <c r="K9" s="1" t="s">
        <v>6</v>
      </c>
      <c r="M9" s="5" t="s">
        <v>34</v>
      </c>
      <c r="N9" s="3" t="s">
        <v>2</v>
      </c>
      <c r="O9" s="8">
        <f>IF(ISNUMBER(P9),((P9*3)+(Q9*1)),"")</f>
        <v>0</v>
      </c>
      <c r="P9" s="7">
        <f>IF(AND(ISNUMBER($C$5),ISNUMBER($D$5),ISNUMBER($C$8),ISNUMBER($D$8),ISNUMBER($C$10),ISNUMBER($D$10)),IF($D$5&gt;$C$5,1,0)+IF($D$8&gt;$C$8,1,0)+IF($D$10&lt;$C$10,1,0),"")</f>
        <v>0</v>
      </c>
      <c r="Q9" s="7">
        <f>IF(AND(ISNUMBER($C$5),ISNUMBER($D$5),ISNUMBER($C$8),ISNUMBER($D$8),ISNUMBER($C$10),ISNUMBER($D$10)),IF($D$5=$C$5,1,0)+IF($D$8=$C$8,1,0)+IF($D$10=$C$10,1,0),"")</f>
        <v>0</v>
      </c>
      <c r="R9" s="7">
        <f>IF(AND(ISNUMBER($C$5),ISNUMBER($D$5),ISNUMBER($C$8),ISNUMBER($D$8),ISNUMBER($C$10),ISNUMBER($D$10)),IF($D$5&lt;$C$5,1,0)+IF($D$8&lt;$C$8,1,0)+IF($D$10&gt;$C$10,1,0),"")</f>
        <v>3</v>
      </c>
      <c r="S9" s="13">
        <f>IF(ISNUMBER($D$5),$D$5+$D$8+$C$10,"")</f>
        <v>4</v>
      </c>
      <c r="T9" s="13">
        <f>IF(ISNUMBER($C$5),$C$5+$C$8+$D$10,"")</f>
        <v>22</v>
      </c>
      <c r="U9" s="8">
        <f>IF(AND(ISNUMBER(S9),ISNUMBER(T9)),S9-T9,"")</f>
        <v>-18</v>
      </c>
      <c r="W9" s="5" t="s">
        <v>34</v>
      </c>
      <c r="X9" s="3" t="s">
        <v>7</v>
      </c>
      <c r="Y9" s="8">
        <f>IF(ISNUMBER(Z9),(Z9*3)+(AA9*1),"")</f>
        <v>3</v>
      </c>
      <c r="Z9" s="7">
        <f>IF(AND(ISNUMBER($I$5),ISNUMBER($J$5),ISNUMBER($I$7),ISNUMBER($J$7),ISNUMBER($I$10),ISNUMBER($J$10)),IF($J$5&gt;$I$5,1,0)+IF($J$7&gt;$I$7,1,0)+IF($I$10&gt;$J$10,1,0),"")</f>
        <v>1</v>
      </c>
      <c r="AA9" s="7">
        <f>IF(AND(ISNUMBER($I$5),ISNUMBER($J$5),ISNUMBER($I$7),ISNUMBER($J$7),ISNUMBER($I$10),ISNUMBER($J$10)),IF($J$5=$I$5,1,0)+IF($J$7=$I$7,1,0)+IF($I$10=$J$10,1,0),"")</f>
        <v>0</v>
      </c>
      <c r="AB9" s="7">
        <f>IF(AND(ISNUMBER($I$5),ISNUMBER($J$5),ISNUMBER($I$7),ISNUMBER($J$7),ISNUMBER($I$10),ISNUMBER($J$10)),IF($J$5&lt;$I$5,1,0)+IF($J$7&lt;$I$7,1,0)+IF($I$10&lt;$J$10,1,0),"")</f>
        <v>2</v>
      </c>
      <c r="AC9" s="13">
        <f>IF(ISNUMBER($J$5),$J$5+$J$7+$I$10,"")</f>
        <v>4</v>
      </c>
      <c r="AD9" s="13">
        <f>IF(ISNUMBER($I$5),$I$5+$I$7+$J$10,"")</f>
        <v>7</v>
      </c>
      <c r="AE9" s="8">
        <f>IF(AND(ISNUMBER(AC9),ISNUMBER(AD9)),AC9-AD9,"")</f>
        <v>-3</v>
      </c>
    </row>
    <row r="10" spans="2:32" ht="13.5" customHeight="1" x14ac:dyDescent="0.2">
      <c r="B10" s="1" t="s">
        <v>2</v>
      </c>
      <c r="C10" s="19">
        <v>0</v>
      </c>
      <c r="D10" s="19">
        <v>9</v>
      </c>
      <c r="E10" s="120" t="s">
        <v>3</v>
      </c>
      <c r="H10" s="1" t="s">
        <v>7</v>
      </c>
      <c r="I10" s="19">
        <v>2</v>
      </c>
      <c r="J10" s="19">
        <v>1</v>
      </c>
      <c r="K10" s="1" t="s">
        <v>8</v>
      </c>
      <c r="S10" s="14"/>
      <c r="T10" s="14"/>
      <c r="AC10" s="14"/>
      <c r="AD10" s="14"/>
    </row>
    <row r="11" spans="2:32" ht="13.5" customHeight="1" x14ac:dyDescent="0.2">
      <c r="M11" s="165" t="s">
        <v>44</v>
      </c>
      <c r="N11" s="165"/>
      <c r="O11" s="165"/>
      <c r="P11" s="165"/>
      <c r="Q11" s="165"/>
      <c r="R11" s="165"/>
      <c r="S11" s="165"/>
      <c r="T11" s="165"/>
      <c r="U11" s="165"/>
      <c r="W11" s="165" t="s">
        <v>45</v>
      </c>
      <c r="X11" s="165"/>
      <c r="Y11" s="165"/>
      <c r="Z11" s="165"/>
      <c r="AA11" s="165"/>
      <c r="AB11" s="165"/>
      <c r="AC11" s="165"/>
      <c r="AD11" s="165"/>
      <c r="AE11" s="165"/>
    </row>
    <row r="12" spans="2:32" s="98" customFormat="1" ht="15" customHeight="1" x14ac:dyDescent="0.25">
      <c r="B12" s="170" t="s">
        <v>19</v>
      </c>
      <c r="C12" s="170"/>
      <c r="D12" s="170"/>
      <c r="E12" s="170"/>
      <c r="H12" s="170" t="s">
        <v>20</v>
      </c>
      <c r="I12" s="170"/>
      <c r="J12" s="170"/>
      <c r="K12" s="170"/>
      <c r="M12" s="5"/>
      <c r="N12" s="6" t="s">
        <v>37</v>
      </c>
      <c r="O12" s="6" t="s">
        <v>38</v>
      </c>
      <c r="P12" s="6" t="s">
        <v>39</v>
      </c>
      <c r="Q12" s="6" t="s">
        <v>40</v>
      </c>
      <c r="R12" s="6" t="s">
        <v>41</v>
      </c>
      <c r="S12" s="6" t="s">
        <v>54</v>
      </c>
      <c r="T12" s="6" t="s">
        <v>1</v>
      </c>
      <c r="U12" s="6" t="s">
        <v>42</v>
      </c>
      <c r="V12"/>
      <c r="W12" s="5"/>
      <c r="X12" s="6" t="s">
        <v>37</v>
      </c>
      <c r="Y12" s="6" t="s">
        <v>38</v>
      </c>
      <c r="Z12" s="6" t="s">
        <v>39</v>
      </c>
      <c r="AA12" s="6" t="s">
        <v>40</v>
      </c>
      <c r="AB12" s="6" t="s">
        <v>41</v>
      </c>
      <c r="AC12" s="6" t="s">
        <v>54</v>
      </c>
      <c r="AD12" s="6" t="s">
        <v>1</v>
      </c>
      <c r="AE12" s="6" t="s">
        <v>42</v>
      </c>
      <c r="AF12"/>
    </row>
    <row r="13" spans="2:32" ht="13.5" customHeight="1" x14ac:dyDescent="0.2">
      <c r="B13" s="1" t="s">
        <v>10</v>
      </c>
      <c r="C13" s="1">
        <v>2</v>
      </c>
      <c r="D13" s="1">
        <v>1</v>
      </c>
      <c r="E13" s="120" t="s">
        <v>11</v>
      </c>
      <c r="H13" s="1" t="s">
        <v>14</v>
      </c>
      <c r="I13" s="1">
        <v>2</v>
      </c>
      <c r="J13" s="1">
        <v>1</v>
      </c>
      <c r="K13" s="120" t="s">
        <v>15</v>
      </c>
      <c r="M13" s="5" t="s">
        <v>33</v>
      </c>
      <c r="N13" s="5" t="s">
        <v>13</v>
      </c>
      <c r="O13" s="8">
        <f>IF(ISNUMBER(P13),((P13*3)+(Q13*1)),"")</f>
        <v>6</v>
      </c>
      <c r="P13" s="7">
        <f>IF(AND(ISNUMBER($C$14),ISNUMBER($D$14),ISNUMBER($C$16),ISNUMBER($D$16),ISNUMBER($C$17),ISNUMBER($D$17)),IF($D$14&gt;$C$14,1,0)+IF($C$16&gt;$D$16,1,0)+IF($C$17&gt;$D$17,1,0),"")</f>
        <v>2</v>
      </c>
      <c r="Q13" s="7">
        <f>IF(AND(ISNUMBER($C$14),ISNUMBER($D$14),ISNUMBER($C$16),ISNUMBER($D$16),ISNUMBER($C$17),ISNUMBER($D$17)),IF($D$14=$C$14,1,0)+IF($C$16=$D$16,1,0)+IF($C$17=$D$17,1,0),"")</f>
        <v>0</v>
      </c>
      <c r="R13" s="7">
        <f>IF(AND(ISNUMBER($C$14),ISNUMBER($D$14),ISNUMBER($C$16),ISNUMBER($D$16),ISNUMBER($C$17),ISNUMBER($D$17)),IF($D$14&lt;$C$14,1,0)+IF($C$16&lt;$D$16,1,0)+IF($C$17&lt;$D$17,1,0),"")</f>
        <v>1</v>
      </c>
      <c r="S13" s="13">
        <f>IF(ISNUMBER($D$14),$D$14+$C$16+$C$17,"")</f>
        <v>5</v>
      </c>
      <c r="T13" s="13">
        <f>IF(ISNUMBER($C$14),$C$14+$D$16+$D$17,"")</f>
        <v>4</v>
      </c>
      <c r="U13" s="8">
        <f>IF(AND(ISNUMBER(S13),ISNUMBER(T13)),S13-T13,"")</f>
        <v>1</v>
      </c>
      <c r="W13" s="5" t="s">
        <v>33</v>
      </c>
      <c r="X13" s="5" t="s">
        <v>17</v>
      </c>
      <c r="Y13" s="8">
        <f>IF(ISNUMBER(Z13),(Z13*3)+(AA13*1),"")</f>
        <v>6</v>
      </c>
      <c r="Z13" s="7">
        <f>IF(AND(ISNUMBER($I$14),ISNUMBER($J$14),ISNUMBER($I$16),ISNUMBER($J$16),ISNUMBER($I$18),ISNUMBER($J$18)),IF($J$14&gt;$I$14,1,0)+IF($I$16&gt;$J$16,1,0)+IF($I$18&gt;$J$18,1,0),"")</f>
        <v>2</v>
      </c>
      <c r="AA13" s="7">
        <f>IF(AND(ISNUMBER($I$14),ISNUMBER($J$14),ISNUMBER($I$16),ISNUMBER($J$16),ISNUMBER($I$18),ISNUMBER($J$18)),IF($J$14=$I$14,1,0)+IF($I$16=$J$16,1,0)+IF($I$18=$J$18,1,0),"")</f>
        <v>0</v>
      </c>
      <c r="AB13" s="7">
        <f>IF(AND(ISNUMBER($I$14),ISNUMBER($J$14),ISNUMBER($I$16),ISNUMBER($J$16),ISNUMBER($I$18),ISNUMBER($J$18)),IF($J$14&lt;$I$14,1,0)+IF($I$16&lt;$J$16,1,0)+IF($I$18&lt;$J$18,1,0),"")</f>
        <v>1</v>
      </c>
      <c r="AC13" s="13">
        <f>IF(ISNUMBER($J$14),$J$14+$I$16+$I$18,"")</f>
        <v>5</v>
      </c>
      <c r="AD13" s="13">
        <f>IF(ISNUMBER($I$14),$I$14+$J$16+$J$18,"")</f>
        <v>4</v>
      </c>
      <c r="AE13" s="8">
        <f>IF(AND(ISNUMBER(AC13),ISNUMBER(AD13)),AC13-AD13,"")</f>
        <v>1</v>
      </c>
    </row>
    <row r="14" spans="2:32" ht="13.5" customHeight="1" x14ac:dyDescent="0.2">
      <c r="B14" s="1" t="s">
        <v>12</v>
      </c>
      <c r="C14" s="19">
        <v>2</v>
      </c>
      <c r="D14" s="19">
        <v>1</v>
      </c>
      <c r="E14" s="120" t="s">
        <v>13</v>
      </c>
      <c r="H14" s="1" t="s">
        <v>16</v>
      </c>
      <c r="I14" s="19">
        <v>2</v>
      </c>
      <c r="J14" s="19">
        <v>1</v>
      </c>
      <c r="K14" s="1" t="s">
        <v>17</v>
      </c>
      <c r="M14" s="5" t="s">
        <v>36</v>
      </c>
      <c r="N14" s="3" t="s">
        <v>10</v>
      </c>
      <c r="O14" s="8">
        <f>IF(ISNUMBER(P14),((P14*3)+(Q14*1)),"")</f>
        <v>6</v>
      </c>
      <c r="P14" s="7">
        <f>IF(AND(ISNUMBER($C$13),ISNUMBER($D$13),ISNUMBER($C$15),ISNUMBER($D$15),ISNUMBER($C$17),ISNUMBER($D$17)),IF($C$13&gt;$D$13,1,0)+IF($C$15&gt;$D$15,1,0)+IF($D$17&gt;$C$17,1,0),"")</f>
        <v>2</v>
      </c>
      <c r="Q14" s="7">
        <f>IF(AND(ISNUMBER($C$13),ISNUMBER($D$13),ISNUMBER($C$15),ISNUMBER($D$15),ISNUMBER($C$17),ISNUMBER($D$17)),IF($C$13=$D$13,1,0)+IF($C$15=$D$15,1,0)+IF($D$17=$C$17,1,0),"")</f>
        <v>0</v>
      </c>
      <c r="R14" s="7">
        <f>IF(AND(ISNUMBER($C$13),ISNUMBER($D$13),ISNUMBER($C$15),ISNUMBER($D$15),ISNUMBER($C$17),ISNUMBER($D$17)),IF($C$13&lt;$D$13,1,0)+IF($C$15&lt;$D$15,1,0)+IF($D$17&lt;$C$17,1,0),"")</f>
        <v>1</v>
      </c>
      <c r="S14" s="13">
        <f>IF(ISNUMBER($C$13),$C$13+$C$15+$D$17,"")</f>
        <v>5</v>
      </c>
      <c r="T14" s="13">
        <f>IF(ISNUMBER($D$13),$D$13+$D$15+$C$17,"")</f>
        <v>4</v>
      </c>
      <c r="U14" s="8">
        <f>IF(AND(ISNUMBER(S14),ISNUMBER(T14)),S14-T14,"")</f>
        <v>1</v>
      </c>
      <c r="W14" s="5" t="s">
        <v>36</v>
      </c>
      <c r="X14" s="3" t="s">
        <v>14</v>
      </c>
      <c r="Y14" s="8">
        <f>IF(ISNUMBER(Z14),(Z14*3)+(AA14*1),"")</f>
        <v>6</v>
      </c>
      <c r="Z14" s="7">
        <f>IF(AND(ISNUMBER($I$15),ISNUMBER($J$15),ISNUMBER($I$13),ISNUMBER($J$13),ISNUMBER($I$18),ISNUMBER($J$18)),IF($I$13&gt;$J$13,1,0)+IF($I$15&gt;$J$15,1,0)+IF($J$18&gt;$I$18,1,0),"")</f>
        <v>2</v>
      </c>
      <c r="AA14" s="7">
        <f>IF(AND(ISNUMBER($I$15),ISNUMBER($J$15),ISNUMBER($I$13),ISNUMBER($J$13),ISNUMBER($I$18),ISNUMBER($J$18)),IF($I$13=$J$13,1,0)+IF($I$15=$J$15,1,0)+IF($J$18=$I$18,1,0),"")</f>
        <v>0</v>
      </c>
      <c r="AB14" s="7">
        <f>IF(AND(ISNUMBER($I$15),ISNUMBER($J$15),ISNUMBER($I$13),ISNUMBER($J$13),ISNUMBER($I$18),ISNUMBER($J$18)),IF($I$13&lt;$J$13,1,0)+IF($I$15&lt;$J$15,1,0)+IF($J$18&lt;$I$18,1,0),"")</f>
        <v>1</v>
      </c>
      <c r="AC14" s="13">
        <f>IF(ISNUMBER($I$13),$I$13+$I$15+$J$18,"")</f>
        <v>5</v>
      </c>
      <c r="AD14" s="13">
        <f>IF(ISNUMBER($J$13),$J$13+$J$15+$I$18,"")</f>
        <v>4</v>
      </c>
      <c r="AE14" s="8">
        <f>IF(AND(ISNUMBER(AC14),ISNUMBER(AD14)),AC14-AD14,"")</f>
        <v>1</v>
      </c>
    </row>
    <row r="15" spans="2:32" ht="13.5" customHeight="1" x14ac:dyDescent="0.2">
      <c r="B15" s="1" t="s">
        <v>10</v>
      </c>
      <c r="C15" s="19">
        <v>2</v>
      </c>
      <c r="D15" s="19">
        <v>1</v>
      </c>
      <c r="E15" s="1" t="s">
        <v>12</v>
      </c>
      <c r="H15" s="1" t="s">
        <v>14</v>
      </c>
      <c r="I15" s="19">
        <v>2</v>
      </c>
      <c r="J15" s="19">
        <v>1</v>
      </c>
      <c r="K15" s="1" t="s">
        <v>16</v>
      </c>
      <c r="M15" s="5" t="s">
        <v>35</v>
      </c>
      <c r="N15" s="3" t="s">
        <v>11</v>
      </c>
      <c r="O15" s="8">
        <f>IF(ISNUMBER(P15),((P15*3)+(Q15*1)),"")</f>
        <v>3</v>
      </c>
      <c r="P15" s="7">
        <f>IF(AND(ISNUMBER($C$13),ISNUMBER($D$13),ISNUMBER($C$16),ISNUMBER($D$16),ISNUMBER($C$18),ISNUMBER($D$18)),IF($D$13&gt;$C$13,1,0)+IF($D$16&gt;$C$16,1,0)+IF($C$18&gt;$D$18,1,0),"")</f>
        <v>1</v>
      </c>
      <c r="Q15" s="7">
        <f>IF(AND(ISNUMBER($C$13),ISNUMBER($D$13),ISNUMBER($C$16),ISNUMBER($D$16),ISNUMBER($C$18),ISNUMBER($D$18)),IF($D$13=$C$13,1,0)+IF($D$16=$C$16,1,0)+IF($C$18=$D$18,1,0),"")</f>
        <v>0</v>
      </c>
      <c r="R15" s="7">
        <f>IF(AND(ISNUMBER($C$13),ISNUMBER($D$13),ISNUMBER($C$16),ISNUMBER($D$16),ISNUMBER($C$18),ISNUMBER($D$18)),IF($D$13&lt;$C$13,1,0)+IF($D$16&lt;$C$16,1,0)+IF($C$18&lt;$D$18,1,0),"")</f>
        <v>2</v>
      </c>
      <c r="S15" s="13">
        <f>IF(ISNUMBER($D$13),$D$13+$D$16+$C$18,"")</f>
        <v>4</v>
      </c>
      <c r="T15" s="13">
        <f>IF(ISNUMBER($C$13),$C$13+$C$16+$D$18,"")</f>
        <v>5</v>
      </c>
      <c r="U15" s="8">
        <f>IF(AND(ISNUMBER(S15),ISNUMBER(T15)),S15-T15,"")</f>
        <v>-1</v>
      </c>
      <c r="W15" s="5" t="s">
        <v>35</v>
      </c>
      <c r="X15" s="3" t="s">
        <v>15</v>
      </c>
      <c r="Y15" s="8">
        <f>IF(ISNUMBER(Z15),(Z15*3)+(AA15*1),"")</f>
        <v>3</v>
      </c>
      <c r="Z15" s="7">
        <f>IF(AND(ISNUMBER($I$13),ISNUMBER($J$13),ISNUMBER($I$16),ISNUMBER($J$16),ISNUMBER($I$17),ISNUMBER($J$17)),IF($J$13&gt;$I$13,1,0)+IF($J$16&gt;$I$16,1,0)+IF($I$17&gt;$J$17,1,0),"")</f>
        <v>1</v>
      </c>
      <c r="AA15" s="7">
        <f>IF(AND(ISNUMBER($I$13),ISNUMBER($J$13),ISNUMBER($I$16),ISNUMBER($J$16),ISNUMBER($I$17),ISNUMBER($J$17)),IF($J$13=$I$13,1,0)+IF($J$16=$I$16,1,0)+IF($I$17=$J$17,1,0),"")</f>
        <v>0</v>
      </c>
      <c r="AB15" s="7">
        <f>IF(AND(ISNUMBER($I$13),ISNUMBER($J$13),ISNUMBER($I$16),ISNUMBER($J$16),ISNUMBER($I$17),ISNUMBER($J$17)),IF($J$13&lt;$I$13,1,0)+IF($J$16&lt;$I$16,1,0)+IF($I$17&lt;$J$17,1,0),"")</f>
        <v>2</v>
      </c>
      <c r="AC15" s="13">
        <f>IF(ISNUMBER($J$13),$J$13+$J$16+$I$17,"")</f>
        <v>4</v>
      </c>
      <c r="AD15" s="13">
        <f>IF(ISNUMBER($I$13),$I$13+$I$16+$J$17,"")</f>
        <v>5</v>
      </c>
      <c r="AE15" s="8">
        <f>IF(AND(ISNUMBER(AC15),ISNUMBER(AD15)),AC15-AD15,"")</f>
        <v>-1</v>
      </c>
    </row>
    <row r="16" spans="2:32" ht="13.5" customHeight="1" x14ac:dyDescent="0.2">
      <c r="B16" s="1" t="s">
        <v>13</v>
      </c>
      <c r="C16" s="19">
        <v>2</v>
      </c>
      <c r="D16" s="19">
        <v>1</v>
      </c>
      <c r="E16" s="1" t="s">
        <v>11</v>
      </c>
      <c r="H16" s="1" t="s">
        <v>17</v>
      </c>
      <c r="I16" s="19">
        <v>2</v>
      </c>
      <c r="J16" s="19">
        <v>1</v>
      </c>
      <c r="K16" s="1" t="s">
        <v>15</v>
      </c>
      <c r="M16" s="5" t="s">
        <v>34</v>
      </c>
      <c r="N16" s="5" t="s">
        <v>12</v>
      </c>
      <c r="O16" s="8">
        <f>IF(ISNUMBER(P16),((P16*3)+(Q16*1)),"")</f>
        <v>3</v>
      </c>
      <c r="P16" s="7">
        <f>IF(AND(ISNUMBER($C$14),ISNUMBER($D$14),ISNUMBER($C$15),ISNUMBER($D$15),ISNUMBER($C$18),ISNUMBER($D$18)),IF($C$14&gt;$D$14,1,0)+IF($D$15&gt;$C$15,1,0)+IF($D$18&gt;$C$18,1,0),"")</f>
        <v>1</v>
      </c>
      <c r="Q16" s="7">
        <f>IF(AND(ISNUMBER($C$14),ISNUMBER($D$14),ISNUMBER($C$15),ISNUMBER($D$15),ISNUMBER($C$18),ISNUMBER($D$18)),IF($C$14=$D$14,1,0)+IF($D$15=$C$15,1,0)+IF($D$18=$C$18,1,0),"")</f>
        <v>0</v>
      </c>
      <c r="R16" s="7">
        <f>IF(AND(ISNUMBER($C$14),ISNUMBER($D$14),ISNUMBER($C$15),ISNUMBER($D$15),ISNUMBER($C$18),ISNUMBER($D$18)),IF($C$14&lt;$D$14,1,0)+IF($D$15&lt;$C$15,1,0)+IF($D$18&lt;$C$18,1,0),"")</f>
        <v>2</v>
      </c>
      <c r="S16" s="13">
        <f>IF(ISNUMBER($C$14),$C$14+$D$15+$D$18,"")</f>
        <v>4</v>
      </c>
      <c r="T16" s="13">
        <f>IF(ISNUMBER($D$14),$D$14+$C$15+$C$18,"")</f>
        <v>5</v>
      </c>
      <c r="U16" s="8">
        <f>IF(AND(ISNUMBER(S16),ISNUMBER(T16)),S16-T16,"")</f>
        <v>-1</v>
      </c>
      <c r="W16" s="5" t="s">
        <v>34</v>
      </c>
      <c r="X16" s="5" t="s">
        <v>16</v>
      </c>
      <c r="Y16" s="8">
        <f>IF(ISNUMBER(Z16),(Z16*3)+(AA16*1),"")</f>
        <v>3</v>
      </c>
      <c r="Z16" s="7">
        <f>IF(AND(ISNUMBER($I$14),ISNUMBER($J$14),ISNUMBER($I$15),ISNUMBER($J$15),ISNUMBER($I$17),ISNUMBER($J$17)),IF($I$14&gt;$J$14,1,0)+IF($J$15&gt;$I$15,1,0)+IF($J$17&gt;$I$17,1,0),"")</f>
        <v>1</v>
      </c>
      <c r="AA16" s="7">
        <f>IF(AND(ISNUMBER($I$14),ISNUMBER($J$14),ISNUMBER($I$15),ISNUMBER($J$15),ISNUMBER($I$17),ISNUMBER($J$17)),IF($I$14=$J$14,1,0)+IF($J$15=$I$15,1,0)+IF($J$17=$I$17,1,0),"")</f>
        <v>0</v>
      </c>
      <c r="AB16" s="7">
        <f>IF(AND(ISNUMBER($I$14),ISNUMBER($J$14),ISNUMBER($I$15),ISNUMBER($J$15),ISNUMBER($I$17),ISNUMBER($J$17)),IF($I$14&lt;$J$14,1,0)+IF($J$15&lt;$I$15,1,0)+IF($J$17&lt;$I$17,1,0),"")</f>
        <v>2</v>
      </c>
      <c r="AC16" s="13">
        <f>IF(ISNUMBER($I$14),$I$14+$J$15+$J$17,"")</f>
        <v>4</v>
      </c>
      <c r="AD16" s="13">
        <f>IF(ISNUMBER($J$14),$J$14+$I$15+$I$17,"")</f>
        <v>5</v>
      </c>
      <c r="AE16" s="8">
        <f>IF(AND(ISNUMBER(AC16),ISNUMBER(AD16)),AC16-AD16,"")</f>
        <v>-1</v>
      </c>
    </row>
    <row r="17" spans="2:32" ht="13.5" customHeight="1" x14ac:dyDescent="0.2">
      <c r="B17" s="1" t="s">
        <v>13</v>
      </c>
      <c r="C17" s="19">
        <v>2</v>
      </c>
      <c r="D17" s="19">
        <v>1</v>
      </c>
      <c r="E17" s="1" t="s">
        <v>10</v>
      </c>
      <c r="H17" s="1" t="s">
        <v>15</v>
      </c>
      <c r="I17" s="19">
        <v>2</v>
      </c>
      <c r="J17" s="19">
        <v>1</v>
      </c>
      <c r="K17" s="1" t="s">
        <v>16</v>
      </c>
    </row>
    <row r="18" spans="2:32" ht="13.5" customHeight="1" x14ac:dyDescent="0.2">
      <c r="B18" s="1" t="s">
        <v>11</v>
      </c>
      <c r="C18" s="19">
        <v>2</v>
      </c>
      <c r="D18" s="19">
        <v>1</v>
      </c>
      <c r="E18" s="1" t="s">
        <v>12</v>
      </c>
      <c r="H18" s="1" t="s">
        <v>17</v>
      </c>
      <c r="I18" s="19">
        <v>2</v>
      </c>
      <c r="J18" s="19">
        <v>1</v>
      </c>
      <c r="K18" s="120" t="s">
        <v>14</v>
      </c>
      <c r="M18" s="150" t="s">
        <v>197</v>
      </c>
      <c r="N18" s="58"/>
      <c r="O18" s="58"/>
      <c r="P18" s="58"/>
      <c r="Q18" s="58"/>
      <c r="R18" s="58"/>
      <c r="S18" s="58"/>
      <c r="T18" s="58"/>
      <c r="U18" s="58"/>
      <c r="V18" s="99"/>
      <c r="W18" s="58"/>
      <c r="X18" s="58"/>
      <c r="Y18" s="58"/>
      <c r="Z18" s="58"/>
      <c r="AA18" s="58"/>
      <c r="AB18" s="58"/>
      <c r="AC18" s="58"/>
      <c r="AD18" s="58"/>
      <c r="AE18" s="58"/>
    </row>
    <row r="19" spans="2:32" x14ac:dyDescent="0.2">
      <c r="M19" s="99"/>
      <c r="N19" s="10"/>
      <c r="O19" s="10"/>
      <c r="P19" s="10"/>
      <c r="Q19" s="10"/>
      <c r="R19" s="10"/>
      <c r="S19" s="10"/>
      <c r="T19" s="10"/>
      <c r="U19" s="10"/>
      <c r="V19" s="99"/>
      <c r="W19" s="99"/>
      <c r="X19" s="10"/>
      <c r="Y19" s="10"/>
      <c r="Z19" s="10"/>
      <c r="AA19" s="10"/>
      <c r="AB19" s="10"/>
      <c r="AC19" s="10"/>
      <c r="AD19" s="10"/>
      <c r="AE19" s="10"/>
    </row>
    <row r="20" spans="2:32" s="98" customFormat="1" ht="15" customHeight="1" x14ac:dyDescent="0.25">
      <c r="B20" s="121"/>
      <c r="C20" s="121"/>
      <c r="D20" s="121"/>
      <c r="E20" s="121"/>
      <c r="F20" s="122"/>
      <c r="G20" s="122"/>
      <c r="H20" s="121"/>
      <c r="I20" s="121"/>
      <c r="J20" s="121"/>
      <c r="K20" s="121"/>
      <c r="M20" s="168" t="s">
        <v>182</v>
      </c>
      <c r="N20" s="168"/>
      <c r="O20" s="168"/>
      <c r="P20" s="168"/>
      <c r="Q20" s="168"/>
      <c r="R20" s="168"/>
      <c r="S20" s="168"/>
      <c r="T20" s="168"/>
      <c r="U20" s="168"/>
      <c r="V20" s="168"/>
      <c r="W20" s="168"/>
      <c r="X20" s="168"/>
      <c r="Y20" s="168"/>
      <c r="Z20" s="168"/>
      <c r="AA20" s="168"/>
      <c r="AB20" s="168"/>
      <c r="AC20" s="168"/>
      <c r="AD20" s="168"/>
      <c r="AE20" s="168"/>
      <c r="AF20"/>
    </row>
    <row r="21" spans="2:32" x14ac:dyDescent="0.2">
      <c r="B21" s="145"/>
      <c r="C21" s="146"/>
      <c r="D21" s="146"/>
      <c r="E21" s="148"/>
      <c r="F21" s="99"/>
      <c r="G21" s="99"/>
      <c r="H21" s="145"/>
      <c r="I21" s="123"/>
      <c r="J21" s="123"/>
      <c r="K21" s="148"/>
      <c r="M21" s="127" t="s">
        <v>46</v>
      </c>
      <c r="N21" s="167" t="str">
        <f>IF(AND(ISTEXT(N6),ISNUMBER(O6)),N6,"")</f>
        <v>MEXIQUE</v>
      </c>
      <c r="O21" s="167"/>
      <c r="P21" s="167"/>
      <c r="Q21" s="167"/>
      <c r="R21" s="167"/>
      <c r="S21" s="167"/>
      <c r="T21" s="167"/>
      <c r="U21" s="167"/>
      <c r="V21" s="167"/>
      <c r="W21" s="127" t="s">
        <v>48</v>
      </c>
      <c r="X21" s="167" t="str">
        <f>IF(AND(ISTEXT(X6),ISNUMBER(Y6)),X6,"")</f>
        <v>ESPAGNE</v>
      </c>
      <c r="Y21" s="167"/>
      <c r="Z21" s="167"/>
      <c r="AA21" s="167"/>
      <c r="AB21" s="167"/>
      <c r="AC21" s="167"/>
      <c r="AD21" s="167"/>
      <c r="AE21" s="167"/>
    </row>
    <row r="22" spans="2:32" x14ac:dyDescent="0.2">
      <c r="B22" s="145"/>
      <c r="C22" s="146"/>
      <c r="D22" s="146"/>
      <c r="E22" s="148"/>
      <c r="F22" s="99"/>
      <c r="G22" s="99"/>
      <c r="H22" s="145"/>
      <c r="I22" s="123"/>
      <c r="J22" s="123"/>
      <c r="K22" s="148"/>
      <c r="M22" s="127" t="s">
        <v>47</v>
      </c>
      <c r="N22" s="167" t="str">
        <f>IF(AND(ISTEXT(N7),ISNUMBER(O7)),N7,"")</f>
        <v>BRESIL</v>
      </c>
      <c r="O22" s="167"/>
      <c r="P22" s="167"/>
      <c r="Q22" s="167"/>
      <c r="R22" s="167"/>
      <c r="S22" s="167"/>
      <c r="T22" s="167"/>
      <c r="U22" s="167"/>
      <c r="V22" s="167"/>
      <c r="W22" s="127" t="s">
        <v>49</v>
      </c>
      <c r="X22" s="167" t="str">
        <f>IF(AND(ISTEXT(X7),ISNUMBER(Y7)),X7,"")</f>
        <v>AUSTRALIE</v>
      </c>
      <c r="Y22" s="167"/>
      <c r="Z22" s="167"/>
      <c r="AA22" s="167"/>
      <c r="AB22" s="167"/>
      <c r="AC22" s="167"/>
      <c r="AD22" s="167"/>
      <c r="AE22" s="167"/>
    </row>
    <row r="23" spans="2:32" x14ac:dyDescent="0.2">
      <c r="B23" s="145"/>
      <c r="C23" s="146"/>
      <c r="D23" s="146"/>
      <c r="E23" s="148"/>
      <c r="F23" s="99"/>
      <c r="G23" s="99"/>
      <c r="H23" s="145"/>
      <c r="I23" s="123"/>
      <c r="J23" s="123"/>
      <c r="K23" s="148"/>
      <c r="M23" s="127" t="s">
        <v>50</v>
      </c>
      <c r="N23" s="167" t="str">
        <f>IF(AND(ISTEXT(N13),ISNUMBER(O13)),N13,"")</f>
        <v>JAPON</v>
      </c>
      <c r="O23" s="167"/>
      <c r="P23" s="167"/>
      <c r="Q23" s="167"/>
      <c r="R23" s="167"/>
      <c r="S23" s="167"/>
      <c r="T23" s="167"/>
      <c r="U23" s="167"/>
      <c r="V23" s="167"/>
      <c r="W23" s="127" t="s">
        <v>52</v>
      </c>
      <c r="X23" s="167" t="str">
        <f>IF(AND(ISTEXT(X13),ISNUMBER(Y13)),X13,"")</f>
        <v>ITALIE</v>
      </c>
      <c r="Y23" s="167"/>
      <c r="Z23" s="167"/>
      <c r="AA23" s="167"/>
      <c r="AB23" s="167"/>
      <c r="AC23" s="167"/>
      <c r="AD23" s="167"/>
      <c r="AE23" s="167"/>
    </row>
    <row r="24" spans="2:32" x14ac:dyDescent="0.2">
      <c r="B24" s="145"/>
      <c r="C24" s="146"/>
      <c r="D24" s="146"/>
      <c r="E24" s="148"/>
      <c r="F24" s="99"/>
      <c r="G24" s="99"/>
      <c r="H24" s="145"/>
      <c r="I24" s="123"/>
      <c r="J24" s="123"/>
      <c r="K24" s="148"/>
      <c r="M24" s="127" t="s">
        <v>51</v>
      </c>
      <c r="N24" s="167" t="str">
        <f>IF(AND(ISTEXT(N14),ISNUMBER(O14)),N14,"")</f>
        <v>COLOMBIE</v>
      </c>
      <c r="O24" s="167"/>
      <c r="P24" s="167"/>
      <c r="Q24" s="167"/>
      <c r="R24" s="167"/>
      <c r="S24" s="167"/>
      <c r="T24" s="167"/>
      <c r="U24" s="167"/>
      <c r="V24" s="167"/>
      <c r="W24" s="127" t="s">
        <v>53</v>
      </c>
      <c r="X24" s="167" t="str">
        <f>IF(AND(ISTEXT(X14),ISNUMBER(Y14)),X14,"")</f>
        <v>URUGUAY</v>
      </c>
      <c r="Y24" s="167"/>
      <c r="Z24" s="167"/>
      <c r="AA24" s="167"/>
      <c r="AB24" s="167"/>
      <c r="AC24" s="167"/>
      <c r="AD24" s="167"/>
      <c r="AE24" s="167"/>
    </row>
    <row r="25" spans="2:32" x14ac:dyDescent="0.2">
      <c r="B25" s="145"/>
      <c r="C25" s="146"/>
      <c r="D25" s="146"/>
      <c r="E25" s="148"/>
      <c r="F25" s="99"/>
      <c r="G25" s="99"/>
      <c r="H25" s="145"/>
      <c r="I25" s="123"/>
      <c r="J25" s="123"/>
      <c r="K25" s="148"/>
      <c r="M25" s="99"/>
      <c r="N25" s="10"/>
      <c r="O25" s="10"/>
      <c r="P25" s="10"/>
      <c r="Q25" s="10"/>
      <c r="R25" s="10"/>
      <c r="S25" s="10"/>
      <c r="T25" s="10"/>
      <c r="U25" s="10"/>
      <c r="V25" s="99"/>
      <c r="W25" s="99"/>
      <c r="X25" s="10"/>
      <c r="Y25" s="10"/>
      <c r="Z25" s="10"/>
      <c r="AA25" s="10"/>
      <c r="AB25" s="10"/>
      <c r="AC25" s="10"/>
      <c r="AD25" s="10"/>
      <c r="AE25" s="10"/>
    </row>
    <row r="26" spans="2:32" ht="12.75" customHeight="1" x14ac:dyDescent="0.2">
      <c r="B26" s="130"/>
      <c r="C26" s="130"/>
      <c r="D26" s="130"/>
      <c r="E26" s="131"/>
      <c r="F26" s="99"/>
      <c r="G26" s="99"/>
      <c r="H26" s="130"/>
      <c r="I26" s="99"/>
      <c r="J26" s="99"/>
      <c r="K26" s="131"/>
      <c r="M26" s="99"/>
      <c r="N26" s="125"/>
      <c r="O26" s="100"/>
      <c r="P26" s="101"/>
      <c r="Q26" s="101"/>
      <c r="R26" s="101"/>
      <c r="S26" s="101"/>
      <c r="T26" s="101"/>
      <c r="U26" s="100"/>
      <c r="V26" s="99"/>
      <c r="W26" s="99"/>
      <c r="X26" s="102"/>
      <c r="Y26" s="100"/>
      <c r="Z26" s="101"/>
      <c r="AA26" s="101"/>
      <c r="AB26" s="101"/>
      <c r="AC26" s="101"/>
      <c r="AD26" s="101"/>
      <c r="AE26" s="100"/>
    </row>
    <row r="27" spans="2:32" s="98" customFormat="1" ht="15" customHeight="1" x14ac:dyDescent="0.25">
      <c r="B27" s="130"/>
      <c r="C27" s="147"/>
      <c r="D27" s="147"/>
      <c r="E27" s="131"/>
      <c r="F27" s="122"/>
      <c r="G27" s="122"/>
      <c r="H27" s="130"/>
      <c r="I27" s="121"/>
      <c r="J27" s="121"/>
      <c r="K27" s="131"/>
      <c r="M27" s="99"/>
      <c r="N27" s="202"/>
      <c r="O27" s="100"/>
      <c r="P27" s="101"/>
      <c r="Q27" s="101"/>
      <c r="R27" s="101"/>
      <c r="S27" s="101"/>
      <c r="T27" s="101"/>
      <c r="U27" s="100"/>
      <c r="V27" s="99"/>
      <c r="W27" s="99"/>
      <c r="X27" s="99"/>
      <c r="Y27" s="100"/>
      <c r="Z27" s="101"/>
      <c r="AA27" s="101"/>
      <c r="AB27" s="101"/>
      <c r="AC27" s="101"/>
      <c r="AD27" s="101"/>
      <c r="AE27" s="100"/>
      <c r="AF27"/>
    </row>
    <row r="28" spans="2:32" s="98" customFormat="1" ht="15" customHeight="1" x14ac:dyDescent="0.25">
      <c r="B28" s="130"/>
      <c r="C28" s="147"/>
      <c r="D28" s="147"/>
      <c r="E28" s="131"/>
      <c r="F28" s="122"/>
      <c r="G28" s="122"/>
      <c r="H28" s="130"/>
      <c r="I28" s="121"/>
      <c r="J28" s="121"/>
      <c r="K28" s="131"/>
      <c r="M28" s="99"/>
      <c r="N28" s="152"/>
      <c r="O28" s="100"/>
      <c r="P28" s="101"/>
      <c r="Q28" s="101"/>
      <c r="R28" s="101"/>
      <c r="S28" s="101"/>
      <c r="T28" s="101"/>
      <c r="U28" s="100"/>
      <c r="V28" s="99"/>
      <c r="W28" s="99"/>
      <c r="X28" s="99"/>
      <c r="Y28" s="100"/>
      <c r="Z28" s="101"/>
      <c r="AA28" s="101"/>
      <c r="AB28" s="101"/>
      <c r="AC28" s="101"/>
      <c r="AD28" s="101"/>
      <c r="AE28" s="100"/>
      <c r="AF28"/>
    </row>
    <row r="29" spans="2:32" s="98" customFormat="1" ht="15" customHeight="1" x14ac:dyDescent="0.25">
      <c r="B29" s="130"/>
      <c r="C29" s="147"/>
      <c r="D29" s="147"/>
      <c r="E29" s="131"/>
      <c r="F29" s="122"/>
      <c r="G29" s="122"/>
      <c r="H29" s="130"/>
      <c r="I29" s="121"/>
      <c r="J29" s="121"/>
      <c r="K29" s="131"/>
      <c r="M29" s="99"/>
      <c r="N29" s="58"/>
      <c r="O29" s="100"/>
      <c r="P29" s="101"/>
      <c r="Q29" s="101"/>
      <c r="R29" s="101"/>
      <c r="S29" s="101"/>
      <c r="T29" s="101"/>
      <c r="U29" s="100"/>
      <c r="V29" s="99"/>
      <c r="W29" s="99"/>
      <c r="X29" s="99"/>
      <c r="Y29" s="100"/>
      <c r="Z29" s="101"/>
      <c r="AA29" s="101"/>
      <c r="AB29" s="101"/>
      <c r="AC29" s="101"/>
      <c r="AD29" s="101"/>
      <c r="AE29" s="100"/>
      <c r="AF29"/>
    </row>
    <row r="30" spans="2:32" s="98" customFormat="1" ht="15" customHeight="1" x14ac:dyDescent="0.25">
      <c r="B30" s="130"/>
      <c r="C30" s="147"/>
      <c r="D30" s="147"/>
      <c r="E30" s="131"/>
      <c r="F30" s="122"/>
      <c r="G30" s="122"/>
      <c r="H30" s="130"/>
      <c r="I30" s="121"/>
      <c r="J30" s="121"/>
      <c r="K30" s="131"/>
      <c r="M30" s="99"/>
      <c r="N30" s="58"/>
      <c r="O30" s="100"/>
      <c r="P30" s="101"/>
      <c r="Q30" s="101"/>
      <c r="R30" s="101"/>
      <c r="S30" s="101"/>
      <c r="T30" s="101"/>
      <c r="U30" s="100"/>
      <c r="V30" s="99"/>
      <c r="W30" s="99"/>
      <c r="X30" s="99"/>
      <c r="Y30" s="100"/>
      <c r="Z30" s="101"/>
      <c r="AA30" s="101"/>
      <c r="AB30" s="101"/>
      <c r="AC30" s="101"/>
      <c r="AD30" s="101"/>
      <c r="AE30" s="100"/>
      <c r="AF30"/>
    </row>
    <row r="31" spans="2:32" x14ac:dyDescent="0.2">
      <c r="B31" s="145"/>
      <c r="C31" s="146"/>
      <c r="D31" s="146"/>
      <c r="E31" s="148"/>
      <c r="F31" s="99"/>
      <c r="G31" s="99"/>
      <c r="H31" s="145"/>
      <c r="I31" s="123"/>
      <c r="J31" s="123"/>
      <c r="K31" s="148"/>
      <c r="M31" s="99"/>
      <c r="N31" s="129"/>
      <c r="O31" s="100"/>
      <c r="P31" s="101"/>
      <c r="Q31" s="101"/>
      <c r="R31" s="101"/>
      <c r="S31" s="101"/>
      <c r="T31" s="101"/>
      <c r="U31" s="100"/>
      <c r="V31" s="99"/>
      <c r="W31" s="99"/>
      <c r="X31" s="99"/>
      <c r="Y31" s="100"/>
      <c r="Z31" s="101"/>
      <c r="AA31" s="101"/>
      <c r="AB31" s="101"/>
      <c r="AC31" s="101"/>
      <c r="AD31" s="101"/>
      <c r="AE31" s="100"/>
    </row>
    <row r="32" spans="2:32" x14ac:dyDescent="0.2">
      <c r="B32" s="145"/>
      <c r="C32" s="146"/>
      <c r="D32" s="146"/>
      <c r="E32" s="148"/>
      <c r="F32" s="99"/>
      <c r="G32" s="99"/>
      <c r="H32" s="145"/>
      <c r="I32" s="123"/>
      <c r="J32" s="123"/>
      <c r="K32" s="148"/>
      <c r="M32" s="99"/>
      <c r="N32" s="125"/>
      <c r="O32" s="100"/>
      <c r="P32" s="101"/>
      <c r="Q32" s="101"/>
      <c r="R32" s="101"/>
      <c r="S32" s="101"/>
      <c r="T32" s="101"/>
      <c r="U32" s="100"/>
      <c r="V32" s="99"/>
      <c r="W32" s="99"/>
      <c r="X32" s="102"/>
      <c r="Y32" s="100"/>
      <c r="Z32" s="101"/>
      <c r="AA32" s="101"/>
      <c r="AB32" s="101"/>
      <c r="AC32" s="101"/>
      <c r="AD32" s="101"/>
      <c r="AE32" s="100"/>
    </row>
    <row r="33" spans="2:32" x14ac:dyDescent="0.2">
      <c r="B33" s="145"/>
      <c r="C33" s="146"/>
      <c r="D33" s="146"/>
      <c r="E33" s="148"/>
      <c r="F33" s="99"/>
      <c r="G33" s="99"/>
      <c r="H33" s="145"/>
      <c r="I33" s="123"/>
      <c r="J33" s="123"/>
      <c r="K33" s="148"/>
      <c r="X33" s="9"/>
      <c r="Y33" s="9"/>
      <c r="Z33" s="9"/>
      <c r="AA33" s="9"/>
      <c r="AB33" s="9"/>
      <c r="AC33" s="9"/>
      <c r="AD33" s="9"/>
      <c r="AE33" s="9"/>
    </row>
    <row r="34" spans="2:32" ht="6" customHeight="1" x14ac:dyDescent="0.2">
      <c r="B34" s="145"/>
      <c r="C34" s="146"/>
      <c r="D34" s="146"/>
      <c r="E34" s="148"/>
      <c r="F34" s="99"/>
      <c r="G34" s="99"/>
      <c r="H34" s="145"/>
      <c r="I34" s="123"/>
      <c r="J34" s="123"/>
      <c r="K34" s="148"/>
      <c r="X34" s="9"/>
      <c r="Y34" s="9"/>
      <c r="Z34" s="9"/>
      <c r="AA34" s="9"/>
      <c r="AB34" s="9"/>
      <c r="AC34" s="9"/>
      <c r="AD34" s="9"/>
      <c r="AE34" s="9"/>
    </row>
    <row r="35" spans="2:32" x14ac:dyDescent="0.2">
      <c r="B35" s="124"/>
      <c r="C35" s="177" t="s">
        <v>30</v>
      </c>
      <c r="D35" s="177"/>
      <c r="E35" s="177"/>
      <c r="F35" s="177"/>
      <c r="G35" s="177"/>
      <c r="H35" s="124"/>
      <c r="I35" s="123"/>
      <c r="J35" s="123"/>
      <c r="K35" s="124"/>
      <c r="M35" s="107"/>
      <c r="N35" s="58"/>
      <c r="O35" s="58"/>
      <c r="P35" s="58"/>
      <c r="Q35" s="58"/>
      <c r="R35" s="58"/>
      <c r="S35" s="58"/>
      <c r="T35" s="58"/>
      <c r="U35" s="58"/>
      <c r="V35" s="58"/>
      <c r="W35" s="58"/>
      <c r="X35" s="58"/>
      <c r="Y35" s="105"/>
      <c r="Z35" s="105"/>
      <c r="AA35" s="105"/>
      <c r="AB35" s="105"/>
      <c r="AC35" s="105"/>
      <c r="AD35" s="105"/>
      <c r="AE35" s="105"/>
    </row>
    <row r="36" spans="2:32" ht="12.75" customHeight="1" x14ac:dyDescent="0.2">
      <c r="B36" s="124"/>
      <c r="C36" s="123"/>
      <c r="D36" s="123"/>
      <c r="E36" s="124"/>
      <c r="F36" s="99"/>
      <c r="G36" s="134" t="s">
        <v>56</v>
      </c>
      <c r="H36" s="124"/>
      <c r="I36" s="123"/>
      <c r="J36" s="123"/>
      <c r="K36" s="124"/>
      <c r="M36" s="99"/>
      <c r="N36" s="104"/>
      <c r="O36" s="104"/>
      <c r="P36" s="104"/>
      <c r="Q36" s="99"/>
      <c r="R36" s="104"/>
      <c r="S36" s="104"/>
      <c r="T36" s="99"/>
      <c r="U36" s="104"/>
      <c r="V36" s="104"/>
      <c r="W36" s="104"/>
      <c r="X36" s="104"/>
      <c r="Y36" s="106"/>
      <c r="Z36" s="106"/>
      <c r="AA36" s="106"/>
      <c r="AB36" s="106"/>
      <c r="AC36" s="106"/>
      <c r="AD36" s="106"/>
      <c r="AE36" s="106"/>
    </row>
    <row r="37" spans="2:32" ht="12.75" customHeight="1" x14ac:dyDescent="0.2">
      <c r="B37" s="174">
        <v>1</v>
      </c>
      <c r="C37" s="178" t="s">
        <v>21</v>
      </c>
      <c r="D37" s="178"/>
      <c r="E37" s="135" t="str">
        <f>N21</f>
        <v>MEXIQUE</v>
      </c>
      <c r="F37" s="143"/>
      <c r="G37" s="143"/>
      <c r="H37" s="124"/>
      <c r="I37" s="123"/>
      <c r="J37" s="123"/>
      <c r="K37" s="124"/>
      <c r="M37" s="133" t="s">
        <v>56</v>
      </c>
      <c r="N37" s="104"/>
      <c r="O37" s="104"/>
      <c r="P37" s="104"/>
      <c r="Q37" s="99"/>
      <c r="R37" s="104"/>
      <c r="S37" s="104"/>
      <c r="T37" s="99"/>
      <c r="U37" s="104"/>
      <c r="V37" s="104"/>
      <c r="W37" s="104"/>
      <c r="X37" s="104"/>
      <c r="Y37" s="162" t="s">
        <v>192</v>
      </c>
      <c r="Z37" s="162"/>
      <c r="AA37" s="162"/>
      <c r="AB37" s="162"/>
      <c r="AC37" s="162"/>
      <c r="AD37" s="162"/>
      <c r="AE37" s="162"/>
    </row>
    <row r="38" spans="2:32" ht="12.75" customHeight="1" x14ac:dyDescent="0.2">
      <c r="B38" s="174"/>
      <c r="C38" s="171" t="s">
        <v>22</v>
      </c>
      <c r="D38" s="171"/>
      <c r="E38" s="138" t="str">
        <f>X22</f>
        <v>AUSTRALIE</v>
      </c>
      <c r="F38" s="144"/>
      <c r="G38" s="144"/>
      <c r="H38" s="141">
        <v>5</v>
      </c>
      <c r="I38" s="178" t="s">
        <v>183</v>
      </c>
      <c r="J38" s="178"/>
      <c r="K38" s="135" t="str">
        <f>IF(AND(ISNUMBER(F37),ISNUMBER(F38)),IF(100*F37+G37&gt;100*F38+G38,E37,E38),"")</f>
        <v/>
      </c>
      <c r="L38" s="143"/>
      <c r="M38" s="143"/>
      <c r="N38" s="104"/>
      <c r="O38" s="176" t="s">
        <v>31</v>
      </c>
      <c r="P38" s="176"/>
      <c r="Q38" s="176"/>
      <c r="R38" s="176"/>
      <c r="S38" s="176"/>
      <c r="T38" s="176"/>
      <c r="U38" s="176"/>
      <c r="V38" s="176"/>
      <c r="W38" s="133" t="s">
        <v>56</v>
      </c>
      <c r="X38" s="104"/>
      <c r="Y38" s="153"/>
      <c r="Z38" s="154"/>
      <c r="AA38" s="154"/>
      <c r="AB38" s="154"/>
      <c r="AC38" s="154"/>
      <c r="AD38" s="154"/>
      <c r="AE38" s="155"/>
    </row>
    <row r="39" spans="2:32" ht="12.75" customHeight="1" x14ac:dyDescent="0.2">
      <c r="B39" s="108"/>
      <c r="C39" s="132"/>
      <c r="E39" s="17"/>
      <c r="G39" s="134" t="s">
        <v>56</v>
      </c>
      <c r="M39" s="133" t="s">
        <v>56</v>
      </c>
      <c r="N39" s="104"/>
      <c r="O39" s="142" t="s">
        <v>187</v>
      </c>
      <c r="P39" s="172" t="str">
        <f>IF(AND(ISNUMBER(L38),ISNUMBER(L40)),IF(100*L38+M38&gt;100*L40+M40,K38,K40),"")</f>
        <v/>
      </c>
      <c r="Q39" s="172"/>
      <c r="R39" s="172"/>
      <c r="S39" s="172"/>
      <c r="T39" s="172"/>
      <c r="U39" s="172"/>
      <c r="V39" s="143"/>
      <c r="W39" s="143"/>
      <c r="X39" s="104"/>
      <c r="Y39" s="156"/>
      <c r="Z39" s="157"/>
      <c r="AA39" s="157"/>
      <c r="AB39" s="157"/>
      <c r="AC39" s="157"/>
      <c r="AD39" s="157"/>
      <c r="AE39" s="158"/>
    </row>
    <row r="40" spans="2:32" ht="12.75" customHeight="1" x14ac:dyDescent="0.2">
      <c r="B40" s="175">
        <v>2</v>
      </c>
      <c r="C40" s="171" t="s">
        <v>23</v>
      </c>
      <c r="D40" s="171"/>
      <c r="E40" s="136" t="str">
        <f>N23</f>
        <v>JAPON</v>
      </c>
      <c r="F40" s="143"/>
      <c r="G40" s="143"/>
      <c r="H40" s="58"/>
      <c r="I40" s="178" t="s">
        <v>184</v>
      </c>
      <c r="J40" s="178"/>
      <c r="K40" s="139" t="str">
        <f>IF(AND(ISNUMBER(F40),ISNUMBER(F41)),IF(100*F40+G40&gt;100*F41+G41,E40,E41),"")</f>
        <v/>
      </c>
      <c r="L40" s="143"/>
      <c r="M40" s="143"/>
      <c r="N40" s="58"/>
      <c r="O40" s="142" t="s">
        <v>188</v>
      </c>
      <c r="P40" s="173" t="str">
        <f>IF(AND(ISNUMBER(L44),ISNUMBER(L46)),IF(100*L44+M44&gt;100*L46+M46,K44,K46),"")</f>
        <v/>
      </c>
      <c r="Q40" s="173"/>
      <c r="R40" s="173"/>
      <c r="S40" s="173"/>
      <c r="T40" s="173"/>
      <c r="U40" s="173"/>
      <c r="V40" s="143"/>
      <c r="W40" s="143"/>
      <c r="X40" s="99"/>
      <c r="Y40" s="159"/>
      <c r="Z40" s="160"/>
      <c r="AA40" s="160"/>
      <c r="AB40" s="160"/>
      <c r="AC40" s="160"/>
      <c r="AD40" s="160"/>
      <c r="AE40" s="161"/>
      <c r="AF40" s="99"/>
    </row>
    <row r="41" spans="2:32" ht="12.75" customHeight="1" x14ac:dyDescent="0.2">
      <c r="B41" s="175"/>
      <c r="C41" s="171" t="s">
        <v>24</v>
      </c>
      <c r="D41" s="171"/>
      <c r="E41" s="138" t="str">
        <f>X24</f>
        <v>URUGUAY</v>
      </c>
      <c r="F41" s="143"/>
      <c r="G41" s="143"/>
      <c r="H41" s="102"/>
      <c r="I41" s="102"/>
      <c r="J41" s="102"/>
      <c r="K41" s="102"/>
      <c r="L41" s="102"/>
      <c r="M41" s="102"/>
      <c r="N41" s="102"/>
      <c r="O41" s="102"/>
      <c r="P41" s="102"/>
      <c r="Q41" s="102"/>
      <c r="R41" s="102"/>
      <c r="Y41" s="162" t="s">
        <v>193</v>
      </c>
      <c r="Z41" s="162"/>
      <c r="AA41" s="162"/>
      <c r="AB41" s="162"/>
      <c r="AC41" s="162"/>
      <c r="AD41" s="162"/>
      <c r="AE41" s="162"/>
      <c r="AF41" s="15"/>
    </row>
    <row r="42" spans="2:32" ht="12.75" customHeight="1" x14ac:dyDescent="0.2">
      <c r="B42" s="109"/>
      <c r="C42" s="126"/>
      <c r="D42" s="110"/>
      <c r="E42" s="126"/>
      <c r="F42" s="102"/>
      <c r="G42" s="134" t="s">
        <v>56</v>
      </c>
      <c r="H42" s="102"/>
      <c r="I42" s="102"/>
      <c r="J42" s="102"/>
      <c r="K42" s="102"/>
      <c r="L42" s="102"/>
      <c r="M42" s="102"/>
      <c r="N42" s="102"/>
      <c r="O42" s="102"/>
      <c r="P42" s="102"/>
      <c r="Q42" s="102"/>
      <c r="R42" s="102"/>
      <c r="S42" s="104"/>
      <c r="T42" s="104"/>
      <c r="U42" s="104"/>
      <c r="V42" s="99"/>
      <c r="W42" s="104"/>
      <c r="X42" s="104"/>
      <c r="Y42" s="153"/>
      <c r="Z42" s="154"/>
      <c r="AA42" s="154"/>
      <c r="AB42" s="154"/>
      <c r="AC42" s="154"/>
      <c r="AD42" s="154"/>
      <c r="AE42" s="155"/>
      <c r="AF42" s="104"/>
    </row>
    <row r="43" spans="2:32" ht="12.75" customHeight="1" x14ac:dyDescent="0.2">
      <c r="B43" s="175">
        <v>3</v>
      </c>
      <c r="C43" s="171" t="s">
        <v>25</v>
      </c>
      <c r="D43" s="171"/>
      <c r="E43" s="137" t="str">
        <f>X21</f>
        <v>ESPAGNE</v>
      </c>
      <c r="F43" s="143"/>
      <c r="G43" s="143"/>
      <c r="H43" s="102"/>
      <c r="I43" s="11"/>
      <c r="J43" s="110"/>
      <c r="K43" s="110"/>
      <c r="L43" s="102"/>
      <c r="M43" s="133" t="s">
        <v>56</v>
      </c>
      <c r="N43" s="102"/>
      <c r="O43" s="176" t="s">
        <v>189</v>
      </c>
      <c r="P43" s="176"/>
      <c r="Q43" s="176"/>
      <c r="R43" s="176"/>
      <c r="S43" s="176"/>
      <c r="T43" s="176"/>
      <c r="U43" s="176"/>
      <c r="V43" s="176"/>
      <c r="W43" s="133" t="s">
        <v>56</v>
      </c>
      <c r="X43" s="104"/>
      <c r="Y43" s="156"/>
      <c r="Z43" s="157"/>
      <c r="AA43" s="157"/>
      <c r="AB43" s="157"/>
      <c r="AC43" s="157"/>
      <c r="AD43" s="157"/>
      <c r="AE43" s="158"/>
      <c r="AF43" s="104"/>
    </row>
    <row r="44" spans="2:32" ht="12.75" customHeight="1" x14ac:dyDescent="0.2">
      <c r="B44" s="175"/>
      <c r="C44" s="171" t="s">
        <v>26</v>
      </c>
      <c r="D44" s="171"/>
      <c r="E44" s="138" t="str">
        <f>N22</f>
        <v>BRESIL</v>
      </c>
      <c r="F44" s="143"/>
      <c r="G44" s="143"/>
      <c r="H44" s="140">
        <v>6</v>
      </c>
      <c r="I44" s="171" t="s">
        <v>185</v>
      </c>
      <c r="J44" s="171"/>
      <c r="K44" s="136" t="str">
        <f>IF(AND(ISNUMBER(F43),ISNUMBER(F44)),IF(100*F43+G43&gt;100*F44+G44,E43,E44),"")</f>
        <v/>
      </c>
      <c r="L44" s="143"/>
      <c r="M44" s="143"/>
      <c r="N44" s="112"/>
      <c r="O44" s="142" t="s">
        <v>190</v>
      </c>
      <c r="P44" s="172" t="str">
        <f>IF(AND(ISNUMBER(L38),ISNUMBER(L40)),IF(100*L38+M38&gt;100*L40+M40,K40,K38),"")</f>
        <v/>
      </c>
      <c r="Q44" s="172"/>
      <c r="R44" s="172"/>
      <c r="S44" s="172"/>
      <c r="T44" s="172"/>
      <c r="U44" s="172"/>
      <c r="V44" s="143"/>
      <c r="W44" s="143"/>
      <c r="X44" s="104"/>
      <c r="Y44" s="159"/>
      <c r="Z44" s="160"/>
      <c r="AA44" s="160"/>
      <c r="AB44" s="160"/>
      <c r="AC44" s="160"/>
      <c r="AD44" s="160"/>
      <c r="AE44" s="161"/>
      <c r="AF44" s="104"/>
    </row>
    <row r="45" spans="2:32" ht="12.75" customHeight="1" x14ac:dyDescent="0.2">
      <c r="B45" s="109"/>
      <c r="C45" s="126"/>
      <c r="D45" s="110"/>
      <c r="E45" s="126"/>
      <c r="F45" s="102"/>
      <c r="G45" s="134" t="s">
        <v>56</v>
      </c>
      <c r="H45" s="102"/>
      <c r="I45" s="111"/>
      <c r="J45" s="110"/>
      <c r="K45" s="110"/>
      <c r="L45" s="102"/>
      <c r="M45" s="133" t="s">
        <v>56</v>
      </c>
      <c r="N45" s="102"/>
      <c r="O45" s="142" t="s">
        <v>191</v>
      </c>
      <c r="P45" s="173" t="str">
        <f>IF(AND(ISNUMBER(L44),ISNUMBER(L46)),IF(100*L44+M44&gt;100*L46+M46,K46,K44),"")</f>
        <v/>
      </c>
      <c r="Q45" s="173"/>
      <c r="R45" s="173"/>
      <c r="S45" s="173"/>
      <c r="T45" s="173"/>
      <c r="U45" s="173"/>
      <c r="V45" s="143"/>
      <c r="W45" s="143"/>
      <c r="X45" s="104"/>
      <c r="Y45" s="99"/>
      <c r="Z45" s="104"/>
      <c r="AA45" s="104"/>
      <c r="AB45" s="104"/>
      <c r="AC45" s="104"/>
      <c r="AD45" s="99"/>
      <c r="AE45" s="104"/>
      <c r="AF45" s="104"/>
    </row>
    <row r="46" spans="2:32" ht="12.75" customHeight="1" x14ac:dyDescent="0.2">
      <c r="B46" s="175">
        <v>4</v>
      </c>
      <c r="C46" s="171" t="s">
        <v>27</v>
      </c>
      <c r="D46" s="171"/>
      <c r="E46" s="137" t="str">
        <f>X23</f>
        <v>ITALIE</v>
      </c>
      <c r="F46" s="143"/>
      <c r="G46" s="143"/>
      <c r="H46" s="102"/>
      <c r="I46" s="171" t="s">
        <v>186</v>
      </c>
      <c r="J46" s="171"/>
      <c r="K46" s="138" t="str">
        <f>IF(AND(ISNUMBER(F46),ISNUMBER(F47)),IF(100*F46+G46&gt;100*F47+G47,E46,E47),"")</f>
        <v/>
      </c>
      <c r="L46" s="143"/>
      <c r="M46" s="143"/>
      <c r="N46" s="110"/>
      <c r="O46" s="110"/>
      <c r="P46" s="102"/>
      <c r="Q46" s="102"/>
      <c r="R46" s="102"/>
      <c r="S46" s="99"/>
      <c r="T46" s="99"/>
      <c r="U46" s="99"/>
      <c r="V46" s="99"/>
      <c r="W46" s="99"/>
      <c r="X46" s="99"/>
      <c r="Y46" s="99"/>
      <c r="Z46" s="99"/>
      <c r="AA46" s="99"/>
      <c r="AB46" s="99"/>
      <c r="AC46" s="99"/>
      <c r="AD46" s="99"/>
      <c r="AE46" s="99"/>
      <c r="AF46" s="103"/>
    </row>
    <row r="47" spans="2:32" ht="12.75" customHeight="1" x14ac:dyDescent="0.25">
      <c r="B47" s="175"/>
      <c r="C47" s="171" t="s">
        <v>28</v>
      </c>
      <c r="D47" s="171"/>
      <c r="E47" s="138" t="str">
        <f>N24</f>
        <v>COLOMBIE</v>
      </c>
      <c r="F47" s="143"/>
      <c r="G47" s="143"/>
      <c r="H47" s="102"/>
      <c r="I47" s="102"/>
      <c r="J47" s="109"/>
      <c r="K47" s="109"/>
      <c r="L47" s="102"/>
      <c r="M47" s="113"/>
      <c r="N47" s="114"/>
      <c r="O47" s="110"/>
      <c r="P47" s="102"/>
      <c r="Q47" s="102"/>
      <c r="R47" s="102"/>
      <c r="AF47" s="15"/>
    </row>
    <row r="48" spans="2:32" ht="18" customHeight="1" x14ac:dyDescent="0.2">
      <c r="B48" s="109"/>
      <c r="C48" s="11"/>
      <c r="D48" s="110"/>
      <c r="E48" s="110"/>
      <c r="F48" s="102"/>
      <c r="G48" s="102"/>
      <c r="H48" s="102"/>
      <c r="I48" s="102"/>
      <c r="J48" s="109"/>
      <c r="K48" s="102"/>
      <c r="L48" s="102"/>
      <c r="M48" s="111"/>
      <c r="N48" s="110"/>
      <c r="O48" s="151"/>
      <c r="P48" s="151"/>
      <c r="Q48" s="151"/>
      <c r="R48" s="151"/>
      <c r="S48" s="151"/>
      <c r="T48" s="151"/>
      <c r="U48" s="151"/>
    </row>
    <row r="49" spans="2:21" ht="30" customHeight="1" x14ac:dyDescent="0.2">
      <c r="B49" s="109"/>
      <c r="C49" s="111"/>
      <c r="D49" s="110"/>
      <c r="E49" s="110"/>
      <c r="F49" s="102"/>
      <c r="G49" s="102"/>
      <c r="H49" s="102"/>
      <c r="I49" s="11"/>
      <c r="J49" s="110"/>
      <c r="K49" s="110"/>
      <c r="L49" s="102"/>
      <c r="M49" s="102"/>
      <c r="N49" s="109"/>
      <c r="O49" s="117"/>
      <c r="P49" s="117"/>
      <c r="Q49" s="117"/>
      <c r="R49" s="117"/>
      <c r="S49" s="117"/>
      <c r="T49" s="117"/>
      <c r="U49" s="117"/>
    </row>
    <row r="50" spans="2:21" ht="18" x14ac:dyDescent="0.2">
      <c r="B50" s="109"/>
      <c r="C50" s="111"/>
      <c r="D50" s="110"/>
      <c r="E50" s="110"/>
      <c r="F50" s="102"/>
      <c r="G50" s="102"/>
      <c r="H50" s="102"/>
      <c r="I50" s="102"/>
      <c r="J50" s="109"/>
      <c r="K50" s="109"/>
      <c r="L50" s="102"/>
      <c r="M50" s="102"/>
      <c r="N50" s="109"/>
      <c r="O50" s="151"/>
      <c r="P50" s="151"/>
      <c r="Q50" s="151"/>
      <c r="R50" s="151"/>
      <c r="S50" s="151"/>
      <c r="T50" s="151"/>
      <c r="U50" s="151"/>
    </row>
    <row r="51" spans="2:21" ht="30" customHeight="1" x14ac:dyDescent="0.2">
      <c r="B51" s="109"/>
      <c r="C51" s="102"/>
      <c r="D51" s="109"/>
      <c r="E51" s="109"/>
      <c r="F51" s="102"/>
      <c r="G51" s="102"/>
      <c r="H51" s="102"/>
      <c r="I51" s="102"/>
      <c r="J51" s="109"/>
      <c r="K51" s="109"/>
      <c r="L51" s="102"/>
      <c r="M51" s="102"/>
      <c r="N51" s="109"/>
      <c r="O51" s="117"/>
      <c r="P51" s="117"/>
      <c r="Q51" s="117"/>
      <c r="R51" s="117"/>
      <c r="S51" s="117"/>
      <c r="T51" s="117"/>
      <c r="U51" s="117"/>
    </row>
    <row r="52" spans="2:21" ht="18" x14ac:dyDescent="0.2">
      <c r="B52" s="109"/>
      <c r="C52" s="11"/>
      <c r="D52" s="110"/>
      <c r="E52" s="110"/>
      <c r="F52" s="102"/>
      <c r="G52" s="102"/>
      <c r="H52" s="102"/>
      <c r="I52" s="102"/>
      <c r="J52" s="109"/>
      <c r="K52" s="102"/>
      <c r="L52" s="102"/>
      <c r="M52" s="102"/>
      <c r="N52" s="109"/>
      <c r="O52" s="109"/>
      <c r="P52" s="11"/>
      <c r="Q52" s="110"/>
      <c r="R52" s="110"/>
    </row>
    <row r="53" spans="2:21" ht="18" x14ac:dyDescent="0.2">
      <c r="B53" s="109"/>
      <c r="C53" s="111"/>
      <c r="D53" s="110"/>
      <c r="E53" s="110"/>
      <c r="F53" s="102"/>
      <c r="G53" s="102"/>
      <c r="H53" s="102"/>
      <c r="I53" s="11"/>
      <c r="J53" s="110"/>
      <c r="K53" s="110"/>
      <c r="L53" s="102"/>
      <c r="M53" s="102"/>
      <c r="N53" s="109"/>
      <c r="O53" s="109"/>
      <c r="P53" s="111"/>
      <c r="Q53" s="110"/>
      <c r="R53" s="110"/>
    </row>
    <row r="54" spans="2:21" ht="18" x14ac:dyDescent="0.25">
      <c r="B54" s="109"/>
      <c r="C54" s="102"/>
      <c r="D54" s="109"/>
      <c r="E54" s="109"/>
      <c r="F54" s="102"/>
      <c r="G54" s="102"/>
      <c r="H54" s="102"/>
      <c r="I54" s="113"/>
      <c r="J54" s="114"/>
      <c r="K54" s="110"/>
      <c r="L54" s="102"/>
      <c r="M54" s="115"/>
      <c r="N54" s="109"/>
      <c r="O54" s="109"/>
      <c r="P54" s="102"/>
      <c r="Q54" s="102"/>
      <c r="R54" s="102"/>
    </row>
    <row r="55" spans="2:21" ht="18" x14ac:dyDescent="0.2">
      <c r="B55" s="109"/>
      <c r="C55" s="11"/>
      <c r="D55" s="110"/>
      <c r="E55" s="110"/>
      <c r="F55" s="102"/>
      <c r="G55" s="102"/>
      <c r="H55" s="102"/>
      <c r="I55" s="111"/>
      <c r="J55" s="110"/>
      <c r="K55" s="110"/>
      <c r="L55" s="102"/>
      <c r="M55" s="102"/>
      <c r="N55" s="109"/>
      <c r="O55" s="102"/>
      <c r="P55" s="102"/>
      <c r="Q55" s="102"/>
      <c r="R55" s="102"/>
    </row>
    <row r="56" spans="2:21" ht="18" x14ac:dyDescent="0.2">
      <c r="B56" s="109"/>
      <c r="C56" s="111"/>
      <c r="D56" s="110"/>
      <c r="E56" s="110"/>
      <c r="F56" s="102"/>
      <c r="G56" s="102"/>
      <c r="H56" s="102"/>
      <c r="I56" s="102"/>
      <c r="J56" s="109"/>
      <c r="K56" s="109"/>
      <c r="L56" s="102"/>
      <c r="M56" s="11"/>
      <c r="N56" s="110"/>
      <c r="O56" s="110"/>
      <c r="P56" s="102"/>
      <c r="Q56" s="102"/>
      <c r="R56" s="102"/>
    </row>
    <row r="57" spans="2:21" ht="18" x14ac:dyDescent="0.25">
      <c r="B57" s="109"/>
      <c r="C57" s="102"/>
      <c r="D57" s="109"/>
      <c r="E57" s="109"/>
      <c r="F57" s="102"/>
      <c r="G57" s="102"/>
      <c r="H57" s="102"/>
      <c r="I57" s="102"/>
      <c r="J57" s="109"/>
      <c r="K57" s="109"/>
      <c r="L57" s="102"/>
      <c r="M57" s="113"/>
      <c r="N57" s="114"/>
      <c r="O57" s="110"/>
      <c r="P57" s="102"/>
      <c r="Q57" s="102"/>
      <c r="R57" s="102"/>
    </row>
    <row r="58" spans="2:21" ht="18" x14ac:dyDescent="0.2">
      <c r="B58" s="109"/>
      <c r="C58" s="11"/>
      <c r="D58" s="110"/>
      <c r="E58" s="110"/>
      <c r="F58" s="102"/>
      <c r="G58" s="102"/>
      <c r="H58" s="102"/>
      <c r="I58" s="102"/>
      <c r="J58" s="109"/>
      <c r="K58" s="102"/>
      <c r="L58" s="102"/>
      <c r="M58" s="111"/>
      <c r="N58" s="110"/>
      <c r="O58" s="110"/>
      <c r="P58" s="102"/>
      <c r="Q58" s="102"/>
      <c r="R58" s="102"/>
    </row>
    <row r="59" spans="2:21" ht="18" x14ac:dyDescent="0.2">
      <c r="B59" s="109"/>
      <c r="C59" s="111"/>
      <c r="D59" s="110"/>
      <c r="E59" s="110"/>
      <c r="F59" s="102"/>
      <c r="G59" s="102"/>
      <c r="H59" s="102"/>
      <c r="I59" s="11"/>
      <c r="J59" s="110"/>
      <c r="K59" s="110"/>
      <c r="L59" s="102"/>
      <c r="M59" s="102"/>
      <c r="N59" s="102"/>
      <c r="O59" s="102"/>
      <c r="P59" s="102"/>
      <c r="Q59" s="102"/>
      <c r="R59" s="102"/>
    </row>
    <row r="60" spans="2:21" ht="18" x14ac:dyDescent="0.25">
      <c r="B60" s="109"/>
      <c r="C60" s="102"/>
      <c r="D60" s="109"/>
      <c r="E60" s="109"/>
      <c r="F60" s="102"/>
      <c r="G60" s="102"/>
      <c r="H60" s="102"/>
      <c r="I60" s="113"/>
      <c r="J60" s="114"/>
      <c r="K60" s="110"/>
      <c r="L60" s="102"/>
      <c r="M60" s="102"/>
      <c r="N60" s="102"/>
      <c r="O60" s="102"/>
      <c r="P60" s="102"/>
      <c r="Q60" s="102"/>
      <c r="R60" s="102"/>
    </row>
    <row r="61" spans="2:21" ht="18" x14ac:dyDescent="0.2">
      <c r="B61" s="109"/>
      <c r="C61" s="11"/>
      <c r="D61" s="110"/>
      <c r="E61" s="110"/>
      <c r="F61" s="102"/>
      <c r="G61" s="102"/>
      <c r="H61" s="102"/>
      <c r="I61" s="111"/>
      <c r="J61" s="110"/>
      <c r="K61" s="110"/>
      <c r="L61" s="102"/>
      <c r="M61" s="102"/>
      <c r="N61" s="102"/>
      <c r="O61" s="102"/>
      <c r="P61" s="102"/>
      <c r="Q61" s="102"/>
      <c r="R61" s="102"/>
    </row>
    <row r="62" spans="2:21" ht="18" x14ac:dyDescent="0.2">
      <c r="B62" s="109"/>
      <c r="C62" s="111"/>
      <c r="D62" s="110"/>
      <c r="E62" s="110"/>
      <c r="F62" s="102"/>
      <c r="G62" s="102"/>
      <c r="H62" s="102"/>
      <c r="I62" s="102"/>
      <c r="J62" s="102"/>
      <c r="K62" s="102"/>
      <c r="L62" s="102"/>
      <c r="M62" s="102"/>
      <c r="N62" s="102"/>
      <c r="O62" s="102"/>
      <c r="P62" s="102"/>
      <c r="Q62" s="102"/>
      <c r="R62" s="102"/>
    </row>
    <row r="63" spans="2:21" x14ac:dyDescent="0.2">
      <c r="B63" s="102"/>
      <c r="C63" s="102"/>
      <c r="D63" s="102"/>
      <c r="E63" s="102"/>
      <c r="F63" s="102"/>
      <c r="G63" s="102"/>
      <c r="H63" s="102"/>
      <c r="I63" s="102"/>
      <c r="J63" s="102"/>
      <c r="K63" s="102"/>
      <c r="L63" s="102"/>
      <c r="M63" s="102"/>
      <c r="N63" s="102"/>
      <c r="O63" s="102"/>
      <c r="P63" s="102"/>
      <c r="Q63" s="102"/>
      <c r="R63" s="102"/>
    </row>
    <row r="64" spans="2:21" x14ac:dyDescent="0.2">
      <c r="B64" s="102"/>
      <c r="C64" s="102"/>
      <c r="D64" s="102"/>
      <c r="E64" s="102"/>
      <c r="F64" s="102"/>
      <c r="G64" s="102"/>
      <c r="H64" s="102"/>
      <c r="I64" s="102"/>
      <c r="J64" s="102"/>
      <c r="K64" s="102"/>
      <c r="L64" s="102"/>
      <c r="M64" s="102"/>
      <c r="N64" s="58"/>
      <c r="O64" s="58"/>
      <c r="P64" s="58"/>
      <c r="Q64" s="58"/>
      <c r="R64" s="116"/>
    </row>
    <row r="65" spans="2:18" ht="12.75" customHeight="1" x14ac:dyDescent="0.2">
      <c r="B65" s="102"/>
      <c r="C65" s="102"/>
      <c r="D65" s="102"/>
      <c r="E65" s="102"/>
      <c r="F65" s="102"/>
      <c r="G65" s="102"/>
      <c r="H65" s="102"/>
      <c r="I65" s="102"/>
      <c r="J65" s="102"/>
      <c r="K65" s="102"/>
      <c r="L65" s="102"/>
      <c r="M65" s="102"/>
      <c r="N65" s="117"/>
      <c r="O65" s="117"/>
      <c r="P65" s="117"/>
      <c r="Q65" s="117"/>
      <c r="R65" s="116"/>
    </row>
    <row r="66" spans="2:18" ht="12.75" customHeight="1" x14ac:dyDescent="0.2">
      <c r="B66" s="105"/>
      <c r="C66" s="105"/>
      <c r="D66" s="105"/>
      <c r="E66" s="102"/>
      <c r="F66" s="102"/>
      <c r="G66" s="102"/>
      <c r="H66" s="102"/>
      <c r="I66" s="102"/>
      <c r="J66" s="102"/>
      <c r="K66" s="102"/>
      <c r="L66" s="102"/>
      <c r="M66" s="102"/>
      <c r="N66" s="117"/>
      <c r="O66" s="117"/>
      <c r="P66" s="117"/>
      <c r="Q66" s="117"/>
      <c r="R66" s="111"/>
    </row>
    <row r="67" spans="2:18" ht="12.75" customHeight="1" x14ac:dyDescent="0.2">
      <c r="B67" s="106"/>
      <c r="C67" s="106"/>
      <c r="D67" s="106"/>
      <c r="E67" s="118"/>
      <c r="F67" s="118"/>
      <c r="G67" s="118"/>
      <c r="H67" s="118"/>
      <c r="I67" s="118"/>
      <c r="J67" s="102"/>
      <c r="K67" s="102"/>
      <c r="L67" s="102"/>
      <c r="M67" s="102"/>
      <c r="N67" s="117"/>
      <c r="O67" s="117"/>
      <c r="P67" s="117"/>
      <c r="Q67" s="117"/>
      <c r="R67" s="111"/>
    </row>
    <row r="68" spans="2:18" x14ac:dyDescent="0.2">
      <c r="B68" s="102"/>
      <c r="C68" s="99"/>
      <c r="D68" s="118"/>
      <c r="E68" s="118"/>
      <c r="F68" s="118"/>
      <c r="G68" s="118"/>
      <c r="H68" s="118"/>
      <c r="I68" s="118"/>
      <c r="J68" s="102"/>
      <c r="K68" s="102"/>
      <c r="L68" s="102"/>
      <c r="M68" s="102"/>
      <c r="N68" s="58"/>
      <c r="O68" s="58"/>
      <c r="P68" s="58"/>
      <c r="Q68" s="58"/>
      <c r="R68" s="111"/>
    </row>
    <row r="69" spans="2:18" ht="12.75" customHeight="1" x14ac:dyDescent="0.2">
      <c r="B69" s="74"/>
      <c r="C69" s="99"/>
      <c r="D69" s="118"/>
      <c r="E69" s="118"/>
      <c r="F69" s="118"/>
      <c r="G69" s="118"/>
      <c r="H69" s="118"/>
      <c r="I69" s="118"/>
      <c r="J69" s="102"/>
      <c r="K69" s="102"/>
      <c r="L69" s="102"/>
      <c r="M69" s="102"/>
      <c r="N69" s="117"/>
      <c r="O69" s="117"/>
      <c r="P69" s="117"/>
      <c r="Q69" s="117"/>
      <c r="R69" s="119"/>
    </row>
    <row r="70" spans="2:18" ht="12.75" customHeight="1" x14ac:dyDescent="0.2">
      <c r="B70" s="102"/>
      <c r="C70" s="102"/>
      <c r="D70" s="102"/>
      <c r="E70" s="102"/>
      <c r="F70" s="102"/>
      <c r="G70" s="102"/>
      <c r="H70" s="102"/>
      <c r="I70" s="102"/>
      <c r="J70" s="102"/>
      <c r="K70" s="102"/>
      <c r="L70" s="102"/>
      <c r="M70" s="102"/>
      <c r="N70" s="117"/>
      <c r="O70" s="117"/>
      <c r="P70" s="117"/>
      <c r="Q70" s="117"/>
      <c r="R70" s="119"/>
    </row>
  </sheetData>
  <protectedRanges>
    <protectedRange sqref="C21:D25 C31:D34 I21:J25 C36:D37 I31:J38 I40:J40 C13:D18 I5:J10 I13:J18" name="Plage1"/>
    <protectedRange sqref="N65:Q67 N69:Q70" name="Plage2"/>
    <protectedRange sqref="D42:E43 D45:E46 D48:E50 D52:E53 D55:E56 D58:E59 D61:E62 J43:K43 J45:K45 J49:K49 N48 J53:K53 J55:K55 J59:K59 J61:K61 N56:O56 N58:O58 Q52:R53 N46:O46" name="Plage1_1"/>
    <protectedRange sqref="O49:R49 O51:R51 Y38:AB38 Y40:AB40 Y42:AB42 Y44:AB44" name="Plage2_2"/>
    <protectedRange sqref="C5:D10" name="Plage1_3"/>
  </protectedRanges>
  <sortState ref="X13:AE16">
    <sortCondition descending="1" ref="Y13:Y16"/>
    <sortCondition descending="1" ref="AE13:AE16"/>
    <sortCondition descending="1" ref="AC13:AC16"/>
  </sortState>
  <mergeCells count="47">
    <mergeCell ref="C35:G35"/>
    <mergeCell ref="I38:J38"/>
    <mergeCell ref="I40:J40"/>
    <mergeCell ref="I44:J44"/>
    <mergeCell ref="C37:D37"/>
    <mergeCell ref="C38:D38"/>
    <mergeCell ref="C40:D40"/>
    <mergeCell ref="C41:D41"/>
    <mergeCell ref="C43:D43"/>
    <mergeCell ref="C44:D44"/>
    <mergeCell ref="I46:J46"/>
    <mergeCell ref="P39:U39"/>
    <mergeCell ref="P40:U40"/>
    <mergeCell ref="B37:B38"/>
    <mergeCell ref="B40:B41"/>
    <mergeCell ref="B43:B44"/>
    <mergeCell ref="B46:B47"/>
    <mergeCell ref="O38:V38"/>
    <mergeCell ref="O43:V43"/>
    <mergeCell ref="P44:U44"/>
    <mergeCell ref="P45:U45"/>
    <mergeCell ref="C46:D46"/>
    <mergeCell ref="C47:D47"/>
    <mergeCell ref="X22:AE22"/>
    <mergeCell ref="X23:AE23"/>
    <mergeCell ref="N23:V23"/>
    <mergeCell ref="N24:V24"/>
    <mergeCell ref="B4:E4"/>
    <mergeCell ref="H4:K4"/>
    <mergeCell ref="B12:E12"/>
    <mergeCell ref="H12:K12"/>
    <mergeCell ref="Y42:AE44"/>
    <mergeCell ref="Y38:AE40"/>
    <mergeCell ref="Y41:AE41"/>
    <mergeCell ref="B2:E2"/>
    <mergeCell ref="H2:K2"/>
    <mergeCell ref="M4:U4"/>
    <mergeCell ref="W4:AE4"/>
    <mergeCell ref="Y37:AE37"/>
    <mergeCell ref="X24:AE24"/>
    <mergeCell ref="M20:AE20"/>
    <mergeCell ref="N21:V21"/>
    <mergeCell ref="N22:V22"/>
    <mergeCell ref="W11:AE11"/>
    <mergeCell ref="M2:AE2"/>
    <mergeCell ref="M11:U11"/>
    <mergeCell ref="X21:AE21"/>
  </mergeCells>
  <phoneticPr fontId="4" type="noConversion"/>
  <dataValidations count="1">
    <dataValidation type="whole" errorStyle="warning" allowBlank="1" showInputMessage="1" showErrorMessage="1" errorTitle="Erreur de saisie" error="Valeur inscrite non valable !" sqref="P26:R32 Z26:AB32">
      <formula1>0</formula1>
      <formula2>3</formula2>
    </dataValidation>
  </dataValidations>
  <pageMargins left="0.78740157499999996" right="0.78740157499999996" top="0.984251969" bottom="0.984251969" header="0.4921259845" footer="0.4921259845"/>
  <pageSetup paperSize="9" scale="76" orientation="portrait" horizontalDpi="4294967293" verticalDpi="4294967293" r:id="rId1"/>
  <headerFooter alignWithMargins="0"/>
  <colBreaks count="1" manualBreakCount="1">
    <brk id="11" max="1048575" man="1"/>
  </colBreak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AF70"/>
  <sheetViews>
    <sheetView showGridLines="0" tabSelected="1" zoomScale="80" zoomScaleNormal="80" workbookViewId="0">
      <selection activeCell="O33" sqref="O33"/>
    </sheetView>
  </sheetViews>
  <sheetFormatPr baseColWidth="10" defaultRowHeight="12.75" x14ac:dyDescent="0.2"/>
  <cols>
    <col min="1" max="1" width="2.28515625" customWidth="1"/>
    <col min="2" max="2" width="15.42578125" customWidth="1"/>
    <col min="3" max="4" width="3.7109375" customWidth="1"/>
    <col min="5" max="5" width="15.42578125" customWidth="1"/>
    <col min="6" max="7" width="3.140625" customWidth="1"/>
    <col min="8" max="8" width="15.42578125" customWidth="1"/>
    <col min="9" max="10" width="3.7109375" customWidth="1"/>
    <col min="11" max="11" width="15.42578125" customWidth="1"/>
    <col min="12" max="13" width="5.42578125" customWidth="1"/>
    <col min="14" max="14" width="14.5703125" customWidth="1"/>
    <col min="15" max="15" width="5.85546875" customWidth="1"/>
    <col min="16" max="18" width="2.42578125" customWidth="1"/>
    <col min="19" max="20" width="3.7109375" customWidth="1"/>
    <col min="21" max="21" width="8.140625" customWidth="1"/>
    <col min="22" max="23" width="5.42578125" customWidth="1"/>
    <col min="24" max="24" width="14.5703125" customWidth="1"/>
    <col min="25" max="25" width="5.85546875" customWidth="1"/>
    <col min="26" max="28" width="2.42578125" customWidth="1"/>
    <col min="29" max="30" width="3.7109375" customWidth="1"/>
    <col min="31" max="31" width="8.140625" customWidth="1"/>
  </cols>
  <sheetData>
    <row r="1" spans="2:32" ht="12" customHeight="1" x14ac:dyDescent="0.2"/>
    <row r="2" spans="2:32" ht="27" customHeight="1" x14ac:dyDescent="0.2">
      <c r="B2" s="163" t="s">
        <v>29</v>
      </c>
      <c r="C2" s="163"/>
      <c r="D2" s="163"/>
      <c r="E2" s="163"/>
      <c r="F2" s="128"/>
      <c r="G2" s="128"/>
      <c r="H2" s="164" t="s">
        <v>179</v>
      </c>
      <c r="I2" s="164"/>
      <c r="J2" s="164"/>
      <c r="K2" s="164"/>
      <c r="M2" s="169" t="s">
        <v>55</v>
      </c>
      <c r="N2" s="169"/>
      <c r="O2" s="169"/>
      <c r="P2" s="169"/>
      <c r="Q2" s="169"/>
      <c r="R2" s="169"/>
      <c r="S2" s="169"/>
      <c r="T2" s="169"/>
      <c r="U2" s="169"/>
      <c r="V2" s="169"/>
      <c r="W2" s="169"/>
      <c r="X2" s="169"/>
      <c r="Y2" s="169"/>
      <c r="Z2" s="169"/>
      <c r="AA2" s="169"/>
      <c r="AB2" s="169"/>
      <c r="AC2" s="169"/>
      <c r="AD2" s="169"/>
      <c r="AE2" s="169"/>
    </row>
    <row r="3" spans="2:32" ht="8.25" customHeight="1" x14ac:dyDescent="0.2">
      <c r="B3" s="2"/>
      <c r="C3" s="2"/>
      <c r="D3" s="2"/>
      <c r="E3" s="2"/>
      <c r="F3" s="2"/>
      <c r="G3" s="2"/>
      <c r="H3" s="2"/>
      <c r="I3" s="2"/>
      <c r="J3" s="2"/>
      <c r="K3" s="2"/>
      <c r="P3" s="12"/>
      <c r="Q3" s="12"/>
      <c r="R3" s="12"/>
      <c r="S3" s="12"/>
      <c r="T3" s="12"/>
      <c r="U3" s="12"/>
      <c r="V3" s="12"/>
      <c r="W3" s="12"/>
      <c r="X3" s="12"/>
      <c r="Y3" s="12"/>
    </row>
    <row r="4" spans="2:32" ht="15" customHeight="1" x14ac:dyDescent="0.25">
      <c r="B4" s="170" t="s">
        <v>5</v>
      </c>
      <c r="C4" s="170"/>
      <c r="D4" s="170"/>
      <c r="E4" s="170"/>
      <c r="H4" s="170" t="s">
        <v>18</v>
      </c>
      <c r="I4" s="170"/>
      <c r="J4" s="170"/>
      <c r="K4" s="170"/>
      <c r="M4" s="165" t="s">
        <v>32</v>
      </c>
      <c r="N4" s="165"/>
      <c r="O4" s="165"/>
      <c r="P4" s="165"/>
      <c r="Q4" s="165"/>
      <c r="R4" s="165"/>
      <c r="S4" s="165"/>
      <c r="T4" s="165"/>
      <c r="U4" s="165"/>
      <c r="W4" s="166" t="s">
        <v>43</v>
      </c>
      <c r="X4" s="166"/>
      <c r="Y4" s="166"/>
      <c r="Z4" s="166"/>
      <c r="AA4" s="166"/>
      <c r="AB4" s="166"/>
      <c r="AC4" s="166"/>
      <c r="AD4" s="166"/>
      <c r="AE4" s="166"/>
    </row>
    <row r="5" spans="2:32" ht="13.5" customHeight="1" x14ac:dyDescent="0.2">
      <c r="B5" s="120" t="s">
        <v>0</v>
      </c>
      <c r="C5" s="1">
        <v>2</v>
      </c>
      <c r="D5" s="1">
        <v>1</v>
      </c>
      <c r="E5" s="120" t="s">
        <v>2</v>
      </c>
      <c r="H5" s="1" t="s">
        <v>6</v>
      </c>
      <c r="I5" s="1">
        <v>2</v>
      </c>
      <c r="J5" s="1">
        <v>1</v>
      </c>
      <c r="K5" s="120" t="s">
        <v>7</v>
      </c>
      <c r="M5" s="5"/>
      <c r="N5" s="6" t="s">
        <v>37</v>
      </c>
      <c r="O5" s="6" t="s">
        <v>38</v>
      </c>
      <c r="P5" s="6" t="s">
        <v>39</v>
      </c>
      <c r="Q5" s="6" t="s">
        <v>40</v>
      </c>
      <c r="R5" s="6" t="s">
        <v>41</v>
      </c>
      <c r="S5" s="6" t="s">
        <v>54</v>
      </c>
      <c r="T5" s="6" t="s">
        <v>1</v>
      </c>
      <c r="U5" s="6" t="s">
        <v>42</v>
      </c>
      <c r="W5" s="5"/>
      <c r="X5" s="6" t="s">
        <v>37</v>
      </c>
      <c r="Y5" s="6" t="s">
        <v>38</v>
      </c>
      <c r="Z5" s="6" t="s">
        <v>39</v>
      </c>
      <c r="AA5" s="6" t="s">
        <v>40</v>
      </c>
      <c r="AB5" s="6" t="s">
        <v>41</v>
      </c>
      <c r="AC5" s="6" t="s">
        <v>54</v>
      </c>
      <c r="AD5" s="6" t="s">
        <v>1</v>
      </c>
      <c r="AE5" s="6" t="s">
        <v>42</v>
      </c>
    </row>
    <row r="6" spans="2:32" ht="13.5" customHeight="1" x14ac:dyDescent="0.2">
      <c r="B6" s="1" t="s">
        <v>3</v>
      </c>
      <c r="C6" s="19">
        <v>2</v>
      </c>
      <c r="D6" s="19">
        <v>1</v>
      </c>
      <c r="E6" s="1" t="s">
        <v>4</v>
      </c>
      <c r="H6" s="1" t="s">
        <v>8</v>
      </c>
      <c r="I6" s="19">
        <v>2</v>
      </c>
      <c r="J6" s="19">
        <v>1</v>
      </c>
      <c r="K6" s="1" t="s">
        <v>9</v>
      </c>
      <c r="M6" s="5" t="s">
        <v>33</v>
      </c>
      <c r="N6" s="5" t="s">
        <v>4</v>
      </c>
      <c r="O6" s="8">
        <f>IF(ISNUMBER(P6),((P6*3)+(Q6*1)),"")</f>
        <v>3</v>
      </c>
      <c r="P6" s="7">
        <f>IF(AND(ISNUMBER($C$6),ISNUMBER($D$6),ISNUMBER($C$8),ISNUMBER($D$8),ISNUMBER($C$9),ISNUMBER($D$9)),IF($D$6&gt;$C$6,1,0)+IF($C$8&gt;$D$8,1,0)+IF($C$9&gt;$D$9,1,0),"")</f>
        <v>1</v>
      </c>
      <c r="Q6" s="7">
        <f>IF(AND(ISNUMBER($C$6),ISNUMBER($D$6),ISNUMBER($C$8),ISNUMBER($D$8),ISNUMBER($C$9),ISNUMBER($D$9)),IF($D$6=$C$6,1,0)+IF($C$8=$D$8,1,0)+IF($C$9=$D$9,1,0),"")</f>
        <v>0</v>
      </c>
      <c r="R6" s="7">
        <f>IF(AND(ISNUMBER($C$6),ISNUMBER($D$6),ISNUMBER($C$8),ISNUMBER($D$8),ISNUMBER($C$9),ISNUMBER($D$9)),IF($D$6&lt;$C$6,1,0)+IF($C$8&lt;$D$8,1,0)+IF($C$9&lt;$D$9,1,0),"")</f>
        <v>2</v>
      </c>
      <c r="S6" s="13">
        <f>IF(ISNUMBER($D$6),$D$6+$C$8+$C$9,"")</f>
        <v>6</v>
      </c>
      <c r="T6" s="13">
        <f>IF(ISNUMBER($C$6),$C$6+$D$8+$D$9,"")</f>
        <v>5</v>
      </c>
      <c r="U6" s="8">
        <f>IF(AND(ISNUMBER(S6),ISNUMBER(T6)),S6-T6,"")</f>
        <v>1</v>
      </c>
      <c r="W6" s="5" t="s">
        <v>33</v>
      </c>
      <c r="X6" s="3" t="s">
        <v>7</v>
      </c>
      <c r="Y6" s="8">
        <f>IF(ISNUMBER(Z6),(Z6*3)+(AA6*1),"")</f>
        <v>1</v>
      </c>
      <c r="Z6" s="7">
        <f>IF(AND(ISNUMBER($I$5),ISNUMBER($J$5),ISNUMBER($I$7),ISNUMBER($J$7),ISNUMBER($I$10),ISNUMBER($J$10)),IF($J$5&gt;$I$5,1,0)+IF($J$7&gt;$I$7,1,0)+IF($I$10&gt;$J$10,1,0),"")</f>
        <v>0</v>
      </c>
      <c r="AA6" s="7">
        <f>IF(AND(ISNUMBER($I$5),ISNUMBER($J$5),ISNUMBER($I$7),ISNUMBER($J$7),ISNUMBER($I$10),ISNUMBER($J$10)),IF($J$5=$I$5,1,0)+IF($J$7=$I$7,1,0)+IF($I$10=$J$10,1,0),"")</f>
        <v>1</v>
      </c>
      <c r="AB6" s="7">
        <f>IF(AND(ISNUMBER($I$5),ISNUMBER($J$5),ISNUMBER($I$7),ISNUMBER($J$7),ISNUMBER($I$10),ISNUMBER($J$10)),IF($J$5&lt;$I$5,1,0)+IF($J$7&lt;$I$7,1,0)+IF($I$10&lt;$J$10,1,0),"")</f>
        <v>2</v>
      </c>
      <c r="AC6" s="13">
        <f>IF(ISNUMBER($J$5),$J$5+$J$7+$I$10,"")</f>
        <v>3</v>
      </c>
      <c r="AD6" s="13">
        <f>IF(ISNUMBER($I$5),$I$5+$I$7+$J$10,"")</f>
        <v>5</v>
      </c>
      <c r="AE6" s="8">
        <f>IF(AND(ISNUMBER(AC6),ISNUMBER(AD6)),AC6-AD6,"")</f>
        <v>-2</v>
      </c>
    </row>
    <row r="7" spans="2:32" ht="13.5" customHeight="1" x14ac:dyDescent="0.2">
      <c r="B7" s="1" t="s">
        <v>0</v>
      </c>
      <c r="C7" s="19">
        <v>3</v>
      </c>
      <c r="D7" s="19">
        <v>2</v>
      </c>
      <c r="E7" s="120" t="s">
        <v>3</v>
      </c>
      <c r="H7" s="1" t="s">
        <v>9</v>
      </c>
      <c r="I7" s="19">
        <v>3</v>
      </c>
      <c r="J7" s="19">
        <v>2</v>
      </c>
      <c r="K7" s="120" t="s">
        <v>7</v>
      </c>
      <c r="M7" s="5" t="s">
        <v>36</v>
      </c>
      <c r="N7" s="3" t="s">
        <v>0</v>
      </c>
      <c r="O7" s="8">
        <f>IF(ISNUMBER(P7),((P7*3)+(Q7*1)),"")</f>
        <v>6</v>
      </c>
      <c r="P7" s="7">
        <f>IF(AND(ISNUMBER($C$5),ISNUMBER($D$5),ISNUMBER($C$7),ISNUMBER($D$7),ISNUMBER($C$9),ISNUMBER($D$9)),IF($C$5&gt;$D$5,1,0)+IF($C$7&gt;$D$7,1,0)+IF($D$9&gt;$C$9,1,0),"")</f>
        <v>2</v>
      </c>
      <c r="Q7" s="7">
        <f>IF(AND(ISNUMBER($C$5),ISNUMBER($D$5),ISNUMBER($C$7),ISNUMBER($D$7),ISNUMBER($C$9),ISNUMBER($D$9)),IF($C$5=$D$5,1,0)+IF($C$7=$D$7,1,0)+IF($D$9=$C$9,1,0),"")</f>
        <v>0</v>
      </c>
      <c r="R7" s="7">
        <f>IF(AND(ISNUMBER($C$5),ISNUMBER($D$5),ISNUMBER($C$7),ISNUMBER($D$7),ISNUMBER($C$9),ISNUMBER($D$9)),IF($C$5&lt;$D$5,1,0)+IF($C$7&lt;$D$7,1,0)+IF($D$9&lt;$C$9,1,0),"")</f>
        <v>1</v>
      </c>
      <c r="S7" s="13">
        <f>IF(ISNUMBER($C$5),$C$5+$C$7+$D$9,"")</f>
        <v>5</v>
      </c>
      <c r="T7" s="13">
        <f>IF(ISNUMBER($D$5),$D$5+$D$7+$C$9,"")</f>
        <v>8</v>
      </c>
      <c r="U7" s="8">
        <f>IF(AND(ISNUMBER(S7),ISNUMBER(T7)),S7-T7,"")</f>
        <v>-3</v>
      </c>
      <c r="W7" s="5" t="s">
        <v>36</v>
      </c>
      <c r="X7" s="3" t="s">
        <v>6</v>
      </c>
      <c r="Y7" s="8">
        <f>IF(ISNUMBER(Z7),(Z7*3)+(AA7*1),"")</f>
        <v>6</v>
      </c>
      <c r="Z7" s="7">
        <f>IF(AND(ISNUMBER($I$8),ISNUMBER($J$8),ISNUMBER($I$5),ISNUMBER($J$5),ISNUMBER($I$9),ISNUMBER($J$9)),IF($I$5&gt;$J$5,1,0)+IF($I$8&gt;$J$8,1,0)+IF($J$9&gt;$I$9,1,0),"")</f>
        <v>2</v>
      </c>
      <c r="AA7" s="7">
        <f>IF(AND(ISNUMBER($I$8),ISNUMBER($J$8),ISNUMBER($I$5),ISNUMBER($J$5),ISNUMBER($I$9),ISNUMBER($J$9)),IF($I$5=$J$5,1,0)+IF($I$8=$J$8,1,0)+IF($J$9=$I$9,1,0),"")</f>
        <v>0</v>
      </c>
      <c r="AB7" s="7">
        <f>IF(AND(ISNUMBER($I$8),ISNUMBER($J$8),ISNUMBER($I$5),ISNUMBER($J$5),ISNUMBER($I$9),ISNUMBER($J$9)),IF($I$5&lt;$J$5,1,0)+IF($I$8&lt;$J$8,1,0)+IF($J$9&lt;$I$9,1,0),"")</f>
        <v>1</v>
      </c>
      <c r="AC7" s="13">
        <f>IF(ISNUMBER($I$5),$I$5+$I$8+$J$9,"")</f>
        <v>6</v>
      </c>
      <c r="AD7" s="13">
        <f>IF(ISNUMBER($J$5),$J$5+$J$8+$I$9,"")</f>
        <v>9</v>
      </c>
      <c r="AE7" s="8">
        <f>IF(AND(ISNUMBER(AC7),ISNUMBER(AD7)),AC7-AD7,"")</f>
        <v>-3</v>
      </c>
    </row>
    <row r="8" spans="2:32" ht="13.5" customHeight="1" x14ac:dyDescent="0.2">
      <c r="B8" s="1" t="s">
        <v>4</v>
      </c>
      <c r="C8" s="19">
        <v>0</v>
      </c>
      <c r="D8" s="19">
        <v>3</v>
      </c>
      <c r="E8" s="120" t="s">
        <v>2</v>
      </c>
      <c r="H8" s="1" t="s">
        <v>6</v>
      </c>
      <c r="I8" s="19">
        <v>4</v>
      </c>
      <c r="J8" s="19">
        <v>3</v>
      </c>
      <c r="K8" s="1" t="s">
        <v>8</v>
      </c>
      <c r="M8" s="5" t="s">
        <v>35</v>
      </c>
      <c r="N8" s="16" t="s">
        <v>3</v>
      </c>
      <c r="O8" s="8">
        <f>IF(ISNUMBER(P8),((P8*3)+(Q8*1)),"")</f>
        <v>4</v>
      </c>
      <c r="P8" s="7">
        <f>IF(AND(ISNUMBER($C$6),ISNUMBER($D$6),ISNUMBER($C$7),ISNUMBER($D$7),ISNUMBER($C$10),ISNUMBER($D$10)),IF($C$6&gt;$D$6,1,0)+IF($D$7&gt;$C$7,1,0)+IF($D$10&gt;$C$10,1,0),"")</f>
        <v>1</v>
      </c>
      <c r="Q8" s="7">
        <f>IF(AND(ISNUMBER($C$6),ISNUMBER($D$6),ISNUMBER($C$7),ISNUMBER($D$7),ISNUMBER($C$10),ISNUMBER($D$10)),IF($C$6=$D$6,1,0)+IF($D$7=$C$7,1,0)+IF($D$10=$C$10,1,0),"")</f>
        <v>1</v>
      </c>
      <c r="R8" s="7">
        <f>IF(AND(ISNUMBER($C$6),ISNUMBER($D$6),ISNUMBER($C$7),ISNUMBER($D$7),ISNUMBER($C$10),ISNUMBER($D$10)),IF($C$6&lt;$D$6,1,0)+IF($D$7&lt;$C$7,1,0)+IF($D$10&lt;$C$10,1,0),"")</f>
        <v>1</v>
      </c>
      <c r="S8" s="13">
        <f>IF(ISNUMBER($C$6),$C$6+$D$7+$D$10,"")</f>
        <v>4</v>
      </c>
      <c r="T8" s="13">
        <f>IF(ISNUMBER($D$6),$D$6+$C$7+$C$10,"")</f>
        <v>4</v>
      </c>
      <c r="U8" s="8">
        <f>IF(AND(ISNUMBER(S8),ISNUMBER(T8)),S8-T8,"")</f>
        <v>0</v>
      </c>
      <c r="W8" s="5" t="s">
        <v>35</v>
      </c>
      <c r="X8" s="5" t="s">
        <v>9</v>
      </c>
      <c r="Y8" s="8">
        <f>IF(ISNUMBER(Z8),(Z8*3)+(AA8*1),"")</f>
        <v>3</v>
      </c>
      <c r="Z8" s="7">
        <f>IF(AND(ISNUMBER($I$7),ISNUMBER($J$7),ISNUMBER($I$9),ISNUMBER($J$9),ISNUMBER($I$6),ISNUMBER($J$6)),IF($J$6&gt;$I$6,1,0)+IF($J$9&gt;$I$9,1,0)+IF($I$7&gt;$J$7,1,0),"")</f>
        <v>1</v>
      </c>
      <c r="AA8" s="7">
        <f>IF(AND(ISNUMBER($I$7),ISNUMBER($J$7),ISNUMBER($I$9),ISNUMBER($J$9),ISNUMBER($I$6),ISNUMBER($J$6)),IF($J$6=$I$6,1,0)+IF($J$9=$I$9,1,0)+IF($I$7=$J$7,1,0),"")</f>
        <v>0</v>
      </c>
      <c r="AB8" s="7">
        <f>IF(AND(ISNUMBER($I$7),ISNUMBER($J$7),ISNUMBER($I$9),ISNUMBER($J$9),ISNUMBER($I$6),ISNUMBER($J$6)),IF($J$6&lt;$I$6,1,0)+IF($J$9&lt;$I$9,1,0)+IF($I$7&lt;$J$7,1,0),"")</f>
        <v>2</v>
      </c>
      <c r="AC8" s="13">
        <f>IF(ISNUMBER($J$6),$J$6+$I$7+$I$9,"")</f>
        <v>9</v>
      </c>
      <c r="AD8" s="13">
        <f>IF(ISNUMBER($I$6),$I$6+$J$7+$J$9,"")</f>
        <v>4</v>
      </c>
      <c r="AE8" s="8">
        <f>IF(AND(ISNUMBER(AC8),ISNUMBER(AD8)),AC8-AD8,"")</f>
        <v>5</v>
      </c>
    </row>
    <row r="9" spans="2:32" ht="13.5" customHeight="1" x14ac:dyDescent="0.2">
      <c r="B9" s="1" t="s">
        <v>4</v>
      </c>
      <c r="C9" s="19">
        <v>5</v>
      </c>
      <c r="D9" s="19">
        <v>0</v>
      </c>
      <c r="E9" s="1" t="s">
        <v>0</v>
      </c>
      <c r="H9" s="1" t="s">
        <v>9</v>
      </c>
      <c r="I9" s="19">
        <v>5</v>
      </c>
      <c r="J9" s="19">
        <v>0</v>
      </c>
      <c r="K9" s="1" t="s">
        <v>6</v>
      </c>
      <c r="M9" s="5" t="s">
        <v>34</v>
      </c>
      <c r="N9" s="3" t="s">
        <v>2</v>
      </c>
      <c r="O9" s="8">
        <f>IF(ISNUMBER(P9),((P9*3)+(Q9*1)),"")</f>
        <v>4</v>
      </c>
      <c r="P9" s="7">
        <f>IF(AND(ISNUMBER($C$5),ISNUMBER($D$5),ISNUMBER($C$8),ISNUMBER($D$8),ISNUMBER($C$10),ISNUMBER($D$10)),IF($D$5&gt;$C$5,1,0)+IF($D$8&gt;$C$8,1,0)+IF($D$10&lt;$C$10,1,0),"")</f>
        <v>1</v>
      </c>
      <c r="Q9" s="7">
        <f>IF(AND(ISNUMBER($C$5),ISNUMBER($D$5),ISNUMBER($C$8),ISNUMBER($D$8),ISNUMBER($C$10),ISNUMBER($D$10)),IF($D$5=$C$5,1,0)+IF($D$8=$C$8,1,0)+IF($D$10=$C$10,1,0),"")</f>
        <v>1</v>
      </c>
      <c r="R9" s="7">
        <f>IF(AND(ISNUMBER($C$5),ISNUMBER($D$5),ISNUMBER($C$8),ISNUMBER($D$8),ISNUMBER($C$10),ISNUMBER($D$10)),IF($D$5&lt;$C$5,1,0)+IF($D$8&lt;$C$8,1,0)+IF($D$10&gt;$C$10,1,0),"")</f>
        <v>1</v>
      </c>
      <c r="S9" s="13">
        <f>IF(ISNUMBER($D$5),$D$5+$D$8+$C$10,"")</f>
        <v>4</v>
      </c>
      <c r="T9" s="13">
        <f>IF(ISNUMBER($C$5),$C$5+$C$8+$D$10,"")</f>
        <v>2</v>
      </c>
      <c r="U9" s="8">
        <f>IF(AND(ISNUMBER(S9),ISNUMBER(T9)),S9-T9,"")</f>
        <v>2</v>
      </c>
      <c r="W9" s="5" t="s">
        <v>34</v>
      </c>
      <c r="X9" s="5" t="s">
        <v>8</v>
      </c>
      <c r="Y9" s="8">
        <f>IF(ISNUMBER(Z9),(Z9*3)+(AA9*1),"")</f>
        <v>4</v>
      </c>
      <c r="Z9" s="7">
        <f>IF(AND(ISNUMBER($I$6),ISNUMBER($J$6),ISNUMBER($I$8),ISNUMBER($J$8),ISNUMBER($I$10),ISNUMBER($J$10)),IF($I$6&gt;$J$6,1,0)+IF($J$8&gt;$I$8,1,0)+IF($J$10&gt;$I$10,1,0),"")</f>
        <v>1</v>
      </c>
      <c r="AA9" s="7">
        <f>IF(AND(ISNUMBER($I$6),ISNUMBER($J$6),ISNUMBER($I$8),ISNUMBER($J$8),ISNUMBER($I$10),ISNUMBER($J$10)),IF($I$6=$J$6,1,0)+IF($J$8=$I$8,1,0)+IF($J$10=$I$10,1,0),"")</f>
        <v>1</v>
      </c>
      <c r="AB9" s="7">
        <f>IF(AND(ISNUMBER($I$6),ISNUMBER($J$6),ISNUMBER($I$8),ISNUMBER($J$8),ISNUMBER($I$10),ISNUMBER($J$10)),IF($I$6&lt;$J$6,1,0)+IF($J$8&lt;$I$8,1,0)+IF($J$10&lt;$I$10,1,0),"")</f>
        <v>1</v>
      </c>
      <c r="AC9" s="13">
        <f>IF(ISNUMBER($I$6),$I$6+$J$8+$J$10,"")</f>
        <v>5</v>
      </c>
      <c r="AD9" s="13">
        <f>IF(ISNUMBER($J$6),$J$6+$I$8+$I$10,"")</f>
        <v>5</v>
      </c>
      <c r="AE9" s="8">
        <f>IF(AND(ISNUMBER(AC9),ISNUMBER(AD9)),AC9-AD9,"")</f>
        <v>0</v>
      </c>
    </row>
    <row r="10" spans="2:32" ht="13.5" customHeight="1" x14ac:dyDescent="0.2">
      <c r="B10" s="1" t="s">
        <v>2</v>
      </c>
      <c r="C10" s="19">
        <v>0</v>
      </c>
      <c r="D10" s="19">
        <v>0</v>
      </c>
      <c r="E10" s="120" t="s">
        <v>3</v>
      </c>
      <c r="H10" s="1" t="s">
        <v>7</v>
      </c>
      <c r="I10" s="19">
        <v>0</v>
      </c>
      <c r="J10" s="19">
        <v>0</v>
      </c>
      <c r="K10" s="1" t="s">
        <v>8</v>
      </c>
      <c r="S10" s="14"/>
      <c r="T10" s="14"/>
      <c r="AC10" s="14"/>
      <c r="AD10" s="14"/>
    </row>
    <row r="11" spans="2:32" ht="13.5" customHeight="1" x14ac:dyDescent="0.2">
      <c r="M11" s="165" t="s">
        <v>44</v>
      </c>
      <c r="N11" s="165"/>
      <c r="O11" s="165"/>
      <c r="P11" s="165"/>
      <c r="Q11" s="165"/>
      <c r="R11" s="165"/>
      <c r="S11" s="165"/>
      <c r="T11" s="165"/>
      <c r="U11" s="165"/>
      <c r="W11" s="165" t="s">
        <v>45</v>
      </c>
      <c r="X11" s="165"/>
      <c r="Y11" s="165"/>
      <c r="Z11" s="165"/>
      <c r="AA11" s="165"/>
      <c r="AB11" s="165"/>
      <c r="AC11" s="165"/>
      <c r="AD11" s="165"/>
      <c r="AE11" s="165"/>
    </row>
    <row r="12" spans="2:32" s="98" customFormat="1" ht="15" customHeight="1" x14ac:dyDescent="0.25">
      <c r="B12" s="170" t="s">
        <v>19</v>
      </c>
      <c r="C12" s="170"/>
      <c r="D12" s="170"/>
      <c r="E12" s="170"/>
      <c r="H12" s="170" t="s">
        <v>20</v>
      </c>
      <c r="I12" s="170"/>
      <c r="J12" s="170"/>
      <c r="K12" s="170"/>
      <c r="M12" s="5"/>
      <c r="N12" s="6" t="s">
        <v>37</v>
      </c>
      <c r="O12" s="6" t="s">
        <v>38</v>
      </c>
      <c r="P12" s="6" t="s">
        <v>39</v>
      </c>
      <c r="Q12" s="6" t="s">
        <v>40</v>
      </c>
      <c r="R12" s="6" t="s">
        <v>41</v>
      </c>
      <c r="S12" s="6" t="s">
        <v>54</v>
      </c>
      <c r="T12" s="6" t="s">
        <v>1</v>
      </c>
      <c r="U12" s="6" t="s">
        <v>42</v>
      </c>
      <c r="V12"/>
      <c r="W12" s="5"/>
      <c r="X12" s="6" t="s">
        <v>37</v>
      </c>
      <c r="Y12" s="6" t="s">
        <v>38</v>
      </c>
      <c r="Z12" s="6" t="s">
        <v>39</v>
      </c>
      <c r="AA12" s="6" t="s">
        <v>40</v>
      </c>
      <c r="AB12" s="6" t="s">
        <v>41</v>
      </c>
      <c r="AC12" s="6" t="s">
        <v>54</v>
      </c>
      <c r="AD12" s="6" t="s">
        <v>1</v>
      </c>
      <c r="AE12" s="6" t="s">
        <v>42</v>
      </c>
      <c r="AF12"/>
    </row>
    <row r="13" spans="2:32" ht="13.5" customHeight="1" x14ac:dyDescent="0.2">
      <c r="B13" s="1" t="s">
        <v>10</v>
      </c>
      <c r="C13" s="1">
        <v>2</v>
      </c>
      <c r="D13" s="1">
        <v>1</v>
      </c>
      <c r="E13" s="120" t="s">
        <v>11</v>
      </c>
      <c r="H13" s="1" t="s">
        <v>14</v>
      </c>
      <c r="I13" s="1">
        <v>2</v>
      </c>
      <c r="J13" s="1">
        <v>1</v>
      </c>
      <c r="K13" s="120" t="s">
        <v>15</v>
      </c>
      <c r="M13" s="5" t="s">
        <v>33</v>
      </c>
      <c r="N13" s="5" t="s">
        <v>13</v>
      </c>
      <c r="O13" s="8">
        <f>IF(ISNUMBER(P13),((P13*3)+(Q13*1)),"")</f>
        <v>6</v>
      </c>
      <c r="P13" s="7">
        <f>IF(AND(ISNUMBER($C$14),ISNUMBER($D$14),ISNUMBER($C$16),ISNUMBER($D$16),ISNUMBER($C$17),ISNUMBER($D$17)),IF($D$14&gt;$C$14,1,0)+IF($C$16&gt;$D$16,1,0)+IF($C$17&gt;$D$17,1,0),"")</f>
        <v>2</v>
      </c>
      <c r="Q13" s="7">
        <f>IF(AND(ISNUMBER($C$14),ISNUMBER($D$14),ISNUMBER($C$16),ISNUMBER($D$16),ISNUMBER($C$17),ISNUMBER($D$17)),IF($D$14=$C$14,1,0)+IF($C$16=$D$16,1,0)+IF($C$17=$D$17,1,0),"")</f>
        <v>0</v>
      </c>
      <c r="R13" s="7">
        <f>IF(AND(ISNUMBER($C$14),ISNUMBER($D$14),ISNUMBER($C$16),ISNUMBER($D$16),ISNUMBER($C$17),ISNUMBER($D$17)),IF($D$14&lt;$C$14,1,0)+IF($C$16&lt;$D$16,1,0)+IF($C$17&lt;$D$17,1,0),"")</f>
        <v>1</v>
      </c>
      <c r="S13" s="13">
        <f>IF(ISNUMBER($D$14),$D$14+$C$16+$C$17,"")</f>
        <v>10</v>
      </c>
      <c r="T13" s="13">
        <f>IF(ISNUMBER($C$14),$C$14+$D$16+$D$17,"")</f>
        <v>5</v>
      </c>
      <c r="U13" s="8">
        <f>IF(AND(ISNUMBER(S13),ISNUMBER(T13)),S13-T13,"")</f>
        <v>5</v>
      </c>
      <c r="W13" s="5" t="s">
        <v>33</v>
      </c>
      <c r="X13" s="5" t="s">
        <v>17</v>
      </c>
      <c r="Y13" s="8">
        <f>IF(ISNUMBER(Z13),(Z13*3)+(AA13*1),"")</f>
        <v>4</v>
      </c>
      <c r="Z13" s="7">
        <f>IF(AND(ISNUMBER($I$14),ISNUMBER($J$14),ISNUMBER($I$16),ISNUMBER($J$16),ISNUMBER($I$18),ISNUMBER($J$18)),IF($J$14&gt;$I$14,1,0)+IF($I$16&gt;$J$16,1,0)+IF($I$18&gt;$J$18,1,0),"")</f>
        <v>1</v>
      </c>
      <c r="AA13" s="7">
        <f>IF(AND(ISNUMBER($I$14),ISNUMBER($J$14),ISNUMBER($I$16),ISNUMBER($J$16),ISNUMBER($I$18),ISNUMBER($J$18)),IF($J$14=$I$14,1,0)+IF($I$16=$J$16,1,0)+IF($I$18=$J$18,1,0),"")</f>
        <v>1</v>
      </c>
      <c r="AB13" s="7">
        <f>IF(AND(ISNUMBER($I$14),ISNUMBER($J$14),ISNUMBER($I$16),ISNUMBER($J$16),ISNUMBER($I$18),ISNUMBER($J$18)),IF($J$14&lt;$I$14,1,0)+IF($I$16&lt;$J$16,1,0)+IF($I$18&lt;$J$18,1,0),"")</f>
        <v>1</v>
      </c>
      <c r="AC13" s="13">
        <f>IF(ISNUMBER($J$14),$J$14+$I$16+$I$18,"")</f>
        <v>5</v>
      </c>
      <c r="AD13" s="13">
        <f>IF(ISNUMBER($I$14),$I$14+$J$16+$J$18,"")</f>
        <v>5</v>
      </c>
      <c r="AE13" s="8">
        <f>IF(AND(ISNUMBER(AC13),ISNUMBER(AD13)),AC13-AD13,"")</f>
        <v>0</v>
      </c>
    </row>
    <row r="14" spans="2:32" ht="13.5" customHeight="1" x14ac:dyDescent="0.2">
      <c r="B14" s="1" t="s">
        <v>12</v>
      </c>
      <c r="C14" s="19">
        <v>2</v>
      </c>
      <c r="D14" s="19">
        <v>1</v>
      </c>
      <c r="E14" s="120" t="s">
        <v>13</v>
      </c>
      <c r="H14" s="1" t="s">
        <v>16</v>
      </c>
      <c r="I14" s="19">
        <v>2</v>
      </c>
      <c r="J14" s="19">
        <v>1</v>
      </c>
      <c r="K14" s="1" t="s">
        <v>17</v>
      </c>
      <c r="M14" s="5" t="s">
        <v>36</v>
      </c>
      <c r="N14" s="3" t="s">
        <v>11</v>
      </c>
      <c r="O14" s="8">
        <f>IF(ISNUMBER(P14),((P14*3)+(Q14*1)),"")</f>
        <v>1</v>
      </c>
      <c r="P14" s="7">
        <f>IF(AND(ISNUMBER($C$13),ISNUMBER($D$13),ISNUMBER($C$16),ISNUMBER($D$16),ISNUMBER($C$18),ISNUMBER($D$18)),IF($D$13&gt;$C$13,1,0)+IF($D$16&gt;$C$16,1,0)+IF($C$18&gt;$D$18,1,0),"")</f>
        <v>0</v>
      </c>
      <c r="Q14" s="7">
        <f>IF(AND(ISNUMBER($C$13),ISNUMBER($D$13),ISNUMBER($C$16),ISNUMBER($D$16),ISNUMBER($C$18),ISNUMBER($D$18)),IF($D$13=$C$13,1,0)+IF($D$16=$C$16,1,0)+IF($C$18=$D$18,1,0),"")</f>
        <v>1</v>
      </c>
      <c r="R14" s="7">
        <f>IF(AND(ISNUMBER($C$13),ISNUMBER($D$13),ISNUMBER($C$16),ISNUMBER($D$16),ISNUMBER($C$18),ISNUMBER($D$18)),IF($D$13&lt;$C$13,1,0)+IF($D$16&lt;$C$16,1,0)+IF($C$18&lt;$D$18,1,0),"")</f>
        <v>2</v>
      </c>
      <c r="S14" s="13">
        <f>IF(ISNUMBER($D$13),$D$13+$D$16+$C$18,"")</f>
        <v>4</v>
      </c>
      <c r="T14" s="13">
        <f>IF(ISNUMBER($C$13),$C$13+$C$16+$D$18,"")</f>
        <v>6</v>
      </c>
      <c r="U14" s="8">
        <f>IF(AND(ISNUMBER(S14),ISNUMBER(T14)),S14-T14,"")</f>
        <v>-2</v>
      </c>
      <c r="W14" s="5" t="s">
        <v>36</v>
      </c>
      <c r="X14" s="3" t="s">
        <v>15</v>
      </c>
      <c r="Y14" s="8">
        <f>IF(ISNUMBER(Z14),(Z14*3)+(AA14*1),"")</f>
        <v>3</v>
      </c>
      <c r="Z14" s="7">
        <f>IF(AND(ISNUMBER($I$13),ISNUMBER($J$13),ISNUMBER($I$16),ISNUMBER($J$16),ISNUMBER($I$17),ISNUMBER($J$17)),IF($J$13&gt;$I$13,1,0)+IF($J$16&gt;$I$16,1,0)+IF($I$17&gt;$J$17,1,0),"")</f>
        <v>1</v>
      </c>
      <c r="AA14" s="7">
        <f>IF(AND(ISNUMBER($I$13),ISNUMBER($J$13),ISNUMBER($I$16),ISNUMBER($J$16),ISNUMBER($I$17),ISNUMBER($J$17)),IF($J$13=$I$13,1,0)+IF($J$16=$I$16,1,0)+IF($I$17=$J$17,1,0),"")</f>
        <v>0</v>
      </c>
      <c r="AB14" s="7">
        <f>IF(AND(ISNUMBER($I$13),ISNUMBER($J$13),ISNUMBER($I$16),ISNUMBER($J$16),ISNUMBER($I$17),ISNUMBER($J$17)),IF($J$13&lt;$I$13,1,0)+IF($J$16&lt;$I$16,1,0)+IF($I$17&lt;$J$17,1,0),"")</f>
        <v>2</v>
      </c>
      <c r="AC14" s="13">
        <f>IF(ISNUMBER($J$13),$J$13+$J$16+$I$17,"")</f>
        <v>9</v>
      </c>
      <c r="AD14" s="13">
        <f>IF(ISNUMBER($I$13),$I$13+$I$16+$J$17,"")</f>
        <v>6</v>
      </c>
      <c r="AE14" s="8">
        <f>IF(AND(ISNUMBER(AC14),ISNUMBER(AD14)),AC14-AD14,"")</f>
        <v>3</v>
      </c>
    </row>
    <row r="15" spans="2:32" ht="13.5" customHeight="1" x14ac:dyDescent="0.2">
      <c r="B15" s="1" t="s">
        <v>10</v>
      </c>
      <c r="C15" s="19">
        <v>3</v>
      </c>
      <c r="D15" s="19">
        <v>2</v>
      </c>
      <c r="E15" s="1" t="s">
        <v>12</v>
      </c>
      <c r="H15" s="1" t="s">
        <v>14</v>
      </c>
      <c r="I15" s="19">
        <v>3</v>
      </c>
      <c r="J15" s="19">
        <v>2</v>
      </c>
      <c r="K15" s="1" t="s">
        <v>16</v>
      </c>
      <c r="M15" s="5" t="s">
        <v>35</v>
      </c>
      <c r="N15" s="5" t="s">
        <v>12</v>
      </c>
      <c r="O15" s="8">
        <f>IF(ISNUMBER(P15),((P15*3)+(Q15*1)),"")</f>
        <v>4</v>
      </c>
      <c r="P15" s="7">
        <f>IF(AND(ISNUMBER($C$14),ISNUMBER($D$14),ISNUMBER($C$15),ISNUMBER($D$15),ISNUMBER($C$18),ISNUMBER($D$18)),IF($C$14&gt;$D$14,1,0)+IF($D$15&gt;$C$15,1,0)+IF($D$18&gt;$C$18,1,0),"")</f>
        <v>1</v>
      </c>
      <c r="Q15" s="7">
        <f>IF(AND(ISNUMBER($C$14),ISNUMBER($D$14),ISNUMBER($C$15),ISNUMBER($D$15),ISNUMBER($C$18),ISNUMBER($D$18)),IF($C$14=$D$14,1,0)+IF($D$15=$C$15,1,0)+IF($D$18=$C$18,1,0),"")</f>
        <v>1</v>
      </c>
      <c r="R15" s="7">
        <f>IF(AND(ISNUMBER($C$14),ISNUMBER($D$14),ISNUMBER($C$15),ISNUMBER($D$15),ISNUMBER($C$18),ISNUMBER($D$18)),IF($C$14&lt;$D$14,1,0)+IF($D$15&lt;$C$15,1,0)+IF($D$18&lt;$C$18,1,0),"")</f>
        <v>1</v>
      </c>
      <c r="S15" s="13">
        <f>IF(ISNUMBER($C$14),$C$14+$D$15+$D$18,"")</f>
        <v>4</v>
      </c>
      <c r="T15" s="13">
        <f>IF(ISNUMBER($D$14),$D$14+$C$15+$C$18,"")</f>
        <v>4</v>
      </c>
      <c r="U15" s="8">
        <f>IF(AND(ISNUMBER(S15),ISNUMBER(T15)),S15-T15,"")</f>
        <v>0</v>
      </c>
      <c r="W15" s="5" t="s">
        <v>35</v>
      </c>
      <c r="X15" s="5" t="s">
        <v>16</v>
      </c>
      <c r="Y15" s="8">
        <f>IF(ISNUMBER(Z15),(Z15*3)+(AA15*1),"")</f>
        <v>3</v>
      </c>
      <c r="Z15" s="7">
        <f>IF(AND(ISNUMBER($I$14),ISNUMBER($J$14),ISNUMBER($I$15),ISNUMBER($J$15),ISNUMBER($I$17),ISNUMBER($J$17)),IF($I$14&gt;$J$14,1,0)+IF($J$15&gt;$I$15,1,0)+IF($J$17&gt;$I$17,1,0),"")</f>
        <v>1</v>
      </c>
      <c r="AA15" s="7">
        <f>IF(AND(ISNUMBER($I$14),ISNUMBER($J$14),ISNUMBER($I$15),ISNUMBER($J$15),ISNUMBER($I$17),ISNUMBER($J$17)),IF($I$14=$J$14,1,0)+IF($J$15=$I$15,1,0)+IF($J$17=$I$17,1,0),"")</f>
        <v>0</v>
      </c>
      <c r="AB15" s="7">
        <f>IF(AND(ISNUMBER($I$14),ISNUMBER($J$14),ISNUMBER($I$15),ISNUMBER($J$15),ISNUMBER($I$17),ISNUMBER($J$17)),IF($I$14&lt;$J$14,1,0)+IF($J$15&lt;$I$15,1,0)+IF($J$17&lt;$I$17,1,0),"")</f>
        <v>2</v>
      </c>
      <c r="AC15" s="13">
        <f>IF(ISNUMBER($I$14),$I$14+$J$15+$J$17,"")</f>
        <v>4</v>
      </c>
      <c r="AD15" s="13">
        <f>IF(ISNUMBER($J$14),$J$14+$I$15+$I$17,"")</f>
        <v>9</v>
      </c>
      <c r="AE15" s="8">
        <f>IF(AND(ISNUMBER(AC15),ISNUMBER(AD15)),AC15-AD15,"")</f>
        <v>-5</v>
      </c>
    </row>
    <row r="16" spans="2:32" ht="13.5" customHeight="1" x14ac:dyDescent="0.2">
      <c r="B16" s="1" t="s">
        <v>13</v>
      </c>
      <c r="C16" s="19">
        <v>4</v>
      </c>
      <c r="D16" s="19">
        <v>3</v>
      </c>
      <c r="E16" s="1" t="s">
        <v>11</v>
      </c>
      <c r="H16" s="1" t="s">
        <v>17</v>
      </c>
      <c r="I16" s="19">
        <v>4</v>
      </c>
      <c r="J16" s="19">
        <v>3</v>
      </c>
      <c r="K16" s="1" t="s">
        <v>15</v>
      </c>
      <c r="M16" s="5" t="s">
        <v>34</v>
      </c>
      <c r="N16" s="3" t="s">
        <v>10</v>
      </c>
      <c r="O16" s="8">
        <f>IF(ISNUMBER(P16),((P16*3)+(Q16*1)),"")</f>
        <v>6</v>
      </c>
      <c r="P16" s="7">
        <f>IF(AND(ISNUMBER($C$13),ISNUMBER($D$13),ISNUMBER($C$15),ISNUMBER($D$15),ISNUMBER($C$17),ISNUMBER($D$17)),IF($C$13&gt;$D$13,1,0)+IF($C$15&gt;$D$15,1,0)+IF($D$17&gt;$C$17,1,0),"")</f>
        <v>2</v>
      </c>
      <c r="Q16" s="7">
        <f>IF(AND(ISNUMBER($C$13),ISNUMBER($D$13),ISNUMBER($C$15),ISNUMBER($D$15),ISNUMBER($C$17),ISNUMBER($D$17)),IF($C$13=$D$13,1,0)+IF($C$15=$D$15,1,0)+IF($D$17=$C$17,1,0),"")</f>
        <v>0</v>
      </c>
      <c r="R16" s="7">
        <f>IF(AND(ISNUMBER($C$13),ISNUMBER($D$13),ISNUMBER($C$15),ISNUMBER($D$15),ISNUMBER($C$17),ISNUMBER($D$17)),IF($C$13&lt;$D$13,1,0)+IF($C$15&lt;$D$15,1,0)+IF($D$17&lt;$C$17,1,0),"")</f>
        <v>1</v>
      </c>
      <c r="S16" s="13">
        <f>IF(ISNUMBER($C$13),$C$13+$C$15+$D$17,"")</f>
        <v>5</v>
      </c>
      <c r="T16" s="13">
        <f>IF(ISNUMBER($D$13),$D$13+$D$15+$C$17,"")</f>
        <v>8</v>
      </c>
      <c r="U16" s="8">
        <f>IF(AND(ISNUMBER(S16),ISNUMBER(T16)),S16-T16,"")</f>
        <v>-3</v>
      </c>
      <c r="W16" s="5" t="s">
        <v>34</v>
      </c>
      <c r="X16" s="3" t="s">
        <v>14</v>
      </c>
      <c r="Y16" s="8">
        <f>IF(ISNUMBER(Z16),(Z16*3)+(AA16*1),"")</f>
        <v>7</v>
      </c>
      <c r="Z16" s="7">
        <f>IF(AND(ISNUMBER($I$15),ISNUMBER($J$15),ISNUMBER($I$13),ISNUMBER($J$13),ISNUMBER($I$18),ISNUMBER($J$18)),IF($I$13&gt;$J$13,1,0)+IF($I$15&gt;$J$15,1,0)+IF($J$18&gt;$I$18,1,0),"")</f>
        <v>2</v>
      </c>
      <c r="AA16" s="7">
        <f>IF(AND(ISNUMBER($I$15),ISNUMBER($J$15),ISNUMBER($I$13),ISNUMBER($J$13),ISNUMBER($I$18),ISNUMBER($J$18)),IF($I$13=$J$13,1,0)+IF($I$15=$J$15,1,0)+IF($J$18=$I$18,1,0),"")</f>
        <v>1</v>
      </c>
      <c r="AB16" s="7">
        <f>IF(AND(ISNUMBER($I$15),ISNUMBER($J$15),ISNUMBER($I$13),ISNUMBER($J$13),ISNUMBER($I$18),ISNUMBER($J$18)),IF($I$13&lt;$J$13,1,0)+IF($I$15&lt;$J$15,1,0)+IF($J$18&lt;$I$18,1,0),"")</f>
        <v>0</v>
      </c>
      <c r="AC16" s="13">
        <f>IF(ISNUMBER($I$13),$I$13+$I$15+$J$18,"")</f>
        <v>5</v>
      </c>
      <c r="AD16" s="13">
        <f>IF(ISNUMBER($J$13),$J$13+$J$15+$I$18,"")</f>
        <v>3</v>
      </c>
      <c r="AE16" s="8">
        <f>IF(AND(ISNUMBER(AC16),ISNUMBER(AD16)),AC16-AD16,"")</f>
        <v>2</v>
      </c>
    </row>
    <row r="17" spans="2:32" ht="13.5" customHeight="1" x14ac:dyDescent="0.2">
      <c r="B17" s="1" t="s">
        <v>13</v>
      </c>
      <c r="C17" s="19">
        <v>5</v>
      </c>
      <c r="D17" s="19">
        <v>0</v>
      </c>
      <c r="E17" s="1" t="s">
        <v>10</v>
      </c>
      <c r="H17" s="1" t="s">
        <v>15</v>
      </c>
      <c r="I17" s="19">
        <v>5</v>
      </c>
      <c r="J17" s="19">
        <v>0</v>
      </c>
      <c r="K17" s="1" t="s">
        <v>16</v>
      </c>
    </row>
    <row r="18" spans="2:32" ht="13.5" customHeight="1" x14ac:dyDescent="0.2">
      <c r="B18" s="1" t="s">
        <v>11</v>
      </c>
      <c r="C18" s="19">
        <v>0</v>
      </c>
      <c r="D18" s="19">
        <v>0</v>
      </c>
      <c r="E18" s="1" t="s">
        <v>12</v>
      </c>
      <c r="H18" s="1" t="s">
        <v>17</v>
      </c>
      <c r="I18" s="19">
        <v>0</v>
      </c>
      <c r="J18" s="19">
        <v>0</v>
      </c>
      <c r="K18" s="120" t="s">
        <v>14</v>
      </c>
      <c r="M18" s="150" t="s">
        <v>197</v>
      </c>
      <c r="N18" s="58"/>
      <c r="O18" s="58"/>
      <c r="P18" s="58"/>
      <c r="Q18" s="58"/>
      <c r="R18" s="58"/>
      <c r="S18" s="58"/>
      <c r="T18" s="58"/>
      <c r="U18" s="58"/>
      <c r="V18" s="99"/>
      <c r="W18" s="58"/>
      <c r="X18" s="58"/>
      <c r="Y18" s="58"/>
      <c r="Z18" s="58"/>
      <c r="AA18" s="58"/>
      <c r="AB18" s="58"/>
      <c r="AC18" s="58"/>
      <c r="AD18" s="58"/>
      <c r="AE18" s="58"/>
    </row>
    <row r="19" spans="2:32" x14ac:dyDescent="0.2">
      <c r="M19" s="99"/>
      <c r="N19" s="10"/>
      <c r="O19" s="10"/>
      <c r="P19" s="10"/>
      <c r="Q19" s="10"/>
      <c r="R19" s="10"/>
      <c r="S19" s="10"/>
      <c r="T19" s="10"/>
      <c r="U19" s="10"/>
      <c r="V19" s="99"/>
      <c r="W19" s="99"/>
      <c r="X19" s="10"/>
      <c r="Y19" s="10"/>
      <c r="Z19" s="10"/>
      <c r="AA19" s="10"/>
      <c r="AB19" s="10"/>
      <c r="AC19" s="10"/>
      <c r="AD19" s="10"/>
      <c r="AE19" s="10"/>
    </row>
    <row r="20" spans="2:32" s="98" customFormat="1" ht="15" customHeight="1" x14ac:dyDescent="0.25">
      <c r="B20" s="204" t="s">
        <v>198</v>
      </c>
      <c r="C20" s="121"/>
      <c r="D20" s="121" t="s">
        <v>199</v>
      </c>
      <c r="E20" s="121"/>
      <c r="F20" s="122"/>
      <c r="G20" s="122"/>
      <c r="H20" s="204" t="s">
        <v>201</v>
      </c>
      <c r="I20" s="121"/>
      <c r="J20" s="121" t="s">
        <v>202</v>
      </c>
      <c r="K20" s="121"/>
      <c r="M20" s="168" t="s">
        <v>182</v>
      </c>
      <c r="N20" s="168"/>
      <c r="O20" s="168"/>
      <c r="P20" s="168"/>
      <c r="Q20" s="168"/>
      <c r="R20" s="168"/>
      <c r="S20" s="168"/>
      <c r="T20" s="168"/>
      <c r="U20" s="168"/>
      <c r="V20" s="168"/>
      <c r="W20" s="168"/>
      <c r="X20" s="168"/>
      <c r="Y20" s="168"/>
      <c r="Z20" s="168"/>
      <c r="AA20" s="168"/>
      <c r="AB20" s="168"/>
      <c r="AC20" s="168"/>
      <c r="AD20" s="168"/>
      <c r="AE20" s="168"/>
      <c r="AF20"/>
    </row>
    <row r="21" spans="2:32" ht="15" x14ac:dyDescent="0.3">
      <c r="B21" s="203">
        <f>IF(AND(C5='PRONO (Résultats)'!C5,D5='PRONO (Résultats)'!D5),4,IF(C5-D5='PRONO (Résultats)'!C5-'PRONO (Résultats)'!D5,3,IF((C5-D5)*('PRONO (Résultats)'!C5-'PRONO (Résultats)'!D5)&gt;0,2,0)))</f>
        <v>2</v>
      </c>
      <c r="C21" s="146"/>
      <c r="D21" s="146"/>
      <c r="E21" s="148">
        <f>IF(AND(C13='PRONO (Résultats)'!C13,D13='PRONO (Résultats)'!D13),4,IF(C13-D13='PRONO (Résultats)'!C13-'PRONO (Résultats)'!D13,3,IF((C13-D13)*('PRONO (Résultats)'!C13-'PRONO (Résultats)'!D13)&gt;0,2,0)))</f>
        <v>4</v>
      </c>
      <c r="F21" s="99"/>
      <c r="G21" s="99"/>
      <c r="H21" s="145">
        <f>IF(AND(I5='PRONO (Résultats)'!I5,J5='PRONO (Résultats)'!J5),4,IF(I5-J5='PRONO (Résultats)'!I5-'PRONO (Résultats)'!J5,3,IF((I5-J5)*('PRONO (Résultats)'!I5-'PRONO (Résultats)'!J5)&gt;0,2,0)))</f>
        <v>2</v>
      </c>
      <c r="I21" s="123"/>
      <c r="J21" s="123"/>
      <c r="K21" s="148">
        <f>IF(AND(I13='PRONO (Résultats)'!I13,J13='PRONO (Résultats)'!J13),4,IF(I13-J13='PRONO (Résultats)'!I13-'PRONO (Résultats)'!J13,3,IF((I13-J13)*('PRONO (Résultats)'!I13-'PRONO (Résultats)'!J13)&gt;0,2,0)))</f>
        <v>4</v>
      </c>
      <c r="M21" s="127" t="s">
        <v>46</v>
      </c>
      <c r="N21" s="167" t="str">
        <f>IF(AND(ISTEXT(N6),ISNUMBER(O6)),N6,"")</f>
        <v>CAMEROUN</v>
      </c>
      <c r="O21" s="167"/>
      <c r="P21" s="167"/>
      <c r="Q21" s="167"/>
      <c r="R21" s="167"/>
      <c r="S21" s="167"/>
      <c r="T21" s="167"/>
      <c r="U21" s="167"/>
      <c r="V21" s="167"/>
      <c r="W21" s="127" t="s">
        <v>48</v>
      </c>
      <c r="X21" s="167" t="str">
        <f>IF(AND(ISTEXT(X6),ISNUMBER(Y6)),X6,"")</f>
        <v>PAYS-BAS</v>
      </c>
      <c r="Y21" s="167"/>
      <c r="Z21" s="167"/>
      <c r="AA21" s="167"/>
      <c r="AB21" s="167"/>
      <c r="AC21" s="167"/>
      <c r="AD21" s="167"/>
      <c r="AE21" s="167"/>
    </row>
    <row r="22" spans="2:32" ht="15" x14ac:dyDescent="0.3">
      <c r="B22" s="203">
        <f>IF(AND(C6='PRONO (Résultats)'!C6,D6='PRONO (Résultats)'!D6),4,IF(C6-D6='PRONO (Résultats)'!C6-'PRONO (Résultats)'!D6,3,IF((C6-D6)*('PRONO (Résultats)'!C6-'PRONO (Résultats)'!D6)&gt;0,2,0)))</f>
        <v>4</v>
      </c>
      <c r="C22" s="146"/>
      <c r="D22" s="146"/>
      <c r="E22" s="148">
        <f>IF(AND(C14='PRONO (Résultats)'!C14,D14='PRONO (Résultats)'!D14),4,IF(C14-D14='PRONO (Résultats)'!C14-'PRONO (Résultats)'!D14,3,IF((C14-D14)*('PRONO (Résultats)'!C14-'PRONO (Résultats)'!D14)&gt;0,2,0)))</f>
        <v>4</v>
      </c>
      <c r="F22" s="99"/>
      <c r="G22" s="99"/>
      <c r="H22" s="145">
        <f>IF(AND(I6='PRONO (Résultats)'!I6,J6='PRONO (Résultats)'!J6),4,IF(I6-J6='PRONO (Résultats)'!I6-'PRONO (Résultats)'!J6,3,IF((I6-J6)*('PRONO (Résultats)'!I6-'PRONO (Résultats)'!J6)&gt;0,2,0)))</f>
        <v>4</v>
      </c>
      <c r="I22" s="123"/>
      <c r="J22" s="123"/>
      <c r="K22" s="148">
        <f>IF(AND(I14='PRONO (Résultats)'!I14,J14='PRONO (Résultats)'!J14),4,IF(I14-J14='PRONO (Résultats)'!I14-'PRONO (Résultats)'!J14,3,IF((I14-J14)*('PRONO (Résultats)'!I14-'PRONO (Résultats)'!J14)&gt;0,2,0)))</f>
        <v>4</v>
      </c>
      <c r="M22" s="127" t="s">
        <v>47</v>
      </c>
      <c r="N22" s="167" t="str">
        <f>IF(AND(ISTEXT(N7),ISNUMBER(O7)),N7,"")</f>
        <v>BRESIL</v>
      </c>
      <c r="O22" s="167"/>
      <c r="P22" s="167"/>
      <c r="Q22" s="167"/>
      <c r="R22" s="167"/>
      <c r="S22" s="167"/>
      <c r="T22" s="167"/>
      <c r="U22" s="167"/>
      <c r="V22" s="167"/>
      <c r="W22" s="127" t="s">
        <v>49</v>
      </c>
      <c r="X22" s="167" t="str">
        <f>IF(AND(ISTEXT(X7),ISNUMBER(Y7)),X7,"")</f>
        <v>ESPAGNE</v>
      </c>
      <c r="Y22" s="167"/>
      <c r="Z22" s="167"/>
      <c r="AA22" s="167"/>
      <c r="AB22" s="167"/>
      <c r="AC22" s="167"/>
      <c r="AD22" s="167"/>
      <c r="AE22" s="167"/>
    </row>
    <row r="23" spans="2:32" ht="15" x14ac:dyDescent="0.3">
      <c r="B23" s="203">
        <f>IF(AND(C7='PRONO (Résultats)'!C7,D7='PRONO (Résultats)'!D7),4,IF(C7-D7='PRONO (Résultats)'!C7-'PRONO (Résultats)'!D7,3,IF((C7-D7)*('PRONO (Résultats)'!C7-'PRONO (Résultats)'!D7)&gt;0,2,0)))</f>
        <v>0</v>
      </c>
      <c r="C23" s="146"/>
      <c r="D23" s="146"/>
      <c r="E23" s="148">
        <f>IF(AND(C15='PRONO (Résultats)'!C15,D15='PRONO (Résultats)'!D15),4,IF(C15-D15='PRONO (Résultats)'!C15-'PRONO (Résultats)'!D15,3,IF((C15-D15)*('PRONO (Résultats)'!C15-'PRONO (Résultats)'!D15)&gt;0,2,0)))</f>
        <v>3</v>
      </c>
      <c r="F23" s="99"/>
      <c r="G23" s="99"/>
      <c r="H23" s="145">
        <f>IF(AND(I7='PRONO (Résultats)'!I7,J7='PRONO (Résultats)'!J7),4,IF(I7-J7='PRONO (Résultats)'!I7-'PRONO (Résultats)'!J7,3,IF((I7-J7)*('PRONO (Résultats)'!I7-'PRONO (Résultats)'!J7)&gt;0,2,0)))</f>
        <v>3</v>
      </c>
      <c r="I23" s="123"/>
      <c r="J23" s="123"/>
      <c r="K23" s="148">
        <f>IF(AND(I15='PRONO (Résultats)'!I15,J15='PRONO (Résultats)'!J15),4,IF(I15-J15='PRONO (Résultats)'!I15-'PRONO (Résultats)'!J15,3,IF((I15-J15)*('PRONO (Résultats)'!I15-'PRONO (Résultats)'!J15)&gt;0,2,0)))</f>
        <v>3</v>
      </c>
      <c r="M23" s="127" t="s">
        <v>50</v>
      </c>
      <c r="N23" s="167" t="str">
        <f>IF(AND(ISTEXT(N13),ISNUMBER(O13)),N13,"")</f>
        <v>JAPON</v>
      </c>
      <c r="O23" s="167"/>
      <c r="P23" s="167"/>
      <c r="Q23" s="167"/>
      <c r="R23" s="167"/>
      <c r="S23" s="167"/>
      <c r="T23" s="167"/>
      <c r="U23" s="167"/>
      <c r="V23" s="167"/>
      <c r="W23" s="127" t="s">
        <v>52</v>
      </c>
      <c r="X23" s="167" t="str">
        <f>IF(AND(ISTEXT(X13),ISNUMBER(Y13)),X13,"")</f>
        <v>ITALIE</v>
      </c>
      <c r="Y23" s="167"/>
      <c r="Z23" s="167"/>
      <c r="AA23" s="167"/>
      <c r="AB23" s="167"/>
      <c r="AC23" s="167"/>
      <c r="AD23" s="167"/>
      <c r="AE23" s="167"/>
    </row>
    <row r="24" spans="2:32" ht="15" x14ac:dyDescent="0.3">
      <c r="B24" s="203">
        <f>IF(AND(C8='PRONO (Résultats)'!C8,D8='PRONO (Résultats)'!D8),4,IF(C8-D8='PRONO (Résultats)'!C8-'PRONO (Résultats)'!D8,3,IF((C8-D8)*('PRONO (Résultats)'!C8-'PRONO (Résultats)'!D8)&gt;0,2,0)))</f>
        <v>0</v>
      </c>
      <c r="C24" s="146"/>
      <c r="D24" s="146"/>
      <c r="E24" s="148">
        <f>IF(AND(C16='PRONO (Résultats)'!C16,D16='PRONO (Résultats)'!D16),4,IF(C16-D16='PRONO (Résultats)'!C16-'PRONO (Résultats)'!D16,3,IF((C16-D16)*('PRONO (Résultats)'!C16-'PRONO (Résultats)'!D16)&gt;0,2,0)))</f>
        <v>3</v>
      </c>
      <c r="F24" s="99"/>
      <c r="G24" s="99"/>
      <c r="H24" s="145">
        <f>IF(AND(I8='PRONO (Résultats)'!I8,J8='PRONO (Résultats)'!J8),4,IF(I8-J8='PRONO (Résultats)'!I8-'PRONO (Résultats)'!J8,3,IF((I8-J8)*('PRONO (Résultats)'!I8-'PRONO (Résultats)'!J8)&gt;0,2,0)))</f>
        <v>3</v>
      </c>
      <c r="I24" s="123"/>
      <c r="J24" s="123"/>
      <c r="K24" s="148">
        <f>IF(AND(I16='PRONO (Résultats)'!I16,J16='PRONO (Résultats)'!J16),4,IF(I16-J16='PRONO (Résultats)'!I16-'PRONO (Résultats)'!J16,3,IF((I16-J16)*('PRONO (Résultats)'!I16-'PRONO (Résultats)'!J16)&gt;0,2,0)))</f>
        <v>3</v>
      </c>
      <c r="M24" s="127" t="s">
        <v>51</v>
      </c>
      <c r="N24" s="167" t="str">
        <f>IF(AND(ISTEXT(N14),ISNUMBER(O14)),N14,"")</f>
        <v>GRECE</v>
      </c>
      <c r="O24" s="167"/>
      <c r="P24" s="167"/>
      <c r="Q24" s="167"/>
      <c r="R24" s="167"/>
      <c r="S24" s="167"/>
      <c r="T24" s="167"/>
      <c r="U24" s="167"/>
      <c r="V24" s="167"/>
      <c r="W24" s="127" t="s">
        <v>53</v>
      </c>
      <c r="X24" s="167" t="str">
        <f>IF(AND(ISTEXT(X14),ISNUMBER(Y14)),X14,"")</f>
        <v>COSTA RICA</v>
      </c>
      <c r="Y24" s="167"/>
      <c r="Z24" s="167"/>
      <c r="AA24" s="167"/>
      <c r="AB24" s="167"/>
      <c r="AC24" s="167"/>
      <c r="AD24" s="167"/>
      <c r="AE24" s="167"/>
    </row>
    <row r="25" spans="2:32" ht="15" x14ac:dyDescent="0.3">
      <c r="B25" s="203">
        <f>IF(AND(C9='PRONO (Résultats)'!C9,D9='PRONO (Résultats)'!D9),4,IF(C9-D9='PRONO (Résultats)'!C9-'PRONO (Résultats)'!D9,3,IF((C9-D9)*('PRONO (Résultats)'!C9-'PRONO (Résultats)'!D9)&gt;0,2,0)))</f>
        <v>0</v>
      </c>
      <c r="C25" s="146"/>
      <c r="D25" s="146"/>
      <c r="E25" s="148">
        <f>IF(AND(C17='PRONO (Résultats)'!C17,D17='PRONO (Résultats)'!D17),4,IF(C17-D17='PRONO (Résultats)'!C17-'PRONO (Résultats)'!D17,3,IF((C17-D17)*('PRONO (Résultats)'!C17-'PRONO (Résultats)'!D17)&gt;0,2,0)))</f>
        <v>2</v>
      </c>
      <c r="F25" s="99"/>
      <c r="G25" s="99"/>
      <c r="H25" s="145">
        <f>IF(AND(I9='PRONO (Résultats)'!I9,J9='PRONO (Résultats)'!J9),4,IF(I9-J9='PRONO (Résultats)'!I9-'PRONO (Résultats)'!J9,3,IF((I9-J9)*('PRONO (Résultats)'!I9-'PRONO (Résultats)'!J9)&gt;0,2,0)))</f>
        <v>2</v>
      </c>
      <c r="I25" s="123"/>
      <c r="J25" s="123"/>
      <c r="K25" s="148">
        <f>IF(AND(I17='PRONO (Résultats)'!I17,J17='PRONO (Résultats)'!J17),4,IF(I17-J17='PRONO (Résultats)'!I17-'PRONO (Résultats)'!J17,3,IF((I17-J17)*('PRONO (Résultats)'!I17-'PRONO (Résultats)'!J17)&gt;0,2,0)))</f>
        <v>2</v>
      </c>
      <c r="M25" s="99"/>
      <c r="N25" s="10"/>
      <c r="O25" s="10"/>
      <c r="P25" s="10"/>
      <c r="Q25" s="10"/>
      <c r="R25" s="10"/>
      <c r="S25" s="10"/>
      <c r="T25" s="10"/>
      <c r="U25" s="10"/>
      <c r="V25" s="99"/>
      <c r="W25" s="99"/>
      <c r="X25" s="10"/>
      <c r="Y25" s="10"/>
      <c r="Z25" s="10"/>
      <c r="AA25" s="10"/>
      <c r="AB25" s="10"/>
      <c r="AC25" s="10"/>
      <c r="AD25" s="10"/>
      <c r="AE25" s="10"/>
    </row>
    <row r="26" spans="2:32" ht="12.75" customHeight="1" x14ac:dyDescent="0.3">
      <c r="B26" s="203">
        <f>IF(AND(C10='PRONO (Résultats)'!C10,D10='PRONO (Résultats)'!D10),4,IF(C10-D10='PRONO (Résultats)'!C10-'PRONO (Résultats)'!D10,3,IF((C10-D10)*('PRONO (Résultats)'!C10-'PRONO (Résultats)'!D10)&gt;0,2,0)))</f>
        <v>0</v>
      </c>
      <c r="C26" s="130"/>
      <c r="D26" s="130"/>
      <c r="E26" s="148">
        <f>IF(AND(C18='PRONO (Résultats)'!C18,D18='PRONO (Résultats)'!D18),4,IF(C18-D18='PRONO (Résultats)'!C18-'PRONO (Résultats)'!D18,3,IF((C18-D18)*('PRONO (Résultats)'!C18-'PRONO (Résultats)'!D18)&gt;0,2,0)))</f>
        <v>0</v>
      </c>
      <c r="F26" s="99"/>
      <c r="G26" s="99"/>
      <c r="H26" s="145">
        <f>IF(AND(I10='PRONO (Résultats)'!I10,J10='PRONO (Résultats)'!J10),4,IF(I10-J10='PRONO (Résultats)'!I10-'PRONO (Résultats)'!J10,3,IF((I10-J10)*('PRONO (Résultats)'!I10-'PRONO (Résultats)'!J10)&gt;0,2,0)))</f>
        <v>0</v>
      </c>
      <c r="I26" s="99"/>
      <c r="J26" s="99"/>
      <c r="K26" s="148">
        <f>IF(AND(I18='PRONO (Résultats)'!I18,J18='PRONO (Résultats)'!J18),4,IF(I18-J18='PRONO (Résultats)'!I18-'PRONO (Résultats)'!J18,3,IF((I18-J18)*('PRONO (Résultats)'!I18-'PRONO (Résultats)'!J18)&gt;0,2,0)))</f>
        <v>0</v>
      </c>
      <c r="L26" s="225" t="s">
        <v>198</v>
      </c>
      <c r="M26" s="210">
        <v>1</v>
      </c>
      <c r="N26" s="209">
        <f>IF(N6='PRONO (Résultats)'!N6,1,0)</f>
        <v>0</v>
      </c>
      <c r="O26" s="212"/>
      <c r="P26" s="213"/>
      <c r="Q26" s="213"/>
      <c r="R26" s="213"/>
      <c r="S26" s="213"/>
      <c r="T26" s="213"/>
      <c r="U26" s="226" t="s">
        <v>201</v>
      </c>
      <c r="V26" s="226"/>
      <c r="W26" s="210">
        <v>1</v>
      </c>
      <c r="X26" s="214">
        <f>IF(X6='PRONO (Résultats)'!X6,1,0)</f>
        <v>0</v>
      </c>
      <c r="Y26" s="212"/>
      <c r="Z26" s="213"/>
      <c r="AA26" s="213"/>
      <c r="AB26" s="213"/>
      <c r="AC26" s="213"/>
      <c r="AD26" s="213"/>
      <c r="AE26" s="212"/>
    </row>
    <row r="27" spans="2:32" s="98" customFormat="1" ht="15" customHeight="1" x14ac:dyDescent="0.25">
      <c r="B27" s="130"/>
      <c r="C27" s="147"/>
      <c r="D27" s="147"/>
      <c r="E27" s="131"/>
      <c r="F27" s="122"/>
      <c r="G27" s="122"/>
      <c r="H27" s="130"/>
      <c r="I27" s="121"/>
      <c r="J27" s="121"/>
      <c r="K27" s="131"/>
      <c r="M27" s="210">
        <v>2</v>
      </c>
      <c r="N27" s="209">
        <f>IF(N7='PRONO (Résultats)'!N7,1,0)</f>
        <v>1</v>
      </c>
      <c r="O27" s="212"/>
      <c r="P27" s="213"/>
      <c r="Q27" s="213"/>
      <c r="R27" s="213"/>
      <c r="S27" s="213"/>
      <c r="T27" s="213"/>
      <c r="U27" s="212"/>
      <c r="V27" s="211"/>
      <c r="W27" s="210">
        <v>2</v>
      </c>
      <c r="X27" s="214">
        <f>IF(X7='PRONO (Résultats)'!X7,1,0)</f>
        <v>0</v>
      </c>
      <c r="Y27" s="212"/>
      <c r="Z27" s="213"/>
      <c r="AA27" s="213"/>
      <c r="AB27" s="213"/>
      <c r="AC27" s="213"/>
      <c r="AD27" s="213"/>
      <c r="AE27" s="212"/>
      <c r="AF27"/>
    </row>
    <row r="28" spans="2:32" s="98" customFormat="1" ht="15" customHeight="1" x14ac:dyDescent="0.25">
      <c r="B28" s="130"/>
      <c r="C28" s="147"/>
      <c r="D28" s="147"/>
      <c r="E28" s="131"/>
      <c r="F28" s="122"/>
      <c r="G28" s="122"/>
      <c r="H28" s="205" t="s">
        <v>200</v>
      </c>
      <c r="I28" s="207">
        <f>SUM($B$21:$K$27)</f>
        <v>52</v>
      </c>
      <c r="J28" s="208" t="s">
        <v>203</v>
      </c>
      <c r="K28" s="206">
        <f>24*4</f>
        <v>96</v>
      </c>
      <c r="M28" s="210">
        <v>3</v>
      </c>
      <c r="N28" s="209">
        <f>IF(N8='PRONO (Résultats)'!N8,1,0)</f>
        <v>0</v>
      </c>
      <c r="O28" s="212"/>
      <c r="P28" s="213"/>
      <c r="Q28" s="213"/>
      <c r="R28" s="213"/>
      <c r="S28" s="213"/>
      <c r="T28" s="213"/>
      <c r="U28" s="212"/>
      <c r="V28" s="211"/>
      <c r="W28" s="210">
        <v>3</v>
      </c>
      <c r="X28" s="214">
        <f>IF(X8='PRONO (Résultats)'!X8,1,0)</f>
        <v>0</v>
      </c>
      <c r="Y28" s="212"/>
      <c r="Z28" s="213"/>
      <c r="AA28" s="213"/>
      <c r="AB28" s="213"/>
      <c r="AC28" s="213"/>
      <c r="AD28" s="213"/>
      <c r="AE28" s="212"/>
      <c r="AF28"/>
    </row>
    <row r="29" spans="2:32" s="98" customFormat="1" ht="15" customHeight="1" x14ac:dyDescent="0.25">
      <c r="B29" s="130"/>
      <c r="C29" s="147"/>
      <c r="D29" s="147"/>
      <c r="E29" s="131"/>
      <c r="F29" s="122"/>
      <c r="G29" s="122"/>
      <c r="H29" s="130"/>
      <c r="I29" s="121"/>
      <c r="J29" s="121"/>
      <c r="K29" s="131"/>
      <c r="M29" s="210">
        <v>4</v>
      </c>
      <c r="N29" s="209">
        <f>IF(N9='PRONO (Résultats)'!N9,1,0)</f>
        <v>1</v>
      </c>
      <c r="O29" s="212"/>
      <c r="P29" s="213"/>
      <c r="Q29" s="213"/>
      <c r="R29" s="213"/>
      <c r="S29" s="213"/>
      <c r="T29" s="213"/>
      <c r="U29" s="212"/>
      <c r="V29" s="211"/>
      <c r="W29" s="210">
        <v>4</v>
      </c>
      <c r="X29" s="214">
        <f>IF(X9='PRONO (Résultats)'!X9,1,0)</f>
        <v>0</v>
      </c>
      <c r="Y29" s="212"/>
      <c r="Z29" s="213"/>
      <c r="AA29" s="213"/>
      <c r="AB29" s="213"/>
      <c r="AC29" s="213"/>
      <c r="AD29" s="213"/>
      <c r="AE29" s="212"/>
      <c r="AF29"/>
    </row>
    <row r="30" spans="2:32" s="98" customFormat="1" ht="15" customHeight="1" x14ac:dyDescent="0.25">
      <c r="B30" s="130"/>
      <c r="C30" s="147"/>
      <c r="D30" s="147"/>
      <c r="E30" s="131"/>
      <c r="F30" s="122"/>
      <c r="G30" s="122"/>
      <c r="H30" s="130"/>
      <c r="I30" s="121"/>
      <c r="J30" s="121"/>
      <c r="K30" s="131"/>
      <c r="M30" s="210"/>
      <c r="N30" s="212"/>
      <c r="O30" s="212"/>
      <c r="P30" s="213"/>
      <c r="Q30" s="213"/>
      <c r="R30" s="213"/>
      <c r="S30" s="213"/>
      <c r="T30" s="213"/>
      <c r="U30" s="212"/>
      <c r="V30" s="211"/>
      <c r="W30" s="210"/>
      <c r="X30" s="211"/>
      <c r="Y30" s="212"/>
      <c r="Z30" s="213"/>
      <c r="AA30" s="213"/>
      <c r="AB30" s="213"/>
      <c r="AC30" s="213"/>
      <c r="AD30" s="213"/>
      <c r="AE30" s="212"/>
      <c r="AF30"/>
    </row>
    <row r="31" spans="2:32" x14ac:dyDescent="0.2">
      <c r="B31" s="145"/>
      <c r="C31" s="146"/>
      <c r="D31" s="146"/>
      <c r="E31" s="148"/>
      <c r="F31" s="99"/>
      <c r="G31" s="99"/>
      <c r="H31" s="145"/>
      <c r="I31" s="123"/>
      <c r="J31" s="123"/>
      <c r="K31" s="148"/>
      <c r="L31" s="225" t="s">
        <v>199</v>
      </c>
      <c r="M31" s="210">
        <v>1</v>
      </c>
      <c r="N31" s="131">
        <f>IF(N13='PRONO (Résultats)'!N13,1,0)</f>
        <v>1</v>
      </c>
      <c r="O31" s="212"/>
      <c r="P31" s="213"/>
      <c r="Q31" s="213"/>
      <c r="R31" s="213"/>
      <c r="S31" s="213"/>
      <c r="T31" s="213"/>
      <c r="U31" s="226" t="s">
        <v>202</v>
      </c>
      <c r="V31" s="226"/>
      <c r="W31" s="210">
        <v>1</v>
      </c>
      <c r="X31" s="211">
        <f>IF(X13='PRONO (Résultats)'!X13,1,0)</f>
        <v>1</v>
      </c>
      <c r="Y31" s="212"/>
      <c r="Z31" s="213"/>
      <c r="AA31" s="213"/>
      <c r="AB31" s="213"/>
      <c r="AC31" s="213"/>
      <c r="AD31" s="213"/>
      <c r="AE31" s="212"/>
    </row>
    <row r="32" spans="2:32" ht="15.75" x14ac:dyDescent="0.2">
      <c r="B32" s="145"/>
      <c r="C32" s="146"/>
      <c r="D32" s="146"/>
      <c r="E32" s="148"/>
      <c r="F32" s="99"/>
      <c r="G32" s="99"/>
      <c r="H32" s="145"/>
      <c r="I32" s="123"/>
      <c r="J32" s="123"/>
      <c r="K32" s="148"/>
      <c r="M32" s="210">
        <v>2</v>
      </c>
      <c r="N32" s="131">
        <f>IF(N14='PRONO (Résultats)'!N14,1,0)</f>
        <v>0</v>
      </c>
      <c r="O32" s="212"/>
      <c r="P32" s="213"/>
      <c r="Q32" s="213"/>
      <c r="R32" s="213"/>
      <c r="S32" s="213"/>
      <c r="T32" s="213"/>
      <c r="U32" s="212"/>
      <c r="V32" s="211"/>
      <c r="W32" s="210">
        <v>2</v>
      </c>
      <c r="X32" s="211">
        <f>IF(X14='PRONO (Résultats)'!X14,1,0)</f>
        <v>0</v>
      </c>
      <c r="Y32" s="217" t="s">
        <v>200</v>
      </c>
      <c r="Z32" s="217"/>
      <c r="AA32" s="217"/>
      <c r="AB32" s="218">
        <f>SUM(N26:N29,N31:N34,X26:X29,X31:X34)</f>
        <v>4</v>
      </c>
      <c r="AC32" s="218"/>
      <c r="AD32" s="219" t="s">
        <v>203</v>
      </c>
      <c r="AE32" s="219">
        <f>16*1</f>
        <v>16</v>
      </c>
    </row>
    <row r="33" spans="2:32" x14ac:dyDescent="0.2">
      <c r="B33" s="145"/>
      <c r="C33" s="146"/>
      <c r="D33" s="146"/>
      <c r="E33" s="148"/>
      <c r="F33" s="99"/>
      <c r="G33" s="99"/>
      <c r="H33" s="145"/>
      <c r="I33" s="123"/>
      <c r="J33" s="123"/>
      <c r="K33" s="148"/>
      <c r="M33" s="210">
        <v>3</v>
      </c>
      <c r="N33" s="131">
        <f>IF(N15='PRONO (Résultats)'!N15,1,0)</f>
        <v>0</v>
      </c>
      <c r="O33" s="215"/>
      <c r="P33" s="215"/>
      <c r="Q33" s="215"/>
      <c r="R33" s="215"/>
      <c r="S33" s="215"/>
      <c r="T33" s="215"/>
      <c r="U33" s="215"/>
      <c r="V33" s="215"/>
      <c r="W33" s="224">
        <v>3</v>
      </c>
      <c r="X33" s="211">
        <f>IF(X15='PRONO (Résultats)'!X15,1,0)</f>
        <v>0</v>
      </c>
      <c r="Y33" s="216"/>
      <c r="Z33" s="216"/>
      <c r="AA33" s="216"/>
      <c r="AB33" s="216"/>
      <c r="AC33" s="216"/>
      <c r="AD33" s="216"/>
      <c r="AE33" s="216"/>
    </row>
    <row r="34" spans="2:32" ht="12.75" customHeight="1" x14ac:dyDescent="0.2">
      <c r="B34" s="145"/>
      <c r="C34" s="146"/>
      <c r="D34" s="146"/>
      <c r="E34" s="148"/>
      <c r="F34" s="99"/>
      <c r="G34" s="99"/>
      <c r="H34" s="145"/>
      <c r="I34" s="123"/>
      <c r="J34" s="123"/>
      <c r="K34" s="148"/>
      <c r="M34" s="210">
        <v>4</v>
      </c>
      <c r="N34" s="131">
        <f>IF(N16='PRONO (Résultats)'!N16,1,0)</f>
        <v>0</v>
      </c>
      <c r="O34" s="215"/>
      <c r="P34" s="215"/>
      <c r="Q34" s="215"/>
      <c r="R34" s="215"/>
      <c r="S34" s="215"/>
      <c r="T34" s="215"/>
      <c r="U34" s="215"/>
      <c r="V34" s="215"/>
      <c r="W34" s="224">
        <v>4</v>
      </c>
      <c r="X34" s="211">
        <f>IF(X16='PRONO (Résultats)'!X16,1,0)</f>
        <v>0</v>
      </c>
      <c r="Y34" s="217" t="s">
        <v>200</v>
      </c>
      <c r="Z34" s="217"/>
      <c r="AA34" s="217"/>
      <c r="AB34" s="220">
        <f>I28+AB32</f>
        <v>56</v>
      </c>
      <c r="AC34" s="221"/>
      <c r="AD34" s="222" t="s">
        <v>203</v>
      </c>
      <c r="AE34" s="223">
        <f>(24*4)+(16*1)</f>
        <v>112</v>
      </c>
    </row>
    <row r="35" spans="2:32" x14ac:dyDescent="0.2">
      <c r="B35" s="124"/>
      <c r="C35" s="177" t="s">
        <v>30</v>
      </c>
      <c r="D35" s="177"/>
      <c r="E35" s="177"/>
      <c r="F35" s="177"/>
      <c r="G35" s="177"/>
      <c r="H35" s="124"/>
      <c r="I35" s="123"/>
      <c r="J35" s="123"/>
      <c r="K35" s="124"/>
      <c r="M35" s="107"/>
      <c r="N35" s="58"/>
      <c r="O35" s="58"/>
      <c r="P35" s="58"/>
      <c r="Q35" s="58"/>
      <c r="R35" s="58"/>
      <c r="S35" s="58"/>
      <c r="T35" s="58"/>
      <c r="U35" s="58"/>
      <c r="V35" s="58"/>
      <c r="W35" s="58"/>
      <c r="X35" s="58"/>
      <c r="Y35" s="105"/>
      <c r="Z35" s="105"/>
      <c r="AA35" s="105"/>
      <c r="AB35" s="105"/>
      <c r="AC35" s="105"/>
      <c r="AD35" s="105"/>
      <c r="AE35" s="105"/>
    </row>
    <row r="36" spans="2:32" ht="12.75" customHeight="1" x14ac:dyDescent="0.2">
      <c r="B36" s="124"/>
      <c r="C36" s="123"/>
      <c r="D36" s="123"/>
      <c r="E36" s="124"/>
      <c r="F36" s="99"/>
      <c r="G36" s="134" t="s">
        <v>56</v>
      </c>
      <c r="H36" s="124"/>
      <c r="I36" s="123"/>
      <c r="J36" s="123"/>
      <c r="K36" s="124"/>
      <c r="M36" s="99"/>
      <c r="N36" s="104"/>
      <c r="O36" s="104"/>
      <c r="P36" s="104"/>
      <c r="Q36" s="99"/>
      <c r="R36" s="104"/>
      <c r="S36" s="104"/>
      <c r="T36" s="99"/>
      <c r="U36" s="104"/>
      <c r="V36" s="104"/>
      <c r="W36" s="104"/>
      <c r="X36" s="104"/>
      <c r="Y36" s="106"/>
      <c r="Z36" s="106"/>
      <c r="AA36" s="106"/>
      <c r="AB36" s="106"/>
      <c r="AC36" s="106"/>
      <c r="AD36" s="106"/>
      <c r="AE36" s="106"/>
    </row>
    <row r="37" spans="2:32" ht="12.75" customHeight="1" x14ac:dyDescent="0.2">
      <c r="B37" s="174">
        <v>1</v>
      </c>
      <c r="C37" s="178" t="s">
        <v>21</v>
      </c>
      <c r="D37" s="178"/>
      <c r="E37" s="135" t="str">
        <f>N21</f>
        <v>CAMEROUN</v>
      </c>
      <c r="F37" s="143"/>
      <c r="G37" s="143"/>
      <c r="H37" s="124"/>
      <c r="I37" s="123"/>
      <c r="J37" s="123"/>
      <c r="K37" s="124"/>
      <c r="M37" s="133" t="s">
        <v>56</v>
      </c>
      <c r="N37" s="104"/>
      <c r="O37" s="104"/>
      <c r="P37" s="104"/>
      <c r="Q37" s="99"/>
      <c r="R37" s="104"/>
      <c r="S37" s="104"/>
      <c r="T37" s="99"/>
      <c r="U37" s="104"/>
      <c r="V37" s="104"/>
      <c r="W37" s="104"/>
      <c r="X37" s="104"/>
      <c r="Y37" s="162" t="s">
        <v>192</v>
      </c>
      <c r="Z37" s="162"/>
      <c r="AA37" s="162"/>
      <c r="AB37" s="162"/>
      <c r="AC37" s="162"/>
      <c r="AD37" s="162"/>
      <c r="AE37" s="162"/>
    </row>
    <row r="38" spans="2:32" ht="12.75" customHeight="1" x14ac:dyDescent="0.2">
      <c r="B38" s="174"/>
      <c r="C38" s="171" t="s">
        <v>22</v>
      </c>
      <c r="D38" s="171"/>
      <c r="E38" s="138" t="str">
        <f>X22</f>
        <v>ESPAGNE</v>
      </c>
      <c r="F38" s="144"/>
      <c r="G38" s="144"/>
      <c r="H38" s="141">
        <v>5</v>
      </c>
      <c r="I38" s="178" t="s">
        <v>183</v>
      </c>
      <c r="J38" s="178"/>
      <c r="K38" s="135" t="str">
        <f>IF(AND(ISNUMBER(F37),ISNUMBER(F38)),IF(100*F37+G37&gt;100*F38+G38,E37,E38),"")</f>
        <v/>
      </c>
      <c r="L38" s="143"/>
      <c r="M38" s="143"/>
      <c r="N38" s="104"/>
      <c r="O38" s="176" t="s">
        <v>31</v>
      </c>
      <c r="P38" s="176"/>
      <c r="Q38" s="176"/>
      <c r="R38" s="176"/>
      <c r="S38" s="176"/>
      <c r="T38" s="176"/>
      <c r="U38" s="176"/>
      <c r="V38" s="176"/>
      <c r="W38" s="133" t="s">
        <v>56</v>
      </c>
      <c r="X38" s="104"/>
      <c r="Y38" s="153"/>
      <c r="Z38" s="154"/>
      <c r="AA38" s="154"/>
      <c r="AB38" s="154"/>
      <c r="AC38" s="154"/>
      <c r="AD38" s="154"/>
      <c r="AE38" s="155"/>
    </row>
    <row r="39" spans="2:32" ht="12.75" customHeight="1" x14ac:dyDescent="0.2">
      <c r="B39" s="108"/>
      <c r="C39" s="132"/>
      <c r="E39" s="17"/>
      <c r="G39" s="134" t="s">
        <v>56</v>
      </c>
      <c r="M39" s="133" t="s">
        <v>56</v>
      </c>
      <c r="N39" s="104"/>
      <c r="O39" s="149" t="s">
        <v>187</v>
      </c>
      <c r="P39" s="172" t="str">
        <f>IF(AND(ISNUMBER(L38),ISNUMBER(L40)),IF(100*L38+M38&gt;100*L40+M40,K38,K40),"")</f>
        <v/>
      </c>
      <c r="Q39" s="172"/>
      <c r="R39" s="172"/>
      <c r="S39" s="172"/>
      <c r="T39" s="172"/>
      <c r="U39" s="172"/>
      <c r="V39" s="143"/>
      <c r="W39" s="143"/>
      <c r="X39" s="104"/>
      <c r="Y39" s="156"/>
      <c r="Z39" s="157"/>
      <c r="AA39" s="157"/>
      <c r="AB39" s="157"/>
      <c r="AC39" s="157"/>
      <c r="AD39" s="157"/>
      <c r="AE39" s="158"/>
    </row>
    <row r="40" spans="2:32" ht="12.75" customHeight="1" x14ac:dyDescent="0.2">
      <c r="B40" s="175">
        <v>2</v>
      </c>
      <c r="C40" s="171" t="s">
        <v>23</v>
      </c>
      <c r="D40" s="171"/>
      <c r="E40" s="136" t="str">
        <f>N23</f>
        <v>JAPON</v>
      </c>
      <c r="F40" s="143"/>
      <c r="G40" s="143"/>
      <c r="H40" s="58"/>
      <c r="I40" s="178" t="s">
        <v>184</v>
      </c>
      <c r="J40" s="178"/>
      <c r="K40" s="139" t="str">
        <f>IF(AND(ISNUMBER(F40),ISNUMBER(F41)),IF(100*F40+G40&gt;100*F41+G41,E40,E41),"")</f>
        <v/>
      </c>
      <c r="L40" s="143"/>
      <c r="M40" s="143"/>
      <c r="N40" s="58"/>
      <c r="O40" s="149" t="s">
        <v>188</v>
      </c>
      <c r="P40" s="173" t="str">
        <f>IF(AND(ISNUMBER(L44),ISNUMBER(L46)),IF(100*L44+M44&gt;100*L46+M46,K44,K46),"")</f>
        <v/>
      </c>
      <c r="Q40" s="173"/>
      <c r="R40" s="173"/>
      <c r="S40" s="173"/>
      <c r="T40" s="173"/>
      <c r="U40" s="173"/>
      <c r="V40" s="143"/>
      <c r="W40" s="143"/>
      <c r="X40" s="99"/>
      <c r="Y40" s="159"/>
      <c r="Z40" s="160"/>
      <c r="AA40" s="160"/>
      <c r="AB40" s="160"/>
      <c r="AC40" s="160"/>
      <c r="AD40" s="160"/>
      <c r="AE40" s="161"/>
      <c r="AF40" s="99"/>
    </row>
    <row r="41" spans="2:32" ht="12.75" customHeight="1" x14ac:dyDescent="0.2">
      <c r="B41" s="175"/>
      <c r="C41" s="171" t="s">
        <v>24</v>
      </c>
      <c r="D41" s="171"/>
      <c r="E41" s="138" t="str">
        <f>X24</f>
        <v>COSTA RICA</v>
      </c>
      <c r="F41" s="143"/>
      <c r="G41" s="143"/>
      <c r="H41" s="102"/>
      <c r="I41" s="102"/>
      <c r="J41" s="102"/>
      <c r="K41" s="102"/>
      <c r="L41" s="102"/>
      <c r="M41" s="102"/>
      <c r="N41" s="102"/>
      <c r="O41" s="102"/>
      <c r="P41" s="102"/>
      <c r="Q41" s="102"/>
      <c r="R41" s="102"/>
      <c r="Y41" s="162" t="s">
        <v>193</v>
      </c>
      <c r="Z41" s="162"/>
      <c r="AA41" s="162"/>
      <c r="AB41" s="162"/>
      <c r="AC41" s="162"/>
      <c r="AD41" s="162"/>
      <c r="AE41" s="162"/>
      <c r="AF41" s="15"/>
    </row>
    <row r="42" spans="2:32" ht="12.75" customHeight="1" x14ac:dyDescent="0.2">
      <c r="B42" s="109"/>
      <c r="C42" s="126"/>
      <c r="D42" s="110"/>
      <c r="E42" s="126"/>
      <c r="F42" s="102"/>
      <c r="G42" s="134" t="s">
        <v>56</v>
      </c>
      <c r="H42" s="102"/>
      <c r="I42" s="102"/>
      <c r="J42" s="102"/>
      <c r="K42" s="102"/>
      <c r="L42" s="102"/>
      <c r="M42" s="102"/>
      <c r="N42" s="102"/>
      <c r="O42" s="102"/>
      <c r="P42" s="102"/>
      <c r="Q42" s="102"/>
      <c r="R42" s="102"/>
      <c r="S42" s="104"/>
      <c r="T42" s="104"/>
      <c r="U42" s="104"/>
      <c r="V42" s="99"/>
      <c r="W42" s="104"/>
      <c r="X42" s="104"/>
      <c r="Y42" s="153"/>
      <c r="Z42" s="154"/>
      <c r="AA42" s="154"/>
      <c r="AB42" s="154"/>
      <c r="AC42" s="154"/>
      <c r="AD42" s="154"/>
      <c r="AE42" s="155"/>
      <c r="AF42" s="104"/>
    </row>
    <row r="43" spans="2:32" ht="12.75" customHeight="1" x14ac:dyDescent="0.2">
      <c r="B43" s="175">
        <v>3</v>
      </c>
      <c r="C43" s="171" t="s">
        <v>25</v>
      </c>
      <c r="D43" s="171"/>
      <c r="E43" s="137" t="str">
        <f>X21</f>
        <v>PAYS-BAS</v>
      </c>
      <c r="F43" s="143"/>
      <c r="G43" s="143"/>
      <c r="H43" s="102"/>
      <c r="I43" s="11"/>
      <c r="J43" s="110"/>
      <c r="K43" s="110"/>
      <c r="L43" s="102"/>
      <c r="M43" s="133" t="s">
        <v>56</v>
      </c>
      <c r="N43" s="102"/>
      <c r="O43" s="176" t="s">
        <v>189</v>
      </c>
      <c r="P43" s="176"/>
      <c r="Q43" s="176"/>
      <c r="R43" s="176"/>
      <c r="S43" s="176"/>
      <c r="T43" s="176"/>
      <c r="U43" s="176"/>
      <c r="V43" s="176"/>
      <c r="W43" s="133" t="s">
        <v>56</v>
      </c>
      <c r="X43" s="104"/>
      <c r="Y43" s="156"/>
      <c r="Z43" s="157"/>
      <c r="AA43" s="157"/>
      <c r="AB43" s="157"/>
      <c r="AC43" s="157"/>
      <c r="AD43" s="157"/>
      <c r="AE43" s="158"/>
      <c r="AF43" s="104"/>
    </row>
    <row r="44" spans="2:32" ht="12.75" customHeight="1" x14ac:dyDescent="0.2">
      <c r="B44" s="175"/>
      <c r="C44" s="171" t="s">
        <v>26</v>
      </c>
      <c r="D44" s="171"/>
      <c r="E44" s="138" t="str">
        <f>N22</f>
        <v>BRESIL</v>
      </c>
      <c r="F44" s="143"/>
      <c r="G44" s="143"/>
      <c r="H44" s="140">
        <v>6</v>
      </c>
      <c r="I44" s="171" t="s">
        <v>185</v>
      </c>
      <c r="J44" s="171"/>
      <c r="K44" s="136" t="str">
        <f>IF(AND(ISNUMBER(F43),ISNUMBER(F44)),IF(100*F43+G43&gt;100*F44+G44,E43,E44),"")</f>
        <v/>
      </c>
      <c r="L44" s="143"/>
      <c r="M44" s="143"/>
      <c r="N44" s="112"/>
      <c r="O44" s="149" t="s">
        <v>190</v>
      </c>
      <c r="P44" s="172" t="str">
        <f>IF(AND(ISNUMBER(L38),ISNUMBER(L40)),IF(100*L38+M38&gt;100*L40+M40,K40,K38),"")</f>
        <v/>
      </c>
      <c r="Q44" s="172"/>
      <c r="R44" s="172"/>
      <c r="S44" s="172"/>
      <c r="T44" s="172"/>
      <c r="U44" s="172"/>
      <c r="V44" s="143"/>
      <c r="W44" s="143"/>
      <c r="X44" s="104"/>
      <c r="Y44" s="159"/>
      <c r="Z44" s="160"/>
      <c r="AA44" s="160"/>
      <c r="AB44" s="160"/>
      <c r="AC44" s="160"/>
      <c r="AD44" s="160"/>
      <c r="AE44" s="161"/>
      <c r="AF44" s="104"/>
    </row>
    <row r="45" spans="2:32" ht="12.75" customHeight="1" x14ac:dyDescent="0.2">
      <c r="B45" s="109"/>
      <c r="C45" s="126"/>
      <c r="D45" s="110"/>
      <c r="E45" s="126"/>
      <c r="F45" s="102"/>
      <c r="G45" s="134" t="s">
        <v>56</v>
      </c>
      <c r="H45" s="102"/>
      <c r="I45" s="111"/>
      <c r="J45" s="110"/>
      <c r="K45" s="110"/>
      <c r="L45" s="102"/>
      <c r="M45" s="133" t="s">
        <v>56</v>
      </c>
      <c r="N45" s="102"/>
      <c r="O45" s="149" t="s">
        <v>191</v>
      </c>
      <c r="P45" s="173" t="str">
        <f>IF(AND(ISNUMBER(L44),ISNUMBER(L46)),IF(100*L44+M44&gt;100*L46+M46,K46,K44),"")</f>
        <v/>
      </c>
      <c r="Q45" s="173"/>
      <c r="R45" s="173"/>
      <c r="S45" s="173"/>
      <c r="T45" s="173"/>
      <c r="U45" s="173"/>
      <c r="V45" s="143"/>
      <c r="W45" s="143"/>
      <c r="X45" s="104"/>
      <c r="Y45" s="99"/>
      <c r="Z45" s="104"/>
      <c r="AA45" s="104"/>
      <c r="AB45" s="104"/>
      <c r="AC45" s="104"/>
      <c r="AD45" s="99"/>
      <c r="AE45" s="104"/>
      <c r="AF45" s="104"/>
    </row>
    <row r="46" spans="2:32" ht="12.75" customHeight="1" x14ac:dyDescent="0.2">
      <c r="B46" s="175">
        <v>4</v>
      </c>
      <c r="C46" s="171" t="s">
        <v>27</v>
      </c>
      <c r="D46" s="171"/>
      <c r="E46" s="137" t="str">
        <f>X23</f>
        <v>ITALIE</v>
      </c>
      <c r="F46" s="143"/>
      <c r="G46" s="143"/>
      <c r="H46" s="102"/>
      <c r="I46" s="171" t="s">
        <v>186</v>
      </c>
      <c r="J46" s="171"/>
      <c r="K46" s="138" t="str">
        <f>IF(AND(ISNUMBER(F46),ISNUMBER(F47)),IF(100*F46+G46&gt;100*F47+G47,E46,E47),"")</f>
        <v/>
      </c>
      <c r="L46" s="143"/>
      <c r="M46" s="143"/>
      <c r="N46" s="110"/>
      <c r="O46" s="110"/>
      <c r="P46" s="102"/>
      <c r="Q46" s="102"/>
      <c r="R46" s="102"/>
      <c r="S46" s="99"/>
      <c r="T46" s="99"/>
      <c r="U46" s="99"/>
      <c r="V46" s="99"/>
      <c r="W46" s="99"/>
      <c r="X46" s="99"/>
      <c r="Y46" s="99"/>
      <c r="Z46" s="99"/>
      <c r="AA46" s="99"/>
      <c r="AB46" s="99"/>
      <c r="AC46" s="99"/>
      <c r="AD46" s="99"/>
      <c r="AE46" s="99"/>
      <c r="AF46" s="103"/>
    </row>
    <row r="47" spans="2:32" ht="12.75" customHeight="1" x14ac:dyDescent="0.25">
      <c r="B47" s="175"/>
      <c r="C47" s="171" t="s">
        <v>28</v>
      </c>
      <c r="D47" s="171"/>
      <c r="E47" s="138" t="str">
        <f>N24</f>
        <v>GRECE</v>
      </c>
      <c r="F47" s="143"/>
      <c r="G47" s="143"/>
      <c r="H47" s="102"/>
      <c r="I47" s="102"/>
      <c r="J47" s="109"/>
      <c r="K47" s="109"/>
      <c r="L47" s="102"/>
      <c r="M47" s="113"/>
      <c r="N47" s="114"/>
      <c r="O47" s="110"/>
      <c r="P47" s="102"/>
      <c r="Q47" s="102"/>
      <c r="R47" s="102"/>
      <c r="AF47" s="15"/>
    </row>
    <row r="48" spans="2:32" ht="18" customHeight="1" x14ac:dyDescent="0.2">
      <c r="B48" s="109"/>
      <c r="C48" s="11"/>
      <c r="D48" s="110"/>
      <c r="E48" s="110"/>
      <c r="F48" s="102"/>
      <c r="G48" s="102"/>
      <c r="H48" s="102"/>
      <c r="I48" s="102"/>
      <c r="J48" s="109"/>
      <c r="K48" s="102"/>
      <c r="L48" s="102"/>
      <c r="M48" s="111"/>
      <c r="N48" s="110"/>
      <c r="O48" s="151"/>
      <c r="P48" s="151"/>
      <c r="Q48" s="151"/>
      <c r="R48" s="151"/>
      <c r="S48" s="151"/>
      <c r="T48" s="151"/>
      <c r="U48" s="151"/>
    </row>
    <row r="49" spans="2:21" ht="30" customHeight="1" x14ac:dyDescent="0.2">
      <c r="B49" s="109"/>
      <c r="C49" s="111"/>
      <c r="D49" s="110"/>
      <c r="E49" s="110"/>
      <c r="F49" s="102"/>
      <c r="G49" s="102"/>
      <c r="H49" s="102"/>
      <c r="I49" s="11"/>
      <c r="J49" s="110"/>
      <c r="K49" s="110"/>
      <c r="L49" s="102"/>
      <c r="M49" s="102"/>
      <c r="N49" s="109"/>
      <c r="O49" s="117"/>
      <c r="P49" s="117"/>
      <c r="Q49" s="117"/>
      <c r="R49" s="117"/>
      <c r="S49" s="117"/>
      <c r="T49" s="117"/>
      <c r="U49" s="117"/>
    </row>
    <row r="50" spans="2:21" ht="18" x14ac:dyDescent="0.2">
      <c r="B50" s="109"/>
      <c r="C50" s="111"/>
      <c r="D50" s="110"/>
      <c r="E50" s="110"/>
      <c r="F50" s="102"/>
      <c r="G50" s="102"/>
      <c r="H50" s="102"/>
      <c r="I50" s="102"/>
      <c r="J50" s="109"/>
      <c r="K50" s="109"/>
      <c r="L50" s="102"/>
      <c r="M50" s="102"/>
      <c r="N50" s="109"/>
      <c r="O50" s="151"/>
      <c r="P50" s="151"/>
      <c r="Q50" s="151"/>
      <c r="R50" s="151"/>
      <c r="S50" s="151"/>
      <c r="T50" s="151"/>
      <c r="U50" s="151"/>
    </row>
    <row r="51" spans="2:21" ht="30" customHeight="1" x14ac:dyDescent="0.2">
      <c r="B51" s="109"/>
      <c r="C51" s="102"/>
      <c r="D51" s="109"/>
      <c r="E51" s="109"/>
      <c r="F51" s="102"/>
      <c r="G51" s="102"/>
      <c r="H51" s="102"/>
      <c r="I51" s="102"/>
      <c r="J51" s="109"/>
      <c r="K51" s="109"/>
      <c r="L51" s="102"/>
      <c r="M51" s="102"/>
      <c r="N51" s="109"/>
      <c r="O51" s="117"/>
      <c r="P51" s="117"/>
      <c r="Q51" s="117"/>
      <c r="R51" s="117"/>
      <c r="S51" s="117"/>
      <c r="T51" s="117"/>
      <c r="U51" s="117"/>
    </row>
    <row r="52" spans="2:21" ht="18" x14ac:dyDescent="0.2">
      <c r="B52" s="109"/>
      <c r="C52" s="11"/>
      <c r="D52" s="110"/>
      <c r="E52" s="110"/>
      <c r="F52" s="102"/>
      <c r="G52" s="102"/>
      <c r="H52" s="102"/>
      <c r="I52" s="102"/>
      <c r="J52" s="109"/>
      <c r="K52" s="102"/>
      <c r="L52" s="102"/>
      <c r="M52" s="102"/>
      <c r="N52" s="109"/>
      <c r="O52" s="109"/>
      <c r="P52" s="11"/>
      <c r="Q52" s="110"/>
      <c r="R52" s="110"/>
    </row>
    <row r="53" spans="2:21" ht="18" x14ac:dyDescent="0.2">
      <c r="B53" s="109"/>
      <c r="C53" s="111"/>
      <c r="D53" s="110"/>
      <c r="E53" s="110"/>
      <c r="F53" s="102"/>
      <c r="G53" s="102"/>
      <c r="H53" s="102"/>
      <c r="I53" s="11"/>
      <c r="J53" s="110"/>
      <c r="K53" s="110"/>
      <c r="L53" s="102"/>
      <c r="M53" s="102"/>
      <c r="N53" s="109"/>
      <c r="O53" s="109"/>
      <c r="P53" s="111"/>
      <c r="Q53" s="110"/>
      <c r="R53" s="110"/>
    </row>
    <row r="54" spans="2:21" ht="18" x14ac:dyDescent="0.25">
      <c r="B54" s="109"/>
      <c r="C54" s="102"/>
      <c r="D54" s="109"/>
      <c r="E54" s="109"/>
      <c r="F54" s="102"/>
      <c r="G54" s="102"/>
      <c r="H54" s="102"/>
      <c r="I54" s="113"/>
      <c r="J54" s="114"/>
      <c r="K54" s="110"/>
      <c r="L54" s="102"/>
      <c r="M54" s="115"/>
      <c r="N54" s="109"/>
      <c r="O54" s="109"/>
      <c r="P54" s="102"/>
      <c r="Q54" s="102"/>
      <c r="R54" s="102"/>
    </row>
    <row r="55" spans="2:21" ht="18" x14ac:dyDescent="0.2">
      <c r="B55" s="109"/>
      <c r="C55" s="11"/>
      <c r="D55" s="110"/>
      <c r="E55" s="110"/>
      <c r="F55" s="102"/>
      <c r="G55" s="102"/>
      <c r="H55" s="102"/>
      <c r="I55" s="111"/>
      <c r="J55" s="110"/>
      <c r="K55" s="110"/>
      <c r="L55" s="102"/>
      <c r="M55" s="102"/>
      <c r="N55" s="109"/>
      <c r="O55" s="102"/>
      <c r="P55" s="102"/>
      <c r="Q55" s="102"/>
      <c r="R55" s="102"/>
    </row>
    <row r="56" spans="2:21" ht="18" x14ac:dyDescent="0.2">
      <c r="B56" s="109"/>
      <c r="C56" s="111"/>
      <c r="D56" s="110"/>
      <c r="E56" s="110"/>
      <c r="F56" s="102"/>
      <c r="G56" s="102"/>
      <c r="H56" s="102"/>
      <c r="I56" s="102"/>
      <c r="J56" s="109"/>
      <c r="K56" s="109"/>
      <c r="L56" s="102"/>
      <c r="M56" s="11"/>
      <c r="N56" s="110"/>
      <c r="O56" s="110"/>
      <c r="P56" s="102"/>
      <c r="Q56" s="102"/>
      <c r="R56" s="102"/>
    </row>
    <row r="57" spans="2:21" ht="18" x14ac:dyDescent="0.25">
      <c r="B57" s="109"/>
      <c r="C57" s="102"/>
      <c r="D57" s="109"/>
      <c r="E57" s="109"/>
      <c r="F57" s="102"/>
      <c r="G57" s="102"/>
      <c r="H57" s="102"/>
      <c r="I57" s="102"/>
      <c r="J57" s="109"/>
      <c r="K57" s="109"/>
      <c r="L57" s="102"/>
      <c r="M57" s="113"/>
      <c r="N57" s="114"/>
      <c r="O57" s="110"/>
      <c r="P57" s="102"/>
      <c r="Q57" s="102"/>
      <c r="R57" s="102"/>
    </row>
    <row r="58" spans="2:21" ht="18" x14ac:dyDescent="0.2">
      <c r="B58" s="109"/>
      <c r="C58" s="11"/>
      <c r="D58" s="110"/>
      <c r="E58" s="110"/>
      <c r="F58" s="102"/>
      <c r="G58" s="102"/>
      <c r="H58" s="102"/>
      <c r="I58" s="102"/>
      <c r="J58" s="109"/>
      <c r="K58" s="102"/>
      <c r="L58" s="102"/>
      <c r="M58" s="111"/>
      <c r="N58" s="110"/>
      <c r="O58" s="110"/>
      <c r="P58" s="102"/>
      <c r="Q58" s="102"/>
      <c r="R58" s="102"/>
    </row>
    <row r="59" spans="2:21" ht="18" x14ac:dyDescent="0.2">
      <c r="B59" s="109"/>
      <c r="C59" s="111"/>
      <c r="D59" s="110"/>
      <c r="E59" s="110"/>
      <c r="F59" s="102"/>
      <c r="G59" s="102"/>
      <c r="H59" s="102"/>
      <c r="I59" s="11"/>
      <c r="J59" s="110"/>
      <c r="K59" s="110"/>
      <c r="L59" s="102"/>
      <c r="M59" s="102"/>
      <c r="N59" s="102"/>
      <c r="O59" s="102"/>
      <c r="P59" s="102"/>
      <c r="Q59" s="102"/>
      <c r="R59" s="102"/>
    </row>
    <row r="60" spans="2:21" ht="18" x14ac:dyDescent="0.25">
      <c r="B60" s="109"/>
      <c r="C60" s="102"/>
      <c r="D60" s="109"/>
      <c r="E60" s="109"/>
      <c r="F60" s="102"/>
      <c r="G60" s="102"/>
      <c r="H60" s="102"/>
      <c r="I60" s="113"/>
      <c r="J60" s="114"/>
      <c r="K60" s="110"/>
      <c r="L60" s="102"/>
      <c r="M60" s="102"/>
      <c r="N60" s="102"/>
      <c r="O60" s="102"/>
      <c r="P60" s="102"/>
      <c r="Q60" s="102"/>
      <c r="R60" s="102"/>
    </row>
    <row r="61" spans="2:21" ht="18" x14ac:dyDescent="0.2">
      <c r="B61" s="109"/>
      <c r="C61" s="11"/>
      <c r="D61" s="110"/>
      <c r="E61" s="110"/>
      <c r="F61" s="102"/>
      <c r="G61" s="102"/>
      <c r="H61" s="102"/>
      <c r="I61" s="111"/>
      <c r="J61" s="110"/>
      <c r="K61" s="110"/>
      <c r="L61" s="102"/>
      <c r="M61" s="102"/>
      <c r="N61" s="102"/>
      <c r="O61" s="102"/>
      <c r="P61" s="102"/>
      <c r="Q61" s="102"/>
      <c r="R61" s="102"/>
    </row>
    <row r="62" spans="2:21" ht="18" x14ac:dyDescent="0.2">
      <c r="B62" s="109"/>
      <c r="C62" s="111"/>
      <c r="D62" s="110"/>
      <c r="E62" s="110"/>
      <c r="F62" s="102"/>
      <c r="G62" s="102"/>
      <c r="H62" s="102"/>
      <c r="I62" s="102"/>
      <c r="J62" s="102"/>
      <c r="K62" s="102"/>
      <c r="L62" s="102"/>
      <c r="M62" s="102"/>
      <c r="N62" s="102"/>
      <c r="O62" s="102"/>
      <c r="P62" s="102"/>
      <c r="Q62" s="102"/>
      <c r="R62" s="102"/>
    </row>
    <row r="63" spans="2:21" x14ac:dyDescent="0.2">
      <c r="B63" s="102"/>
      <c r="C63" s="102"/>
      <c r="D63" s="102"/>
      <c r="E63" s="102"/>
      <c r="F63" s="102"/>
      <c r="G63" s="102"/>
      <c r="H63" s="102"/>
      <c r="I63" s="102"/>
      <c r="J63" s="102"/>
      <c r="K63" s="102"/>
      <c r="L63" s="102"/>
      <c r="M63" s="102"/>
      <c r="N63" s="102"/>
      <c r="O63" s="102"/>
      <c r="P63" s="102"/>
      <c r="Q63" s="102"/>
      <c r="R63" s="102"/>
    </row>
    <row r="64" spans="2:21" x14ac:dyDescent="0.2">
      <c r="B64" s="102"/>
      <c r="C64" s="102"/>
      <c r="D64" s="102"/>
      <c r="E64" s="102"/>
      <c r="F64" s="102"/>
      <c r="G64" s="102"/>
      <c r="H64" s="102"/>
      <c r="I64" s="102"/>
      <c r="J64" s="102"/>
      <c r="K64" s="102"/>
      <c r="L64" s="102"/>
      <c r="M64" s="102"/>
      <c r="N64" s="58"/>
      <c r="O64" s="58"/>
      <c r="P64" s="58"/>
      <c r="Q64" s="58"/>
      <c r="R64" s="116"/>
    </row>
    <row r="65" spans="2:18" ht="12.75" customHeight="1" x14ac:dyDescent="0.2">
      <c r="B65" s="102"/>
      <c r="C65" s="102"/>
      <c r="D65" s="102"/>
      <c r="E65" s="102"/>
      <c r="F65" s="102"/>
      <c r="G65" s="102"/>
      <c r="H65" s="102"/>
      <c r="I65" s="102"/>
      <c r="J65" s="102"/>
      <c r="K65" s="102"/>
      <c r="L65" s="102"/>
      <c r="M65" s="102"/>
      <c r="N65" s="117"/>
      <c r="O65" s="117"/>
      <c r="P65" s="117"/>
      <c r="Q65" s="117"/>
      <c r="R65" s="116"/>
    </row>
    <row r="66" spans="2:18" ht="12.75" customHeight="1" x14ac:dyDescent="0.2">
      <c r="B66" s="105"/>
      <c r="C66" s="105"/>
      <c r="D66" s="105"/>
      <c r="E66" s="102"/>
      <c r="F66" s="102"/>
      <c r="G66" s="102"/>
      <c r="H66" s="102"/>
      <c r="I66" s="102"/>
      <c r="J66" s="102"/>
      <c r="K66" s="102"/>
      <c r="L66" s="102"/>
      <c r="M66" s="102"/>
      <c r="N66" s="117"/>
      <c r="O66" s="117"/>
      <c r="P66" s="117"/>
      <c r="Q66" s="117"/>
      <c r="R66" s="111"/>
    </row>
    <row r="67" spans="2:18" ht="12.75" customHeight="1" x14ac:dyDescent="0.2">
      <c r="B67" s="106"/>
      <c r="C67" s="106"/>
      <c r="D67" s="106"/>
      <c r="E67" s="118"/>
      <c r="F67" s="118"/>
      <c r="G67" s="118"/>
      <c r="H67" s="118"/>
      <c r="I67" s="118"/>
      <c r="J67" s="102"/>
      <c r="K67" s="102"/>
      <c r="L67" s="102"/>
      <c r="M67" s="102"/>
      <c r="N67" s="117"/>
      <c r="O67" s="117"/>
      <c r="P67" s="117"/>
      <c r="Q67" s="117"/>
      <c r="R67" s="111"/>
    </row>
    <row r="68" spans="2:18" x14ac:dyDescent="0.2">
      <c r="B68" s="102"/>
      <c r="C68" s="99"/>
      <c r="D68" s="118"/>
      <c r="E68" s="118"/>
      <c r="F68" s="118"/>
      <c r="G68" s="118"/>
      <c r="H68" s="118"/>
      <c r="I68" s="118"/>
      <c r="J68" s="102"/>
      <c r="K68" s="102"/>
      <c r="L68" s="102"/>
      <c r="M68" s="102"/>
      <c r="N68" s="58"/>
      <c r="O68" s="58"/>
      <c r="P68" s="58"/>
      <c r="Q68" s="58"/>
      <c r="R68" s="111"/>
    </row>
    <row r="69" spans="2:18" ht="12.75" customHeight="1" x14ac:dyDescent="0.2">
      <c r="B69" s="74"/>
      <c r="C69" s="99"/>
      <c r="D69" s="118"/>
      <c r="E69" s="118"/>
      <c r="F69" s="118"/>
      <c r="G69" s="118"/>
      <c r="H69" s="118"/>
      <c r="I69" s="118"/>
      <c r="J69" s="102"/>
      <c r="K69" s="102"/>
      <c r="L69" s="102"/>
      <c r="M69" s="102"/>
      <c r="N69" s="117"/>
      <c r="O69" s="117"/>
      <c r="P69" s="117"/>
      <c r="Q69" s="117"/>
      <c r="R69" s="119"/>
    </row>
    <row r="70" spans="2:18" ht="12.75" customHeight="1" x14ac:dyDescent="0.2">
      <c r="B70" s="102"/>
      <c r="C70" s="102"/>
      <c r="D70" s="102"/>
      <c r="E70" s="102"/>
      <c r="F70" s="102"/>
      <c r="G70" s="102"/>
      <c r="H70" s="102"/>
      <c r="I70" s="102"/>
      <c r="J70" s="102"/>
      <c r="K70" s="102"/>
      <c r="L70" s="102"/>
      <c r="M70" s="102"/>
      <c r="N70" s="117"/>
      <c r="O70" s="117"/>
      <c r="P70" s="117"/>
      <c r="Q70" s="117"/>
      <c r="R70" s="119"/>
    </row>
  </sheetData>
  <protectedRanges>
    <protectedRange sqref="C5:D10 C21:D25 C31:D34 I21:J25 C36:D37 I31:J38 I40:J40 C13:D18 I5:J10 I13:J18" name="Plage1"/>
    <protectedRange sqref="N65:Q67 N69:Q70" name="Plage2"/>
    <protectedRange sqref="D42:E43 D45:E46 D48:E50 D52:E53 D55:E56 D58:E59 D61:E62 J43:K43 J45:K45 J49:K49 N48 J53:K53 J55:K55 J59:K59 J61:K61 N56:O56 N58:O58 Q52:R53 N46:O46" name="Plage1_1"/>
    <protectedRange sqref="O49:R49 O51:R51 Y38:AB38 Y40:AB40 Y42:AB42 Y44:AB44" name="Plage2_2"/>
  </protectedRanges>
  <sortState ref="N6:U9">
    <sortCondition descending="1" ref="O6:O9"/>
    <sortCondition descending="1" ref="U6:U9"/>
    <sortCondition descending="1" ref="S6:S9"/>
  </sortState>
  <mergeCells count="53">
    <mergeCell ref="U26:V26"/>
    <mergeCell ref="U31:V31"/>
    <mergeCell ref="Y34:AA34"/>
    <mergeCell ref="AB34:AC34"/>
    <mergeCell ref="Y32:AA32"/>
    <mergeCell ref="AB32:AC32"/>
    <mergeCell ref="P45:U45"/>
    <mergeCell ref="B46:B47"/>
    <mergeCell ref="C46:D46"/>
    <mergeCell ref="I46:J46"/>
    <mergeCell ref="C47:D47"/>
    <mergeCell ref="B43:B44"/>
    <mergeCell ref="C43:D43"/>
    <mergeCell ref="O43:V43"/>
    <mergeCell ref="C44:D44"/>
    <mergeCell ref="I44:J44"/>
    <mergeCell ref="P44:U44"/>
    <mergeCell ref="C40:D40"/>
    <mergeCell ref="I40:J40"/>
    <mergeCell ref="P40:U40"/>
    <mergeCell ref="C41:D41"/>
    <mergeCell ref="Y41:AE41"/>
    <mergeCell ref="Y42:AE44"/>
    <mergeCell ref="C35:G35"/>
    <mergeCell ref="B37:B38"/>
    <mergeCell ref="C37:D37"/>
    <mergeCell ref="Y37:AE37"/>
    <mergeCell ref="C38:D38"/>
    <mergeCell ref="I38:J38"/>
    <mergeCell ref="O38:V38"/>
    <mergeCell ref="Y38:AE40"/>
    <mergeCell ref="P39:U39"/>
    <mergeCell ref="B40:B41"/>
    <mergeCell ref="N22:V22"/>
    <mergeCell ref="X22:AE22"/>
    <mergeCell ref="N23:V23"/>
    <mergeCell ref="X23:AE23"/>
    <mergeCell ref="N24:V24"/>
    <mergeCell ref="X24:AE24"/>
    <mergeCell ref="M11:U11"/>
    <mergeCell ref="W11:AE11"/>
    <mergeCell ref="B12:E12"/>
    <mergeCell ref="H12:K12"/>
    <mergeCell ref="M20:AE20"/>
    <mergeCell ref="N21:V21"/>
    <mergeCell ref="X21:AE21"/>
    <mergeCell ref="B2:E2"/>
    <mergeCell ref="H2:K2"/>
    <mergeCell ref="M2:AE2"/>
    <mergeCell ref="B4:E4"/>
    <mergeCell ref="H4:K4"/>
    <mergeCell ref="M4:U4"/>
    <mergeCell ref="W4:AE4"/>
  </mergeCells>
  <dataValidations count="1">
    <dataValidation type="whole" errorStyle="warning" allowBlank="1" showInputMessage="1" showErrorMessage="1" errorTitle="Erreur de saisie" error="Valeur inscrite non valable !" sqref="P26:R32 Z26:AB31">
      <formula1>0</formula1>
      <formula2>3</formula2>
    </dataValidation>
  </dataValidations>
  <pageMargins left="0.78740157499999996" right="0.78740157499999996" top="0.984251969" bottom="0.984251969" header="0.4921259845" footer="0.4921259845"/>
  <pageSetup paperSize="9" scale="76" orientation="portrait" horizontalDpi="4294967293" verticalDpi="4294967293" r:id="rId1"/>
  <headerFooter alignWithMargins="0"/>
  <colBreaks count="1" manualBreakCount="1">
    <brk id="11" max="1048575" man="1"/>
  </colBreaks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R62"/>
  <sheetViews>
    <sheetView workbookViewId="0">
      <selection activeCell="E5" sqref="E5"/>
    </sheetView>
  </sheetViews>
  <sheetFormatPr baseColWidth="10" defaultRowHeight="12.75" x14ac:dyDescent="0.2"/>
  <cols>
    <col min="1" max="1" width="0.85546875" customWidth="1"/>
    <col min="2" max="2" width="3.140625" customWidth="1"/>
    <col min="3" max="3" width="15.85546875" customWidth="1"/>
    <col min="4" max="4" width="12.85546875" customWidth="1"/>
    <col min="5" max="5" width="12.7109375" customWidth="1"/>
    <col min="6" max="7" width="6.140625" customWidth="1"/>
    <col min="8" max="8" width="8.140625" customWidth="1"/>
    <col min="9" max="9" width="1.28515625" customWidth="1"/>
  </cols>
  <sheetData>
    <row r="1" spans="2:13" ht="13.5" thickBot="1" x14ac:dyDescent="0.25">
      <c r="H1" s="48"/>
    </row>
    <row r="2" spans="2:13" ht="14.25" thickTop="1" thickBot="1" x14ac:dyDescent="0.25">
      <c r="C2" s="183" t="s">
        <v>99</v>
      </c>
      <c r="D2" s="185" t="s">
        <v>100</v>
      </c>
      <c r="E2" s="187" t="s">
        <v>101</v>
      </c>
      <c r="F2" s="188" t="s">
        <v>102</v>
      </c>
      <c r="G2" s="189"/>
      <c r="H2" s="179" t="s">
        <v>103</v>
      </c>
      <c r="I2" s="49"/>
    </row>
    <row r="3" spans="2:13" ht="13.5" thickBot="1" x14ac:dyDescent="0.25">
      <c r="B3" s="33" t="s">
        <v>104</v>
      </c>
      <c r="C3" s="184"/>
      <c r="D3" s="186"/>
      <c r="E3" s="180"/>
      <c r="F3" s="34" t="s">
        <v>105</v>
      </c>
      <c r="G3" s="35" t="s">
        <v>106</v>
      </c>
      <c r="H3" s="180"/>
      <c r="I3" s="49"/>
    </row>
    <row r="4" spans="2:13" ht="13.5" thickTop="1" x14ac:dyDescent="0.2">
      <c r="B4">
        <v>1</v>
      </c>
      <c r="C4" s="36" t="s">
        <v>107</v>
      </c>
      <c r="D4" s="36" t="s">
        <v>87</v>
      </c>
      <c r="E4" s="37"/>
      <c r="F4" s="38"/>
      <c r="G4" s="38" t="s">
        <v>106</v>
      </c>
      <c r="H4" s="38" t="s">
        <v>108</v>
      </c>
      <c r="I4" s="9"/>
    </row>
    <row r="5" spans="2:13" x14ac:dyDescent="0.2">
      <c r="B5">
        <v>2</v>
      </c>
      <c r="C5" s="42"/>
      <c r="D5" s="42"/>
      <c r="E5" s="37"/>
      <c r="F5" s="39"/>
      <c r="G5" s="39"/>
      <c r="H5" s="40"/>
      <c r="I5" s="9"/>
    </row>
    <row r="6" spans="2:13" x14ac:dyDescent="0.2">
      <c r="B6">
        <f>B5+1</f>
        <v>3</v>
      </c>
      <c r="C6" s="5"/>
      <c r="D6" s="5"/>
      <c r="E6" s="37"/>
      <c r="F6" s="39"/>
      <c r="G6" s="39"/>
      <c r="H6" s="39"/>
      <c r="I6" s="9"/>
    </row>
    <row r="7" spans="2:13" x14ac:dyDescent="0.2">
      <c r="B7">
        <f t="shared" ref="B7:B51" si="0">B6+1</f>
        <v>4</v>
      </c>
      <c r="C7" s="5"/>
      <c r="D7" s="5"/>
      <c r="E7" s="41"/>
      <c r="F7" s="39"/>
      <c r="G7" s="39"/>
      <c r="H7" s="39"/>
      <c r="I7" s="9"/>
      <c r="J7" s="181" t="s">
        <v>110</v>
      </c>
      <c r="K7" s="181"/>
    </row>
    <row r="8" spans="2:13" x14ac:dyDescent="0.2">
      <c r="B8">
        <f t="shared" si="0"/>
        <v>5</v>
      </c>
      <c r="C8" s="5"/>
      <c r="D8" s="5"/>
      <c r="E8" s="41"/>
      <c r="F8" s="39"/>
      <c r="G8" s="39"/>
      <c r="H8" s="39"/>
      <c r="I8" s="9"/>
      <c r="J8" s="182" t="str">
        <f>IF(ISNUMBER(F9),SUM($F$4:$F$57),"")</f>
        <v/>
      </c>
      <c r="K8" s="182"/>
    </row>
    <row r="9" spans="2:13" x14ac:dyDescent="0.2">
      <c r="B9">
        <f t="shared" si="0"/>
        <v>6</v>
      </c>
      <c r="C9" s="5"/>
      <c r="D9" s="5"/>
      <c r="E9" s="41"/>
      <c r="F9" s="39"/>
      <c r="G9" s="39"/>
      <c r="H9" s="39"/>
      <c r="I9" s="9"/>
      <c r="J9" s="9"/>
      <c r="K9" s="9"/>
    </row>
    <row r="10" spans="2:13" x14ac:dyDescent="0.2">
      <c r="B10">
        <f t="shared" si="0"/>
        <v>7</v>
      </c>
      <c r="C10" s="5"/>
      <c r="D10" s="5"/>
      <c r="E10" s="41"/>
      <c r="F10" s="39"/>
      <c r="G10" s="39"/>
      <c r="H10" s="39"/>
      <c r="I10" s="9"/>
      <c r="J10" t="s">
        <v>174</v>
      </c>
      <c r="K10" s="86">
        <f>$F$59*45%</f>
        <v>0</v>
      </c>
      <c r="L10">
        <f>MROUND(K10,10)</f>
        <v>0</v>
      </c>
    </row>
    <row r="11" spans="2:13" x14ac:dyDescent="0.2">
      <c r="B11">
        <f t="shared" si="0"/>
        <v>8</v>
      </c>
      <c r="C11" s="5"/>
      <c r="D11" s="5"/>
      <c r="E11" s="41"/>
      <c r="F11" s="39"/>
      <c r="G11" s="39"/>
      <c r="H11" s="39"/>
      <c r="I11" s="9"/>
      <c r="J11" t="s">
        <v>36</v>
      </c>
      <c r="K11" s="86">
        <f>$F$59*25%</f>
        <v>0</v>
      </c>
      <c r="L11">
        <f>MROUND(K11,10)</f>
        <v>0</v>
      </c>
    </row>
    <row r="12" spans="2:13" x14ac:dyDescent="0.2">
      <c r="B12">
        <f t="shared" si="0"/>
        <v>9</v>
      </c>
      <c r="C12" s="5"/>
      <c r="D12" s="5"/>
      <c r="E12" s="41"/>
      <c r="F12" s="39"/>
      <c r="G12" s="39"/>
      <c r="H12" s="39"/>
      <c r="I12" s="9"/>
      <c r="J12" t="s">
        <v>175</v>
      </c>
      <c r="K12" s="86">
        <f>$F$59*15%</f>
        <v>0</v>
      </c>
      <c r="L12">
        <f>MROUND(K12,10)</f>
        <v>0</v>
      </c>
    </row>
    <row r="13" spans="2:13" x14ac:dyDescent="0.2">
      <c r="B13">
        <f t="shared" si="0"/>
        <v>10</v>
      </c>
      <c r="C13" s="5"/>
      <c r="D13" s="5"/>
      <c r="E13" s="41"/>
      <c r="F13" s="39"/>
      <c r="G13" s="39"/>
      <c r="H13" s="39"/>
      <c r="I13" s="9"/>
      <c r="J13" t="s">
        <v>176</v>
      </c>
      <c r="K13" s="86">
        <f>$F$59*10%</f>
        <v>0</v>
      </c>
      <c r="L13">
        <f>MROUND(K13,10)</f>
        <v>0</v>
      </c>
      <c r="M13" s="50"/>
    </row>
    <row r="14" spans="2:13" x14ac:dyDescent="0.2">
      <c r="B14">
        <f t="shared" si="0"/>
        <v>11</v>
      </c>
      <c r="C14" s="5"/>
      <c r="D14" s="5"/>
      <c r="E14" s="41"/>
      <c r="F14" s="39"/>
      <c r="G14" s="39"/>
      <c r="H14" s="39"/>
      <c r="I14" s="9"/>
      <c r="J14" t="s">
        <v>177</v>
      </c>
      <c r="K14" s="86">
        <f>$F$59*5%</f>
        <v>0</v>
      </c>
      <c r="L14">
        <f>MROUND(K14,10)</f>
        <v>0</v>
      </c>
      <c r="M14" s="50"/>
    </row>
    <row r="15" spans="2:13" x14ac:dyDescent="0.2">
      <c r="B15">
        <f t="shared" si="0"/>
        <v>12</v>
      </c>
      <c r="C15" s="5"/>
      <c r="D15" s="5"/>
      <c r="E15" s="41"/>
      <c r="F15" s="39"/>
      <c r="G15" s="39"/>
      <c r="H15" s="39"/>
      <c r="I15" s="9"/>
      <c r="J15" s="50"/>
      <c r="K15" s="50"/>
      <c r="L15" s="30"/>
      <c r="M15" s="50"/>
    </row>
    <row r="16" spans="2:13" x14ac:dyDescent="0.2">
      <c r="B16">
        <f t="shared" si="0"/>
        <v>13</v>
      </c>
      <c r="C16" s="5"/>
      <c r="D16" s="5"/>
      <c r="E16" s="41"/>
      <c r="F16" s="39"/>
      <c r="G16" s="39"/>
      <c r="H16" s="39"/>
      <c r="I16" s="9"/>
      <c r="J16" s="30"/>
      <c r="K16" s="50"/>
    </row>
    <row r="17" spans="2:12" x14ac:dyDescent="0.2">
      <c r="B17">
        <f t="shared" si="0"/>
        <v>14</v>
      </c>
      <c r="C17" s="5"/>
      <c r="D17" s="5"/>
      <c r="E17" s="41"/>
      <c r="F17" s="39"/>
      <c r="G17" s="39"/>
      <c r="H17" s="39"/>
      <c r="I17" s="9"/>
      <c r="J17" s="50"/>
      <c r="K17" s="50"/>
    </row>
    <row r="18" spans="2:12" x14ac:dyDescent="0.2">
      <c r="B18">
        <f t="shared" si="0"/>
        <v>15</v>
      </c>
      <c r="C18" s="5"/>
      <c r="D18" s="5"/>
      <c r="E18" s="41"/>
      <c r="F18" s="39"/>
      <c r="G18" s="39"/>
      <c r="H18" s="39"/>
      <c r="I18" s="9"/>
      <c r="J18" s="30"/>
      <c r="K18" s="50"/>
    </row>
    <row r="19" spans="2:12" x14ac:dyDescent="0.2">
      <c r="B19">
        <f t="shared" si="0"/>
        <v>16</v>
      </c>
      <c r="C19" s="5"/>
      <c r="D19" s="5"/>
      <c r="E19" s="41"/>
      <c r="F19" s="39"/>
      <c r="G19" s="39"/>
      <c r="H19" s="39"/>
      <c r="I19" s="9"/>
    </row>
    <row r="20" spans="2:12" x14ac:dyDescent="0.2">
      <c r="B20">
        <f t="shared" si="0"/>
        <v>17</v>
      </c>
      <c r="C20" s="5"/>
      <c r="D20" s="5"/>
      <c r="E20" s="41"/>
      <c r="F20" s="39"/>
      <c r="G20" s="39"/>
      <c r="H20" s="39"/>
      <c r="I20" s="9"/>
    </row>
    <row r="21" spans="2:12" x14ac:dyDescent="0.2">
      <c r="B21">
        <f t="shared" si="0"/>
        <v>18</v>
      </c>
      <c r="C21" s="5"/>
      <c r="D21" s="5"/>
      <c r="E21" s="41"/>
      <c r="F21" s="39"/>
      <c r="G21" s="39"/>
      <c r="H21" s="39"/>
      <c r="I21" s="9"/>
    </row>
    <row r="22" spans="2:12" x14ac:dyDescent="0.2">
      <c r="B22">
        <f t="shared" si="0"/>
        <v>19</v>
      </c>
      <c r="C22" s="5"/>
      <c r="D22" s="5"/>
      <c r="E22" s="41"/>
      <c r="F22" s="39"/>
      <c r="G22" s="39"/>
      <c r="H22" s="39"/>
      <c r="I22" s="9"/>
      <c r="J22" s="51"/>
      <c r="K22" s="50"/>
    </row>
    <row r="23" spans="2:12" x14ac:dyDescent="0.2">
      <c r="B23">
        <f t="shared" si="0"/>
        <v>20</v>
      </c>
      <c r="C23" s="5"/>
      <c r="D23" s="5"/>
      <c r="E23" s="41"/>
      <c r="F23" s="39"/>
      <c r="G23" s="39"/>
      <c r="H23" s="39"/>
      <c r="I23" s="9"/>
      <c r="J23" s="51"/>
      <c r="K23" s="50"/>
    </row>
    <row r="24" spans="2:12" x14ac:dyDescent="0.2">
      <c r="B24">
        <f t="shared" si="0"/>
        <v>21</v>
      </c>
      <c r="C24" s="5"/>
      <c r="D24" s="5"/>
      <c r="E24" s="41"/>
      <c r="F24" s="39"/>
      <c r="G24" s="39"/>
      <c r="H24" s="39"/>
      <c r="I24" s="9"/>
      <c r="J24" s="51"/>
      <c r="K24" s="50"/>
    </row>
    <row r="25" spans="2:12" x14ac:dyDescent="0.2">
      <c r="B25">
        <f t="shared" si="0"/>
        <v>22</v>
      </c>
      <c r="C25" s="5"/>
      <c r="D25" s="5"/>
      <c r="E25" s="41"/>
      <c r="F25" s="39"/>
      <c r="G25" s="39"/>
      <c r="H25" s="39"/>
      <c r="I25" s="9"/>
      <c r="J25" s="51"/>
      <c r="K25" s="50"/>
    </row>
    <row r="26" spans="2:12" x14ac:dyDescent="0.2">
      <c r="B26">
        <f t="shared" si="0"/>
        <v>23</v>
      </c>
      <c r="C26" s="5"/>
      <c r="D26" s="5"/>
      <c r="E26" s="41"/>
      <c r="F26" s="39"/>
      <c r="G26" s="39"/>
      <c r="H26" s="39"/>
      <c r="I26" s="9"/>
      <c r="K26" s="52"/>
    </row>
    <row r="27" spans="2:12" x14ac:dyDescent="0.2">
      <c r="B27">
        <f t="shared" si="0"/>
        <v>24</v>
      </c>
      <c r="C27" s="5"/>
      <c r="D27" s="5"/>
      <c r="E27" s="41"/>
      <c r="F27" s="39"/>
      <c r="G27" s="39"/>
      <c r="H27" s="39"/>
      <c r="I27" s="9"/>
      <c r="J27" s="51"/>
      <c r="K27" s="50"/>
      <c r="L27" s="50"/>
    </row>
    <row r="28" spans="2:12" x14ac:dyDescent="0.2">
      <c r="B28">
        <f t="shared" si="0"/>
        <v>25</v>
      </c>
      <c r="C28" s="5"/>
      <c r="D28" s="5"/>
      <c r="E28" s="41"/>
      <c r="F28" s="39"/>
      <c r="G28" s="39"/>
      <c r="H28" s="39"/>
      <c r="I28" s="9"/>
      <c r="J28" s="51"/>
      <c r="K28" s="50"/>
    </row>
    <row r="29" spans="2:12" x14ac:dyDescent="0.2">
      <c r="B29">
        <f t="shared" si="0"/>
        <v>26</v>
      </c>
      <c r="C29" s="5"/>
      <c r="D29" s="5"/>
      <c r="E29" s="41"/>
      <c r="F29" s="39"/>
      <c r="G29" s="39"/>
      <c r="H29" s="39"/>
      <c r="I29" s="9"/>
      <c r="K29" s="52"/>
    </row>
    <row r="30" spans="2:12" x14ac:dyDescent="0.2">
      <c r="B30">
        <f t="shared" si="0"/>
        <v>27</v>
      </c>
      <c r="C30" s="5"/>
      <c r="D30" s="5"/>
      <c r="E30" s="41"/>
      <c r="F30" s="39"/>
      <c r="G30" s="39"/>
      <c r="H30" s="39"/>
      <c r="I30" s="9"/>
      <c r="K30" s="52"/>
    </row>
    <row r="31" spans="2:12" x14ac:dyDescent="0.2">
      <c r="B31">
        <f t="shared" si="0"/>
        <v>28</v>
      </c>
      <c r="C31" s="5"/>
      <c r="D31" s="5"/>
      <c r="E31" s="41"/>
      <c r="F31" s="39"/>
      <c r="G31" s="39"/>
      <c r="H31" s="39"/>
      <c r="I31" s="9"/>
      <c r="K31" s="52"/>
    </row>
    <row r="32" spans="2:12" x14ac:dyDescent="0.2">
      <c r="B32">
        <f t="shared" si="0"/>
        <v>29</v>
      </c>
      <c r="C32" s="5"/>
      <c r="D32" s="5"/>
      <c r="E32" s="41"/>
      <c r="F32" s="39"/>
      <c r="G32" s="39"/>
      <c r="H32" s="39"/>
      <c r="I32" s="9"/>
      <c r="K32" s="52"/>
    </row>
    <row r="33" spans="2:18" x14ac:dyDescent="0.2">
      <c r="B33">
        <f t="shared" si="0"/>
        <v>30</v>
      </c>
      <c r="C33" s="5"/>
      <c r="D33" s="5"/>
      <c r="E33" s="41"/>
      <c r="F33" s="39"/>
      <c r="G33" s="39"/>
      <c r="H33" s="39"/>
      <c r="I33" s="9"/>
      <c r="K33" s="52"/>
    </row>
    <row r="34" spans="2:18" x14ac:dyDescent="0.2">
      <c r="B34">
        <f t="shared" si="0"/>
        <v>31</v>
      </c>
      <c r="C34" s="5"/>
      <c r="D34" s="5"/>
      <c r="E34" s="41"/>
      <c r="F34" s="39"/>
      <c r="G34" s="39"/>
      <c r="H34" s="39"/>
      <c r="I34" s="9"/>
      <c r="K34" s="52"/>
    </row>
    <row r="35" spans="2:18" x14ac:dyDescent="0.2">
      <c r="B35">
        <f t="shared" si="0"/>
        <v>32</v>
      </c>
      <c r="C35" s="5"/>
      <c r="D35" s="5"/>
      <c r="E35" s="41"/>
      <c r="F35" s="39"/>
      <c r="G35" s="39"/>
      <c r="H35" s="39"/>
      <c r="I35" s="9"/>
    </row>
    <row r="36" spans="2:18" x14ac:dyDescent="0.2">
      <c r="B36">
        <f t="shared" si="0"/>
        <v>33</v>
      </c>
      <c r="C36" s="5"/>
      <c r="D36" s="5"/>
      <c r="E36" s="41"/>
      <c r="F36" s="39"/>
      <c r="G36" s="39"/>
      <c r="H36" s="39"/>
      <c r="I36" s="9"/>
      <c r="K36" s="9"/>
      <c r="L36" s="9"/>
    </row>
    <row r="37" spans="2:18" x14ac:dyDescent="0.2">
      <c r="B37">
        <f t="shared" si="0"/>
        <v>34</v>
      </c>
      <c r="C37" s="5"/>
      <c r="D37" s="5"/>
      <c r="E37" s="41"/>
      <c r="F37" s="39"/>
      <c r="G37" s="39"/>
      <c r="H37" s="39"/>
      <c r="I37" s="9"/>
      <c r="K37" s="9"/>
      <c r="L37" s="9"/>
    </row>
    <row r="38" spans="2:18" x14ac:dyDescent="0.2">
      <c r="B38">
        <f t="shared" si="0"/>
        <v>35</v>
      </c>
      <c r="C38" s="5"/>
      <c r="D38" s="5"/>
      <c r="E38" s="41"/>
      <c r="F38" s="39"/>
      <c r="G38" s="39"/>
      <c r="H38" s="39"/>
      <c r="I38" s="9"/>
      <c r="K38" s="9"/>
      <c r="L38" s="9"/>
    </row>
    <row r="39" spans="2:18" x14ac:dyDescent="0.2">
      <c r="B39">
        <f t="shared" si="0"/>
        <v>36</v>
      </c>
      <c r="C39" s="42"/>
      <c r="D39" s="42"/>
      <c r="E39" s="41"/>
      <c r="F39" s="39"/>
      <c r="G39" s="39"/>
      <c r="H39" s="40"/>
      <c r="I39" s="9"/>
      <c r="K39" s="9"/>
      <c r="L39" s="9"/>
    </row>
    <row r="40" spans="2:18" x14ac:dyDescent="0.2">
      <c r="B40">
        <f t="shared" si="0"/>
        <v>37</v>
      </c>
      <c r="C40" s="42"/>
      <c r="D40" s="42"/>
      <c r="E40" s="41"/>
      <c r="F40" s="39"/>
      <c r="G40" s="39"/>
      <c r="H40" s="40"/>
      <c r="I40" s="9"/>
      <c r="J40" s="9"/>
      <c r="K40" s="9"/>
      <c r="L40" s="9"/>
      <c r="M40" s="9"/>
      <c r="N40" s="9"/>
      <c r="O40" s="9"/>
      <c r="P40" s="9"/>
      <c r="Q40" s="9"/>
      <c r="R40" s="9"/>
    </row>
    <row r="41" spans="2:18" x14ac:dyDescent="0.2">
      <c r="B41">
        <f t="shared" si="0"/>
        <v>38</v>
      </c>
      <c r="C41" s="5"/>
      <c r="D41" s="5"/>
      <c r="E41" s="41"/>
      <c r="F41" s="39"/>
      <c r="G41" s="39"/>
      <c r="H41" s="39"/>
      <c r="I41" s="9"/>
      <c r="J41" s="9"/>
      <c r="K41" s="9"/>
      <c r="L41" s="9"/>
      <c r="M41" s="9"/>
      <c r="N41" s="9"/>
      <c r="O41" s="9"/>
      <c r="P41" s="9"/>
      <c r="Q41" s="9"/>
      <c r="R41" s="9"/>
    </row>
    <row r="42" spans="2:18" x14ac:dyDescent="0.2">
      <c r="B42">
        <f t="shared" si="0"/>
        <v>39</v>
      </c>
      <c r="C42" s="5"/>
      <c r="D42" s="5"/>
      <c r="E42" s="41"/>
      <c r="F42" s="39"/>
      <c r="G42" s="39"/>
      <c r="H42" s="39"/>
      <c r="I42" s="9"/>
      <c r="J42" s="9"/>
      <c r="K42" s="9"/>
      <c r="L42" s="9"/>
      <c r="M42" s="45"/>
      <c r="N42" s="47"/>
      <c r="O42" s="47"/>
      <c r="P42" s="47"/>
      <c r="Q42" s="9"/>
      <c r="R42" s="9"/>
    </row>
    <row r="43" spans="2:18" x14ac:dyDescent="0.2">
      <c r="B43">
        <f t="shared" si="0"/>
        <v>40</v>
      </c>
      <c r="C43" s="5"/>
      <c r="D43" s="5"/>
      <c r="E43" s="41"/>
      <c r="F43" s="39"/>
      <c r="G43" s="39"/>
      <c r="H43" s="39"/>
      <c r="I43" s="9"/>
      <c r="J43" s="9"/>
      <c r="K43" s="9"/>
      <c r="L43" s="9"/>
      <c r="M43" s="45"/>
      <c r="N43" s="47"/>
      <c r="O43" s="47"/>
      <c r="P43" s="47"/>
      <c r="Q43" s="9"/>
      <c r="R43" s="9"/>
    </row>
    <row r="44" spans="2:18" x14ac:dyDescent="0.2">
      <c r="B44">
        <f t="shared" si="0"/>
        <v>41</v>
      </c>
      <c r="C44" s="5"/>
      <c r="D44" s="5"/>
      <c r="E44" s="41"/>
      <c r="F44" s="39"/>
      <c r="G44" s="39"/>
      <c r="H44" s="39"/>
      <c r="I44" s="9"/>
      <c r="J44" s="9"/>
      <c r="K44" s="9"/>
      <c r="L44" s="9"/>
      <c r="M44" s="45"/>
      <c r="N44" s="47"/>
      <c r="O44" s="47"/>
      <c r="P44" s="47"/>
      <c r="Q44" s="9"/>
      <c r="R44" s="9"/>
    </row>
    <row r="45" spans="2:18" x14ac:dyDescent="0.2">
      <c r="B45">
        <f t="shared" si="0"/>
        <v>42</v>
      </c>
      <c r="C45" s="5"/>
      <c r="D45" s="5"/>
      <c r="E45" s="41"/>
      <c r="F45" s="39"/>
      <c r="G45" s="39"/>
      <c r="H45" s="39"/>
      <c r="I45" s="9"/>
      <c r="J45" s="9"/>
      <c r="K45" s="9"/>
      <c r="L45" s="9"/>
      <c r="M45" s="45"/>
      <c r="N45" s="47"/>
      <c r="O45" s="47"/>
      <c r="P45" s="47"/>
      <c r="Q45" s="9"/>
      <c r="R45" s="9"/>
    </row>
    <row r="46" spans="2:18" x14ac:dyDescent="0.2">
      <c r="B46">
        <f t="shared" si="0"/>
        <v>43</v>
      </c>
      <c r="C46" s="5"/>
      <c r="D46" s="5"/>
      <c r="E46" s="41"/>
      <c r="F46" s="39"/>
      <c r="G46" s="39"/>
      <c r="H46" s="39"/>
      <c r="I46" s="9"/>
      <c r="J46" s="9"/>
      <c r="K46" s="9"/>
      <c r="L46" s="9"/>
      <c r="M46" s="9"/>
      <c r="N46" s="9"/>
      <c r="O46" s="9"/>
      <c r="P46" s="9"/>
      <c r="Q46" s="9"/>
      <c r="R46" s="9"/>
    </row>
    <row r="47" spans="2:18" x14ac:dyDescent="0.2">
      <c r="B47">
        <f t="shared" si="0"/>
        <v>44</v>
      </c>
      <c r="C47" s="5"/>
      <c r="D47" s="5"/>
      <c r="E47" s="41"/>
      <c r="F47" s="39"/>
      <c r="G47" s="39"/>
      <c r="H47" s="39"/>
      <c r="I47" s="9"/>
    </row>
    <row r="48" spans="2:18" x14ac:dyDescent="0.2">
      <c r="B48">
        <f t="shared" si="0"/>
        <v>45</v>
      </c>
      <c r="C48" s="5"/>
      <c r="D48" s="5"/>
      <c r="E48" s="41"/>
      <c r="F48" s="39"/>
      <c r="G48" s="39"/>
      <c r="H48" s="39"/>
      <c r="I48" s="9"/>
    </row>
    <row r="49" spans="2:11" x14ac:dyDescent="0.2">
      <c r="B49">
        <f t="shared" si="0"/>
        <v>46</v>
      </c>
      <c r="C49" s="5"/>
      <c r="D49" s="5"/>
      <c r="E49" s="41"/>
      <c r="F49" s="39"/>
      <c r="G49" s="39"/>
      <c r="H49" s="39"/>
      <c r="I49" s="9"/>
      <c r="J49" s="9"/>
      <c r="K49" s="9"/>
    </row>
    <row r="50" spans="2:11" x14ac:dyDescent="0.2">
      <c r="B50">
        <f t="shared" si="0"/>
        <v>47</v>
      </c>
      <c r="C50" s="5"/>
      <c r="D50" s="5"/>
      <c r="E50" s="41"/>
      <c r="F50" s="39"/>
      <c r="G50" s="39"/>
      <c r="H50" s="39"/>
      <c r="I50" s="9"/>
      <c r="J50" s="9"/>
      <c r="K50" s="9"/>
    </row>
    <row r="51" spans="2:11" x14ac:dyDescent="0.2">
      <c r="B51">
        <f t="shared" si="0"/>
        <v>48</v>
      </c>
      <c r="C51" s="5"/>
      <c r="D51" s="5"/>
      <c r="E51" s="41"/>
      <c r="F51" s="39"/>
      <c r="G51" s="39"/>
      <c r="H51" s="39"/>
      <c r="I51" s="9"/>
      <c r="J51" s="9"/>
      <c r="K51" s="9"/>
    </row>
    <row r="52" spans="2:11" x14ac:dyDescent="0.2">
      <c r="B52" s="9">
        <v>49</v>
      </c>
      <c r="C52" s="5"/>
      <c r="D52" s="5"/>
      <c r="E52" s="41"/>
      <c r="F52" s="39"/>
      <c r="G52" s="39"/>
      <c r="H52" s="39"/>
      <c r="I52" s="9"/>
      <c r="J52" s="9"/>
    </row>
    <row r="53" spans="2:11" x14ac:dyDescent="0.2">
      <c r="B53" s="9">
        <v>50</v>
      </c>
      <c r="C53" s="5"/>
      <c r="D53" s="5"/>
      <c r="E53" s="41"/>
      <c r="F53" s="39"/>
      <c r="G53" s="39"/>
      <c r="H53" s="39"/>
      <c r="I53" s="9"/>
      <c r="J53" s="9"/>
    </row>
    <row r="54" spans="2:11" x14ac:dyDescent="0.2">
      <c r="B54">
        <f t="shared" ref="B54" si="1">B53+1</f>
        <v>51</v>
      </c>
      <c r="C54" s="5"/>
      <c r="D54" s="42"/>
      <c r="E54" s="41"/>
      <c r="F54" s="39"/>
      <c r="G54" s="39"/>
      <c r="H54" s="39"/>
      <c r="I54" s="9"/>
      <c r="J54" s="9"/>
    </row>
    <row r="55" spans="2:11" x14ac:dyDescent="0.2">
      <c r="B55" s="9">
        <v>52</v>
      </c>
      <c r="C55" s="5"/>
      <c r="D55" s="5"/>
      <c r="E55" s="41"/>
      <c r="F55" s="39"/>
      <c r="G55" s="39"/>
      <c r="H55" s="39"/>
      <c r="I55" s="9"/>
      <c r="J55" s="9"/>
    </row>
    <row r="56" spans="2:11" x14ac:dyDescent="0.2">
      <c r="B56" s="9">
        <v>53</v>
      </c>
      <c r="C56" s="5"/>
      <c r="D56" s="5"/>
      <c r="E56" s="41"/>
      <c r="F56" s="39"/>
      <c r="G56" s="39"/>
      <c r="H56" s="39"/>
      <c r="I56" s="9"/>
      <c r="J56" s="9"/>
    </row>
    <row r="57" spans="2:11" x14ac:dyDescent="0.2">
      <c r="B57">
        <v>54</v>
      </c>
      <c r="C57" s="42"/>
      <c r="D57" s="5"/>
      <c r="E57" s="41"/>
      <c r="F57" s="39"/>
      <c r="G57" s="39"/>
      <c r="H57" s="39"/>
      <c r="I57" s="9"/>
      <c r="J57" s="9"/>
    </row>
    <row r="58" spans="2:11" x14ac:dyDescent="0.2">
      <c r="B58" s="9"/>
      <c r="C58" s="9"/>
      <c r="D58" s="9"/>
      <c r="E58" s="43" t="s">
        <v>109</v>
      </c>
      <c r="F58" s="44">
        <f>COUNTA($F$4:$F$57)</f>
        <v>0</v>
      </c>
      <c r="G58" s="44">
        <f>COUNTA($G$4:$G$57)</f>
        <v>1</v>
      </c>
      <c r="H58" s="44">
        <f>COUNTA($H$4:$H$57)</f>
        <v>1</v>
      </c>
      <c r="I58" s="9"/>
      <c r="J58" s="53"/>
    </row>
    <row r="59" spans="2:11" x14ac:dyDescent="0.2">
      <c r="B59" s="9"/>
      <c r="C59" s="9"/>
      <c r="D59" s="9"/>
      <c r="E59" s="45"/>
      <c r="F59" s="46">
        <f>SUM($F$4:$F$57)</f>
        <v>0</v>
      </c>
      <c r="G59" s="47"/>
      <c r="H59" s="47"/>
      <c r="I59" s="9"/>
      <c r="J59" s="9"/>
    </row>
    <row r="60" spans="2:11" x14ac:dyDescent="0.2">
      <c r="B60" s="9"/>
      <c r="C60" s="9"/>
      <c r="D60" s="9"/>
      <c r="E60" s="45"/>
      <c r="F60" s="52"/>
      <c r="G60" s="52"/>
      <c r="H60" s="52"/>
      <c r="I60" s="9"/>
      <c r="J60" s="9"/>
    </row>
    <row r="61" spans="2:11" x14ac:dyDescent="0.2">
      <c r="B61" s="9"/>
      <c r="C61" s="9"/>
      <c r="D61" s="9"/>
      <c r="E61" s="45"/>
      <c r="F61" s="9"/>
      <c r="G61" s="9"/>
      <c r="H61" s="9"/>
      <c r="I61" s="9"/>
      <c r="J61" s="9"/>
    </row>
    <row r="62" spans="2:11" x14ac:dyDescent="0.2">
      <c r="B62" s="9"/>
      <c r="C62" s="9"/>
      <c r="D62" s="9"/>
      <c r="E62" s="9"/>
      <c r="F62" s="9"/>
      <c r="G62" s="9"/>
      <c r="H62" s="9"/>
      <c r="I62" s="9"/>
      <c r="J62" s="9"/>
    </row>
  </sheetData>
  <mergeCells count="7">
    <mergeCell ref="H2:H3"/>
    <mergeCell ref="J7:K7"/>
    <mergeCell ref="J8:K8"/>
    <mergeCell ref="C2:C3"/>
    <mergeCell ref="D2:D3"/>
    <mergeCell ref="E2:E3"/>
    <mergeCell ref="F2:G2"/>
  </mergeCells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V63"/>
  <sheetViews>
    <sheetView workbookViewId="0">
      <selection activeCell="Q7" sqref="Q7"/>
    </sheetView>
  </sheetViews>
  <sheetFormatPr baseColWidth="10" defaultRowHeight="12.75" x14ac:dyDescent="0.2"/>
  <cols>
    <col min="1" max="1" width="0.85546875" customWidth="1"/>
    <col min="2" max="2" width="4" customWidth="1"/>
    <col min="3" max="4" width="15.85546875" customWidth="1"/>
    <col min="5" max="6" width="4.140625" customWidth="1"/>
    <col min="7" max="15" width="3.7109375" customWidth="1"/>
    <col min="16" max="16" width="8" customWidth="1"/>
    <col min="22" max="22" width="23" customWidth="1"/>
  </cols>
  <sheetData>
    <row r="1" spans="2:22" ht="21" customHeight="1" x14ac:dyDescent="0.2">
      <c r="B1" s="190" t="s">
        <v>111</v>
      </c>
      <c r="C1" s="190"/>
      <c r="D1" s="190"/>
      <c r="E1" s="191" t="s">
        <v>181</v>
      </c>
      <c r="F1" s="191"/>
      <c r="G1" s="191"/>
      <c r="H1" s="191"/>
      <c r="I1" s="191"/>
      <c r="J1" s="191"/>
      <c r="K1" s="191"/>
      <c r="L1" s="191"/>
      <c r="M1" s="191"/>
      <c r="N1" s="191"/>
      <c r="O1" s="191"/>
      <c r="P1" s="191"/>
    </row>
    <row r="2" spans="2:22" ht="3.75" customHeight="1" x14ac:dyDescent="0.2">
      <c r="B2" s="56"/>
      <c r="C2" s="56"/>
      <c r="D2" s="56"/>
      <c r="E2" s="57"/>
      <c r="F2" s="57"/>
      <c r="G2" s="57"/>
      <c r="H2" s="57"/>
      <c r="I2" s="57"/>
      <c r="J2" s="57"/>
      <c r="K2" s="57"/>
      <c r="L2" s="57"/>
      <c r="M2" s="57"/>
      <c r="N2" s="57"/>
      <c r="O2" s="57"/>
      <c r="P2" s="57"/>
    </row>
    <row r="3" spans="2:22" x14ac:dyDescent="0.2">
      <c r="B3" s="17" t="s">
        <v>112</v>
      </c>
      <c r="C3" s="58"/>
      <c r="D3" s="58"/>
      <c r="E3" s="58"/>
      <c r="F3" s="58"/>
      <c r="G3" s="58"/>
      <c r="H3" s="58"/>
      <c r="I3" s="58"/>
      <c r="J3" s="58"/>
      <c r="K3" s="17"/>
      <c r="L3" s="17"/>
      <c r="M3" s="17"/>
      <c r="N3" s="17"/>
      <c r="O3" s="17"/>
      <c r="P3" s="17"/>
    </row>
    <row r="4" spans="2:22" ht="15" customHeight="1" thickBot="1" x14ac:dyDescent="0.25">
      <c r="B4" s="88" t="s">
        <v>178</v>
      </c>
      <c r="C4" s="88"/>
      <c r="D4" s="89"/>
      <c r="E4" s="89"/>
      <c r="F4" s="89"/>
      <c r="G4" s="89"/>
      <c r="H4" s="89"/>
      <c r="I4" s="89"/>
      <c r="J4" s="89"/>
      <c r="K4" s="89" t="s">
        <v>180</v>
      </c>
      <c r="L4" s="89"/>
      <c r="M4" s="89"/>
      <c r="N4" s="89"/>
      <c r="O4" s="89"/>
      <c r="P4" s="87"/>
    </row>
    <row r="5" spans="2:22" ht="13.5" thickBot="1" x14ac:dyDescent="0.25">
      <c r="B5" s="59" t="s">
        <v>104</v>
      </c>
      <c r="C5" s="60" t="s">
        <v>113</v>
      </c>
      <c r="D5" s="61" t="s">
        <v>114</v>
      </c>
      <c r="E5" s="61" t="s">
        <v>115</v>
      </c>
      <c r="F5" s="61" t="s">
        <v>116</v>
      </c>
      <c r="G5" s="61" t="s">
        <v>117</v>
      </c>
      <c r="H5" s="62" t="s">
        <v>118</v>
      </c>
      <c r="I5" s="62" t="s">
        <v>119</v>
      </c>
      <c r="J5" s="62" t="s">
        <v>120</v>
      </c>
      <c r="K5" s="62" t="s">
        <v>121</v>
      </c>
      <c r="L5" s="62" t="s">
        <v>122</v>
      </c>
      <c r="M5" s="62" t="s">
        <v>123</v>
      </c>
      <c r="N5" s="62" t="s">
        <v>124</v>
      </c>
      <c r="O5" s="62" t="s">
        <v>125</v>
      </c>
      <c r="P5" s="62" t="s">
        <v>38</v>
      </c>
      <c r="T5" s="54"/>
      <c r="U5" s="54"/>
    </row>
    <row r="6" spans="2:22" x14ac:dyDescent="0.2">
      <c r="B6" s="63">
        <v>1</v>
      </c>
      <c r="C6" s="64" t="str">
        <f>IF(ISTEXT('LISTE DES PARTICIPANTS'!C4),'LISTE DES PARTICIPANTS'!C4,"")</f>
        <v>FOURNIER</v>
      </c>
      <c r="D6" s="64" t="str">
        <f>IF(ISTEXT('LISTE DES PARTICIPANTS'!D4),'LISTE DES PARTICIPANTS'!D4,"")</f>
        <v>Thibaut</v>
      </c>
      <c r="E6" s="65"/>
      <c r="F6" s="65"/>
      <c r="G6" s="65"/>
      <c r="H6" s="66"/>
      <c r="I6" s="66"/>
      <c r="J6" s="66"/>
      <c r="K6" s="66"/>
      <c r="L6" s="66"/>
      <c r="M6" s="66"/>
      <c r="N6" s="66"/>
      <c r="O6" s="66"/>
      <c r="P6" s="67" t="str">
        <f>IF(ISNUMBER(Tableau3[[#This Row],[1]]),SUM(Tableau3[[#This Row],[1]:[11]]),"")</f>
        <v/>
      </c>
      <c r="Q6" s="55"/>
      <c r="R6" s="54"/>
      <c r="S6" s="54"/>
      <c r="V6" s="32"/>
    </row>
    <row r="7" spans="2:22" x14ac:dyDescent="0.2">
      <c r="B7" s="68"/>
      <c r="C7" s="64" t="str">
        <f>IF(ISTEXT('LISTE DES PARTICIPANTS'!C5),'LISTE DES PARTICIPANTS'!C5,"")</f>
        <v/>
      </c>
      <c r="D7" s="64" t="str">
        <f>IF(ISTEXT('LISTE DES PARTICIPANTS'!D5),'LISTE DES PARTICIPANTS'!D5,"")</f>
        <v/>
      </c>
      <c r="E7" s="64"/>
      <c r="F7" s="64"/>
      <c r="G7" s="64"/>
      <c r="H7" s="95"/>
      <c r="I7" s="95"/>
      <c r="J7" s="69"/>
      <c r="K7" s="69"/>
      <c r="L7" s="69"/>
      <c r="M7" s="69"/>
      <c r="N7" s="69"/>
      <c r="O7" s="69"/>
      <c r="P7" s="67" t="str">
        <f>IF(ISNUMBER(Tableau3[[#This Row],[1]]),SUM(Tableau3[[#This Row],[1]:[11]]),"")</f>
        <v/>
      </c>
      <c r="R7" s="52"/>
      <c r="S7" s="32"/>
      <c r="T7" s="32"/>
    </row>
    <row r="8" spans="2:22" x14ac:dyDescent="0.2">
      <c r="B8" s="63"/>
      <c r="C8" s="64" t="str">
        <f>IF(ISTEXT('LISTE DES PARTICIPANTS'!C6),'LISTE DES PARTICIPANTS'!C6,"")</f>
        <v/>
      </c>
      <c r="D8" s="64" t="str">
        <f>IF(ISTEXT('LISTE DES PARTICIPANTS'!D6),'LISTE DES PARTICIPANTS'!D6,"")</f>
        <v/>
      </c>
      <c r="E8" s="65"/>
      <c r="F8" s="65"/>
      <c r="G8" s="65"/>
      <c r="H8" s="66"/>
      <c r="I8" s="66"/>
      <c r="J8" s="66"/>
      <c r="K8" s="66"/>
      <c r="L8" s="66"/>
      <c r="M8" s="66"/>
      <c r="N8" s="66"/>
      <c r="O8" s="66"/>
      <c r="P8" s="67" t="str">
        <f>IF(ISNUMBER(Tableau3[[#This Row],[1]]),SUM(Tableau3[[#This Row],[1]:[11]]),"")</f>
        <v/>
      </c>
      <c r="R8" s="71"/>
      <c r="S8" s="54"/>
      <c r="V8" s="32"/>
    </row>
    <row r="9" spans="2:22" x14ac:dyDescent="0.2">
      <c r="B9" s="68"/>
      <c r="C9" s="64" t="str">
        <f>IF(ISTEXT('LISTE DES PARTICIPANTS'!C7),'LISTE DES PARTICIPANTS'!C7,"")</f>
        <v/>
      </c>
      <c r="D9" s="64" t="str">
        <f>IF(ISTEXT('LISTE DES PARTICIPANTS'!D7),'LISTE DES PARTICIPANTS'!D7,"")</f>
        <v/>
      </c>
      <c r="E9" s="65"/>
      <c r="F9" s="65"/>
      <c r="G9" s="65"/>
      <c r="H9" s="66"/>
      <c r="I9" s="97"/>
      <c r="J9" s="66"/>
      <c r="K9" s="66"/>
      <c r="L9" s="66"/>
      <c r="M9" s="66"/>
      <c r="N9" s="66"/>
      <c r="O9" s="66"/>
      <c r="P9" s="67" t="str">
        <f>IF(ISNUMBER(Tableau3[[#This Row],[1]]),SUM(Tableau3[[#This Row],[1]:[11]]),"")</f>
        <v/>
      </c>
      <c r="R9" s="71"/>
      <c r="S9" s="32"/>
      <c r="T9" s="32"/>
    </row>
    <row r="10" spans="2:22" x14ac:dyDescent="0.2">
      <c r="B10" s="91"/>
      <c r="C10" s="64" t="str">
        <f>IF(ISTEXT('LISTE DES PARTICIPANTS'!C8),'LISTE DES PARTICIPANTS'!C8,"")</f>
        <v/>
      </c>
      <c r="D10" s="64" t="str">
        <f>IF(ISTEXT('LISTE DES PARTICIPANTS'!D8),'LISTE DES PARTICIPANTS'!D8,"")</f>
        <v/>
      </c>
      <c r="E10" s="64"/>
      <c r="F10" s="94"/>
      <c r="G10" s="64"/>
      <c r="H10" s="69"/>
      <c r="I10" s="69"/>
      <c r="J10" s="69"/>
      <c r="K10" s="69"/>
      <c r="L10" s="69"/>
      <c r="M10" s="69"/>
      <c r="N10" s="69"/>
      <c r="O10" s="69"/>
      <c r="P10" s="67" t="str">
        <f>IF(ISNUMBER(Tableau3[[#This Row],[1]]),SUM(Tableau3[[#This Row],[1]:[11]]),"")</f>
        <v/>
      </c>
      <c r="S10" s="54"/>
    </row>
    <row r="11" spans="2:22" x14ac:dyDescent="0.2">
      <c r="B11" s="68"/>
      <c r="C11" s="64" t="str">
        <f>IF(ISTEXT('LISTE DES PARTICIPANTS'!C9),'LISTE DES PARTICIPANTS'!C9,"")</f>
        <v/>
      </c>
      <c r="D11" s="64" t="str">
        <f>IF(ISTEXT('LISTE DES PARTICIPANTS'!D9),'LISTE DES PARTICIPANTS'!D9,"")</f>
        <v/>
      </c>
      <c r="E11" s="65"/>
      <c r="F11" s="65"/>
      <c r="G11" s="65"/>
      <c r="H11" s="66"/>
      <c r="I11" s="66"/>
      <c r="J11" s="66"/>
      <c r="K11" s="66"/>
      <c r="L11" s="66"/>
      <c r="M11" s="66"/>
      <c r="N11" s="66"/>
      <c r="O11" s="66"/>
      <c r="P11" s="67" t="str">
        <f>IF(ISNUMBER(Tableau3[[#This Row],[1]]),SUM(Tableau3[[#This Row],[1]:[11]]),"")</f>
        <v/>
      </c>
    </row>
    <row r="12" spans="2:22" x14ac:dyDescent="0.2">
      <c r="B12" s="63"/>
      <c r="C12" s="64" t="str">
        <f>IF(ISTEXT('LISTE DES PARTICIPANTS'!C10),'LISTE DES PARTICIPANTS'!C10,"")</f>
        <v/>
      </c>
      <c r="D12" s="64" t="str">
        <f>IF(ISTEXT('LISTE DES PARTICIPANTS'!D10),'LISTE DES PARTICIPANTS'!D10,"")</f>
        <v/>
      </c>
      <c r="E12" s="65"/>
      <c r="F12" s="65"/>
      <c r="G12" s="65"/>
      <c r="H12" s="66"/>
      <c r="I12" s="69"/>
      <c r="J12" s="66"/>
      <c r="K12" s="66"/>
      <c r="L12" s="66"/>
      <c r="M12" s="66"/>
      <c r="N12" s="66"/>
      <c r="O12" s="66"/>
      <c r="P12" s="67" t="str">
        <f>IF(ISNUMBER(Tableau3[[#This Row],[1]]),SUM(Tableau3[[#This Row],[1]:[11]]),"")</f>
        <v/>
      </c>
      <c r="T12" s="52"/>
      <c r="U12" s="52"/>
    </row>
    <row r="13" spans="2:22" x14ac:dyDescent="0.2">
      <c r="B13" s="68"/>
      <c r="C13" s="64" t="str">
        <f>IF(ISTEXT('LISTE DES PARTICIPANTS'!C11),'LISTE DES PARTICIPANTS'!C11,"")</f>
        <v/>
      </c>
      <c r="D13" s="64" t="str">
        <f>IF(ISTEXT('LISTE DES PARTICIPANTS'!D11),'LISTE DES PARTICIPANTS'!D11,"")</f>
        <v/>
      </c>
      <c r="E13" s="64"/>
      <c r="F13" s="64"/>
      <c r="G13" s="64"/>
      <c r="H13" s="69"/>
      <c r="I13" s="69"/>
      <c r="J13" s="69"/>
      <c r="K13" s="69"/>
      <c r="L13" s="69"/>
      <c r="M13" s="69"/>
      <c r="N13" s="69"/>
      <c r="O13" s="69"/>
      <c r="P13" s="67" t="str">
        <f>IF(ISNUMBER(Tableau3[[#This Row],[1]]),SUM(Tableau3[[#This Row],[1]:[11]]),"")</f>
        <v/>
      </c>
      <c r="T13" s="70"/>
      <c r="U13" s="52"/>
    </row>
    <row r="14" spans="2:22" x14ac:dyDescent="0.2">
      <c r="B14" s="63"/>
      <c r="C14" s="64" t="str">
        <f>IF(ISTEXT('LISTE DES PARTICIPANTS'!C12),'LISTE DES PARTICIPANTS'!C12,"")</f>
        <v/>
      </c>
      <c r="D14" s="64" t="str">
        <f>IF(ISTEXT('LISTE DES PARTICIPANTS'!D12),'LISTE DES PARTICIPANTS'!D12,"")</f>
        <v/>
      </c>
      <c r="E14" s="64"/>
      <c r="F14" s="64"/>
      <c r="G14" s="64"/>
      <c r="H14" s="69"/>
      <c r="I14" s="69"/>
      <c r="J14" s="69"/>
      <c r="K14" s="69"/>
      <c r="L14" s="69"/>
      <c r="M14" s="69"/>
      <c r="N14" s="69"/>
      <c r="O14" s="69"/>
      <c r="P14" s="67" t="str">
        <f>IF(ISNUMBER(Tableau3[[#This Row],[1]]),SUM(Tableau3[[#This Row],[1]:[11]]),"")</f>
        <v/>
      </c>
      <c r="T14" s="9"/>
      <c r="U14" s="71"/>
    </row>
    <row r="15" spans="2:22" x14ac:dyDescent="0.2">
      <c r="B15" s="68"/>
      <c r="C15" s="64" t="str">
        <f>IF(ISTEXT('LISTE DES PARTICIPANTS'!C13),'LISTE DES PARTICIPANTS'!C13,"")</f>
        <v/>
      </c>
      <c r="D15" s="64" t="str">
        <f>IF(ISTEXT('LISTE DES PARTICIPANTS'!D13),'LISTE DES PARTICIPANTS'!D13,"")</f>
        <v/>
      </c>
      <c r="E15" s="65"/>
      <c r="F15" s="65"/>
      <c r="G15" s="65"/>
      <c r="H15" s="66"/>
      <c r="I15" s="66"/>
      <c r="J15" s="66"/>
      <c r="K15" s="66"/>
      <c r="L15" s="66"/>
      <c r="M15" s="66"/>
      <c r="N15" s="66"/>
      <c r="O15" s="66"/>
      <c r="P15" s="67" t="str">
        <f>IF(ISNUMBER(Tableau3[[#This Row],[1]]),SUM(Tableau3[[#This Row],[1]:[11]]),"")</f>
        <v/>
      </c>
    </row>
    <row r="16" spans="2:22" x14ac:dyDescent="0.2">
      <c r="B16" s="63"/>
      <c r="C16" s="64" t="str">
        <f>IF(ISTEXT('LISTE DES PARTICIPANTS'!C14),'LISTE DES PARTICIPANTS'!C14,"")</f>
        <v/>
      </c>
      <c r="D16" s="64" t="str">
        <f>IF(ISTEXT('LISTE DES PARTICIPANTS'!D14),'LISTE DES PARTICIPANTS'!D14,"")</f>
        <v/>
      </c>
      <c r="E16" s="65"/>
      <c r="F16" s="65"/>
      <c r="G16" s="65"/>
      <c r="H16" s="66"/>
      <c r="I16" s="66"/>
      <c r="J16" s="66"/>
      <c r="K16" s="66"/>
      <c r="L16" s="66"/>
      <c r="M16" s="66"/>
      <c r="N16" s="66"/>
      <c r="O16" s="66"/>
      <c r="P16" s="67" t="str">
        <f>IF(ISNUMBER(Tableau3[[#This Row],[1]]),SUM(Tableau3[[#This Row],[1]:[11]]),"")</f>
        <v/>
      </c>
      <c r="R16" s="52"/>
      <c r="S16" s="52"/>
    </row>
    <row r="17" spans="2:20" x14ac:dyDescent="0.2">
      <c r="B17" s="68"/>
      <c r="C17" s="64" t="str">
        <f>IF(ISTEXT('LISTE DES PARTICIPANTS'!C15),'LISTE DES PARTICIPANTS'!C15,"")</f>
        <v/>
      </c>
      <c r="D17" s="64" t="str">
        <f>IF(ISTEXT('LISTE DES PARTICIPANTS'!D15),'LISTE DES PARTICIPANTS'!D15,"")</f>
        <v/>
      </c>
      <c r="E17" s="65"/>
      <c r="F17" s="65"/>
      <c r="G17" s="65"/>
      <c r="H17" s="66"/>
      <c r="I17" s="66"/>
      <c r="J17" s="66"/>
      <c r="K17" s="66"/>
      <c r="L17" s="66"/>
      <c r="M17" s="66"/>
      <c r="N17" s="66"/>
      <c r="O17" s="66"/>
      <c r="P17" s="72" t="str">
        <f>IF(ISNUMBER(Tableau3[[#This Row],[1]]),SUM(Tableau3[[#This Row],[1]:[11]]),"")</f>
        <v/>
      </c>
      <c r="R17" s="70"/>
      <c r="S17" s="71"/>
    </row>
    <row r="18" spans="2:20" x14ac:dyDescent="0.2">
      <c r="B18" s="63"/>
      <c r="C18" s="64" t="str">
        <f>IF(ISTEXT('LISTE DES PARTICIPANTS'!C16),'LISTE DES PARTICIPANTS'!C16,"")</f>
        <v/>
      </c>
      <c r="D18" s="64" t="str">
        <f>IF(ISTEXT('LISTE DES PARTICIPANTS'!D16),'LISTE DES PARTICIPANTS'!D16,"")</f>
        <v/>
      </c>
      <c r="E18" s="65"/>
      <c r="F18" s="65"/>
      <c r="G18" s="65"/>
      <c r="H18" s="66"/>
      <c r="I18" s="66"/>
      <c r="J18" s="66"/>
      <c r="K18" s="66"/>
      <c r="L18" s="66"/>
      <c r="M18" s="66"/>
      <c r="N18" s="66"/>
      <c r="O18" s="66"/>
      <c r="P18" s="67" t="str">
        <f>IF(ISNUMBER(Tableau3[[#This Row],[1]]),SUM(Tableau3[[#This Row],[1]:[11]]),"")</f>
        <v/>
      </c>
      <c r="R18" s="9"/>
      <c r="S18" s="71"/>
    </row>
    <row r="19" spans="2:20" x14ac:dyDescent="0.2">
      <c r="B19" s="68"/>
      <c r="C19" s="64" t="str">
        <f>IF(ISTEXT('LISTE DES PARTICIPANTS'!C17),'LISTE DES PARTICIPANTS'!C17,"")</f>
        <v/>
      </c>
      <c r="D19" s="64" t="str">
        <f>IF(ISTEXT('LISTE DES PARTICIPANTS'!D17),'LISTE DES PARTICIPANTS'!D17,"")</f>
        <v/>
      </c>
      <c r="E19" s="94"/>
      <c r="F19" s="65"/>
      <c r="G19" s="65"/>
      <c r="H19" s="66"/>
      <c r="I19" s="66"/>
      <c r="J19" s="66"/>
      <c r="K19" s="66"/>
      <c r="L19" s="66"/>
      <c r="M19" s="66"/>
      <c r="N19" s="66"/>
      <c r="O19" s="66"/>
      <c r="P19" s="67" t="str">
        <f>IF(ISNUMBER(Tableau3[[#This Row],[1]]),SUM(Tableau3[[#This Row],[1]:[11]]),"")</f>
        <v/>
      </c>
      <c r="S19" s="71"/>
    </row>
    <row r="20" spans="2:20" x14ac:dyDescent="0.2">
      <c r="B20" s="63"/>
      <c r="C20" s="64" t="str">
        <f>IF(ISTEXT('LISTE DES PARTICIPANTS'!C18),'LISTE DES PARTICIPANTS'!C18,"")</f>
        <v/>
      </c>
      <c r="D20" s="64" t="str">
        <f>IF(ISTEXT('LISTE DES PARTICIPANTS'!D18),'LISTE DES PARTICIPANTS'!D18,"")</f>
        <v/>
      </c>
      <c r="E20" s="65"/>
      <c r="F20" s="65"/>
      <c r="G20" s="65"/>
      <c r="H20" s="66"/>
      <c r="I20" s="66"/>
      <c r="J20" s="66"/>
      <c r="K20" s="66"/>
      <c r="L20" s="66"/>
      <c r="M20" s="66"/>
      <c r="N20" s="66"/>
      <c r="O20" s="66"/>
      <c r="P20" s="67" t="str">
        <f>IF(ISNUMBER(Tableau3[[#This Row],[1]]),SUM(Tableau3[[#This Row],[1]:[11]]),"")</f>
        <v/>
      </c>
    </row>
    <row r="21" spans="2:20" x14ac:dyDescent="0.2">
      <c r="B21" s="68"/>
      <c r="C21" s="64" t="str">
        <f>IF(ISTEXT('LISTE DES PARTICIPANTS'!C19),'LISTE DES PARTICIPANTS'!C19,"")</f>
        <v/>
      </c>
      <c r="D21" s="64" t="str">
        <f>IF(ISTEXT('LISTE DES PARTICIPANTS'!D19),'LISTE DES PARTICIPANTS'!D19,"")</f>
        <v/>
      </c>
      <c r="E21" s="65"/>
      <c r="F21" s="65"/>
      <c r="G21" s="65"/>
      <c r="H21" s="66"/>
      <c r="I21" s="66"/>
      <c r="J21" s="66"/>
      <c r="K21" s="66"/>
      <c r="L21" s="66"/>
      <c r="M21" s="66"/>
      <c r="N21" s="66"/>
      <c r="O21" s="66"/>
      <c r="P21" s="67" t="str">
        <f>IF(ISNUMBER(Tableau3[[#This Row],[1]]),SUM(Tableau3[[#This Row],[1]:[11]]),"")</f>
        <v/>
      </c>
    </row>
    <row r="22" spans="2:20" x14ac:dyDescent="0.2">
      <c r="B22" s="63"/>
      <c r="C22" s="64" t="str">
        <f>IF(ISTEXT('LISTE DES PARTICIPANTS'!C20),'LISTE DES PARTICIPANTS'!C20,"")</f>
        <v/>
      </c>
      <c r="D22" s="64" t="str">
        <f>IF(ISTEXT('LISTE DES PARTICIPANTS'!D20),'LISTE DES PARTICIPANTS'!D20,"")</f>
        <v/>
      </c>
      <c r="E22" s="65"/>
      <c r="F22" s="65"/>
      <c r="G22" s="65"/>
      <c r="H22" s="66"/>
      <c r="I22" s="66"/>
      <c r="J22" s="66"/>
      <c r="K22" s="66"/>
      <c r="L22" s="66"/>
      <c r="M22" s="66"/>
      <c r="N22" s="66"/>
      <c r="O22" s="66"/>
      <c r="P22" s="67" t="str">
        <f>IF(ISNUMBER(Tableau3[[#This Row],[1]]),SUM(Tableau3[[#This Row],[1]:[11]]),"")</f>
        <v/>
      </c>
    </row>
    <row r="23" spans="2:20" x14ac:dyDescent="0.2">
      <c r="B23" s="90"/>
      <c r="C23" s="64" t="str">
        <f>IF(ISTEXT('LISTE DES PARTICIPANTS'!C21),'LISTE DES PARTICIPANTS'!C21,"")</f>
        <v/>
      </c>
      <c r="D23" s="64" t="str">
        <f>IF(ISTEXT('LISTE DES PARTICIPANTS'!D21),'LISTE DES PARTICIPANTS'!D21,"")</f>
        <v/>
      </c>
      <c r="E23" s="65"/>
      <c r="F23" s="65"/>
      <c r="G23" s="65"/>
      <c r="H23" s="66"/>
      <c r="I23" s="66"/>
      <c r="J23" s="66"/>
      <c r="K23" s="66"/>
      <c r="L23" s="66"/>
      <c r="M23" s="66"/>
      <c r="N23" s="66"/>
      <c r="O23" s="66"/>
      <c r="P23" s="67" t="str">
        <f>IF(ISNUMBER(Tableau3[[#This Row],[1]]),SUM(Tableau3[[#This Row],[1]:[11]]),"")</f>
        <v/>
      </c>
      <c r="R23" s="54"/>
      <c r="S23" s="54"/>
    </row>
    <row r="24" spans="2:20" x14ac:dyDescent="0.2">
      <c r="B24" s="63"/>
      <c r="C24" s="64" t="str">
        <f>IF(ISTEXT('LISTE DES PARTICIPANTS'!C22),'LISTE DES PARTICIPANTS'!C22,"")</f>
        <v/>
      </c>
      <c r="D24" s="64" t="str">
        <f>IF(ISTEXT('LISTE DES PARTICIPANTS'!D22),'LISTE DES PARTICIPANTS'!D22,"")</f>
        <v/>
      </c>
      <c r="E24" s="65"/>
      <c r="F24" s="65"/>
      <c r="G24" s="65"/>
      <c r="H24" s="66"/>
      <c r="I24" s="66"/>
      <c r="J24" s="66"/>
      <c r="K24" s="66"/>
      <c r="L24" s="66"/>
      <c r="M24" s="66"/>
      <c r="N24" s="66"/>
      <c r="O24" s="66"/>
      <c r="P24" s="67" t="str">
        <f>IF(ISNUMBER(Tableau3[[#This Row],[1]]),SUM(Tableau3[[#This Row],[1]:[11]]),"")</f>
        <v/>
      </c>
      <c r="R24" s="32"/>
      <c r="S24" s="32"/>
      <c r="T24" s="32"/>
    </row>
    <row r="25" spans="2:20" x14ac:dyDescent="0.2">
      <c r="B25" s="68"/>
      <c r="C25" s="64" t="str">
        <f>IF(ISTEXT('LISTE DES PARTICIPANTS'!C23),'LISTE DES PARTICIPANTS'!C23,"")</f>
        <v/>
      </c>
      <c r="D25" s="64" t="str">
        <f>IF(ISTEXT('LISTE DES PARTICIPANTS'!D23),'LISTE DES PARTICIPANTS'!D23,"")</f>
        <v/>
      </c>
      <c r="E25" s="65"/>
      <c r="F25" s="65"/>
      <c r="G25" s="65"/>
      <c r="H25" s="66"/>
      <c r="I25" s="66"/>
      <c r="J25" s="66"/>
      <c r="K25" s="66"/>
      <c r="L25" s="66"/>
      <c r="M25" s="66"/>
      <c r="N25" s="66"/>
      <c r="O25" s="66"/>
      <c r="P25" s="67" t="str">
        <f>IF(ISNUMBER(Tableau3[[#This Row],[1]]),SUM(Tableau3[[#This Row],[1]:[11]]),"")</f>
        <v/>
      </c>
      <c r="R25" s="54"/>
      <c r="S25" s="54"/>
    </row>
    <row r="26" spans="2:20" x14ac:dyDescent="0.2">
      <c r="B26" s="63"/>
      <c r="C26" s="64" t="str">
        <f>IF(ISTEXT('LISTE DES PARTICIPANTS'!C24),'LISTE DES PARTICIPANTS'!C24,"")</f>
        <v/>
      </c>
      <c r="D26" s="64" t="str">
        <f>IF(ISTEXT('LISTE DES PARTICIPANTS'!D24),'LISTE DES PARTICIPANTS'!D24,"")</f>
        <v/>
      </c>
      <c r="E26" s="65"/>
      <c r="F26" s="65"/>
      <c r="G26" s="65"/>
      <c r="H26" s="66"/>
      <c r="I26" s="66"/>
      <c r="J26" s="66"/>
      <c r="K26" s="66"/>
      <c r="L26" s="66"/>
      <c r="M26" s="66"/>
      <c r="N26" s="66"/>
      <c r="O26" s="66"/>
      <c r="P26" s="67" t="str">
        <f>IF(ISNUMBER(Tableau3[[#This Row],[1]]),SUM(Tableau3[[#This Row],[1]:[11]]),"")</f>
        <v/>
      </c>
      <c r="R26" s="32"/>
      <c r="S26" s="32"/>
      <c r="T26" s="32"/>
    </row>
    <row r="27" spans="2:20" x14ac:dyDescent="0.2">
      <c r="B27" s="68"/>
      <c r="C27" s="64" t="str">
        <f>IF(ISTEXT('LISTE DES PARTICIPANTS'!C25),'LISTE DES PARTICIPANTS'!C25,"")</f>
        <v/>
      </c>
      <c r="D27" s="64" t="str">
        <f>IF(ISTEXT('LISTE DES PARTICIPANTS'!D25),'LISTE DES PARTICIPANTS'!D25,"")</f>
        <v/>
      </c>
      <c r="E27" s="64"/>
      <c r="F27" s="64"/>
      <c r="G27" s="64"/>
      <c r="H27" s="69"/>
      <c r="I27" s="69"/>
      <c r="J27" s="69"/>
      <c r="K27" s="69"/>
      <c r="L27" s="69"/>
      <c r="M27" s="69"/>
      <c r="N27" s="69"/>
      <c r="O27" s="69"/>
      <c r="P27" s="67" t="str">
        <f>IF(ISNUMBER(Tableau3[[#This Row],[1]]),SUM(Tableau3[[#This Row],[1]:[11]]),"")</f>
        <v/>
      </c>
      <c r="S27" s="54"/>
    </row>
    <row r="28" spans="2:20" x14ac:dyDescent="0.2">
      <c r="B28" s="63"/>
      <c r="C28" s="64" t="str">
        <f>IF(ISTEXT('LISTE DES PARTICIPANTS'!C26),'LISTE DES PARTICIPANTS'!C26,"")</f>
        <v/>
      </c>
      <c r="D28" s="64" t="str">
        <f>IF(ISTEXT('LISTE DES PARTICIPANTS'!D26),'LISTE DES PARTICIPANTS'!D26,"")</f>
        <v/>
      </c>
      <c r="E28" s="65"/>
      <c r="F28" s="65"/>
      <c r="G28" s="65"/>
      <c r="H28" s="66"/>
      <c r="I28" s="66"/>
      <c r="J28" s="66"/>
      <c r="K28" s="66"/>
      <c r="L28" s="66"/>
      <c r="M28" s="66"/>
      <c r="N28" s="66"/>
      <c r="O28" s="66"/>
      <c r="P28" s="67" t="str">
        <f>IF(ISNUMBER(Tableau3[[#This Row],[1]]),SUM(Tableau3[[#This Row],[1]:[11]]),"")</f>
        <v/>
      </c>
    </row>
    <row r="29" spans="2:20" x14ac:dyDescent="0.2">
      <c r="B29" s="68"/>
      <c r="C29" s="64" t="str">
        <f>IF(ISTEXT('LISTE DES PARTICIPANTS'!C27),'LISTE DES PARTICIPANTS'!C27,"")</f>
        <v/>
      </c>
      <c r="D29" s="64" t="str">
        <f>IF(ISTEXT('LISTE DES PARTICIPANTS'!D27),'LISTE DES PARTICIPANTS'!D27,"")</f>
        <v/>
      </c>
      <c r="E29" s="65"/>
      <c r="F29" s="65"/>
      <c r="G29" s="65"/>
      <c r="H29" s="66"/>
      <c r="I29" s="66"/>
      <c r="J29" s="66"/>
      <c r="K29" s="66"/>
      <c r="L29" s="66"/>
      <c r="M29" s="66"/>
      <c r="N29" s="66"/>
      <c r="O29" s="66"/>
      <c r="P29" s="67" t="str">
        <f>IF(ISNUMBER(Tableau3[[#This Row],[1]]),SUM(Tableau3[[#This Row],[1]:[11]]),"")</f>
        <v/>
      </c>
    </row>
    <row r="30" spans="2:20" x14ac:dyDescent="0.2">
      <c r="B30" s="63"/>
      <c r="C30" s="64" t="str">
        <f>IF(ISTEXT('LISTE DES PARTICIPANTS'!C28),'LISTE DES PARTICIPANTS'!C28,"")</f>
        <v/>
      </c>
      <c r="D30" s="64" t="str">
        <f>IF(ISTEXT('LISTE DES PARTICIPANTS'!D28),'LISTE DES PARTICIPANTS'!D28,"")</f>
        <v/>
      </c>
      <c r="E30" s="65"/>
      <c r="F30" s="65"/>
      <c r="G30" s="65"/>
      <c r="H30" s="66"/>
      <c r="I30" s="66"/>
      <c r="J30" s="66"/>
      <c r="K30" s="66"/>
      <c r="L30" s="66"/>
      <c r="M30" s="66"/>
      <c r="N30" s="66"/>
      <c r="O30" s="66"/>
      <c r="P30" s="67" t="str">
        <f>IF(ISNUMBER(Tableau3[[#This Row],[1]]),SUM(Tableau3[[#This Row],[1]:[11]]),"")</f>
        <v/>
      </c>
    </row>
    <row r="31" spans="2:20" x14ac:dyDescent="0.2">
      <c r="B31" s="68"/>
      <c r="C31" s="64" t="str">
        <f>IF(ISTEXT('LISTE DES PARTICIPANTS'!C29),'LISTE DES PARTICIPANTS'!C29,"")</f>
        <v/>
      </c>
      <c r="D31" s="64" t="str">
        <f>IF(ISTEXT('LISTE DES PARTICIPANTS'!D29),'LISTE DES PARTICIPANTS'!D29,"")</f>
        <v/>
      </c>
      <c r="E31" s="65"/>
      <c r="F31" s="65"/>
      <c r="G31" s="65"/>
      <c r="H31" s="66"/>
      <c r="I31" s="66"/>
      <c r="J31" s="66"/>
      <c r="K31" s="66"/>
      <c r="L31" s="66"/>
      <c r="M31" s="66"/>
      <c r="N31" s="66"/>
      <c r="O31" s="66"/>
      <c r="P31" s="72" t="str">
        <f>IF(ISNUMBER(Tableau3[[#This Row],[1]]),SUM(Tableau3[[#This Row],[1]:[11]]),"")</f>
        <v/>
      </c>
    </row>
    <row r="32" spans="2:20" x14ac:dyDescent="0.2">
      <c r="B32" s="63"/>
      <c r="C32" s="64" t="str">
        <f>IF(ISTEXT('LISTE DES PARTICIPANTS'!C30),'LISTE DES PARTICIPANTS'!C30,"")</f>
        <v/>
      </c>
      <c r="D32" s="64" t="str">
        <f>IF(ISTEXT('LISTE DES PARTICIPANTS'!D30),'LISTE DES PARTICIPANTS'!D30,"")</f>
        <v/>
      </c>
      <c r="E32" s="65"/>
      <c r="F32" s="65"/>
      <c r="G32" s="64"/>
      <c r="H32" s="66"/>
      <c r="I32" s="66"/>
      <c r="J32" s="66"/>
      <c r="K32" s="66"/>
      <c r="L32" s="66"/>
      <c r="M32" s="66"/>
      <c r="N32" s="66"/>
      <c r="O32" s="66"/>
      <c r="P32" s="67" t="str">
        <f>IF(ISNUMBER(Tableau3[[#This Row],[1]]),SUM(Tableau3[[#This Row],[1]:[11]]),"")</f>
        <v/>
      </c>
    </row>
    <row r="33" spans="2:16" x14ac:dyDescent="0.2">
      <c r="B33" s="68"/>
      <c r="C33" s="64" t="str">
        <f>IF(ISTEXT('LISTE DES PARTICIPANTS'!C31),'LISTE DES PARTICIPANTS'!C31,"")</f>
        <v/>
      </c>
      <c r="D33" s="64" t="str">
        <f>IF(ISTEXT('LISTE DES PARTICIPANTS'!D31),'LISTE DES PARTICIPANTS'!D31,"")</f>
        <v/>
      </c>
      <c r="E33" s="65"/>
      <c r="F33" s="65"/>
      <c r="G33" s="65"/>
      <c r="H33" s="66"/>
      <c r="I33" s="66"/>
      <c r="J33" s="66"/>
      <c r="K33" s="66"/>
      <c r="L33" s="66"/>
      <c r="M33" s="66"/>
      <c r="N33" s="66"/>
      <c r="O33" s="66"/>
      <c r="P33" s="67" t="str">
        <f>IF(ISNUMBER(Tableau3[[#This Row],[1]]),SUM(Tableau3[[#This Row],[1]:[11]]),"")</f>
        <v/>
      </c>
    </row>
    <row r="34" spans="2:16" x14ac:dyDescent="0.2">
      <c r="B34" s="63"/>
      <c r="C34" s="64" t="str">
        <f>IF(ISTEXT('LISTE DES PARTICIPANTS'!C32),'LISTE DES PARTICIPANTS'!C32,"")</f>
        <v/>
      </c>
      <c r="D34" s="64" t="str">
        <f>IF(ISTEXT('LISTE DES PARTICIPANTS'!D32),'LISTE DES PARTICIPANTS'!D32,"")</f>
        <v/>
      </c>
      <c r="E34" s="65"/>
      <c r="F34" s="65"/>
      <c r="G34" s="65"/>
      <c r="H34" s="66"/>
      <c r="I34" s="66"/>
      <c r="J34" s="66"/>
      <c r="K34" s="66"/>
      <c r="L34" s="66"/>
      <c r="M34" s="66"/>
      <c r="N34" s="66"/>
      <c r="O34" s="66"/>
      <c r="P34" s="67" t="str">
        <f>IF(ISNUMBER(Tableau3[[#This Row],[1]]),SUM(Tableau3[[#This Row],[1]:[11]]),"")</f>
        <v/>
      </c>
    </row>
    <row r="35" spans="2:16" x14ac:dyDescent="0.2">
      <c r="B35" s="68"/>
      <c r="C35" s="64" t="str">
        <f>IF(ISTEXT('LISTE DES PARTICIPANTS'!C33),'LISTE DES PARTICIPANTS'!C33,"")</f>
        <v/>
      </c>
      <c r="D35" s="64" t="str">
        <f>IF(ISTEXT('LISTE DES PARTICIPANTS'!D33),'LISTE DES PARTICIPANTS'!D33,"")</f>
        <v/>
      </c>
      <c r="E35" s="64"/>
      <c r="F35" s="64"/>
      <c r="G35" s="64"/>
      <c r="H35" s="69"/>
      <c r="I35" s="69"/>
      <c r="J35" s="69"/>
      <c r="K35" s="69"/>
      <c r="L35" s="69"/>
      <c r="M35" s="69"/>
      <c r="N35" s="69"/>
      <c r="O35" s="69"/>
      <c r="P35" s="67" t="str">
        <f>IF(ISNUMBER(Tableau3[[#This Row],[1]]),SUM(Tableau3[[#This Row],[1]:[11]]),"")</f>
        <v/>
      </c>
    </row>
    <row r="36" spans="2:16" x14ac:dyDescent="0.2">
      <c r="B36" s="63"/>
      <c r="C36" s="64" t="str">
        <f>IF(ISTEXT('LISTE DES PARTICIPANTS'!C34),'LISTE DES PARTICIPANTS'!C34,"")</f>
        <v/>
      </c>
      <c r="D36" s="64" t="str">
        <f>IF(ISTEXT('LISTE DES PARTICIPANTS'!D34),'LISTE DES PARTICIPANTS'!D34,"")</f>
        <v/>
      </c>
      <c r="E36" s="65"/>
      <c r="F36" s="65"/>
      <c r="G36" s="65"/>
      <c r="H36" s="66"/>
      <c r="I36" s="66"/>
      <c r="J36" s="66"/>
      <c r="K36" s="66"/>
      <c r="L36" s="66"/>
      <c r="M36" s="66"/>
      <c r="N36" s="66"/>
      <c r="O36" s="66"/>
      <c r="P36" s="67" t="str">
        <f>IF(ISNUMBER(Tableau3[[#This Row],[1]]),SUM(Tableau3[[#This Row],[1]:[11]]),"")</f>
        <v/>
      </c>
    </row>
    <row r="37" spans="2:16" x14ac:dyDescent="0.2">
      <c r="B37" s="68"/>
      <c r="C37" s="64" t="str">
        <f>IF(ISTEXT('LISTE DES PARTICIPANTS'!C35),'LISTE DES PARTICIPANTS'!C35,"")</f>
        <v/>
      </c>
      <c r="D37" s="64" t="str">
        <f>IF(ISTEXT('LISTE DES PARTICIPANTS'!D35),'LISTE DES PARTICIPANTS'!D35,"")</f>
        <v/>
      </c>
      <c r="E37" s="65"/>
      <c r="F37" s="65"/>
      <c r="G37" s="65"/>
      <c r="H37" s="66"/>
      <c r="I37" s="66"/>
      <c r="J37" s="66"/>
      <c r="K37" s="66"/>
      <c r="L37" s="66"/>
      <c r="M37" s="66"/>
      <c r="N37" s="66"/>
      <c r="O37" s="66"/>
      <c r="P37" s="67" t="str">
        <f>IF(ISNUMBER(Tableau3[[#This Row],[1]]),SUM(Tableau3[[#This Row],[1]:[11]]),"")</f>
        <v/>
      </c>
    </row>
    <row r="38" spans="2:16" x14ac:dyDescent="0.2">
      <c r="B38" s="63"/>
      <c r="C38" s="64" t="str">
        <f>IF(ISTEXT('LISTE DES PARTICIPANTS'!C36),'LISTE DES PARTICIPANTS'!C36,"")</f>
        <v/>
      </c>
      <c r="D38" s="64" t="str">
        <f>IF(ISTEXT('LISTE DES PARTICIPANTS'!D36),'LISTE DES PARTICIPANTS'!D36,"")</f>
        <v/>
      </c>
      <c r="E38" s="65"/>
      <c r="F38" s="65"/>
      <c r="G38" s="65"/>
      <c r="H38" s="66"/>
      <c r="I38" s="66"/>
      <c r="J38" s="66"/>
      <c r="K38" s="66"/>
      <c r="L38" s="66"/>
      <c r="M38" s="66"/>
      <c r="N38" s="66"/>
      <c r="O38" s="66"/>
      <c r="P38" s="72" t="str">
        <f>IF(ISNUMBER(Tableau3[[#This Row],[1]]),SUM(Tableau3[[#This Row],[1]:[11]]),"")</f>
        <v/>
      </c>
    </row>
    <row r="39" spans="2:16" x14ac:dyDescent="0.2">
      <c r="B39" s="68"/>
      <c r="C39" s="64" t="str">
        <f>IF(ISTEXT('LISTE DES PARTICIPANTS'!C37),'LISTE DES PARTICIPANTS'!C37,"")</f>
        <v/>
      </c>
      <c r="D39" s="64" t="str">
        <f>IF(ISTEXT('LISTE DES PARTICIPANTS'!D37),'LISTE DES PARTICIPANTS'!D37,"")</f>
        <v/>
      </c>
      <c r="E39" s="64"/>
      <c r="F39" s="64"/>
      <c r="G39" s="94"/>
      <c r="H39" s="69"/>
      <c r="I39" s="69"/>
      <c r="J39" s="69"/>
      <c r="K39" s="69"/>
      <c r="L39" s="69"/>
      <c r="M39" s="69"/>
      <c r="N39" s="69"/>
      <c r="O39" s="69"/>
      <c r="P39" s="67" t="str">
        <f>IF(ISNUMBER(Tableau3[[#This Row],[1]]),SUM(Tableau3[[#This Row],[1]:[11]]),"")</f>
        <v/>
      </c>
    </row>
    <row r="40" spans="2:16" x14ac:dyDescent="0.2">
      <c r="B40" s="63"/>
      <c r="C40" s="64" t="str">
        <f>IF(ISTEXT('LISTE DES PARTICIPANTS'!C38),'LISTE DES PARTICIPANTS'!C38,"")</f>
        <v/>
      </c>
      <c r="D40" s="64" t="str">
        <f>IF(ISTEXT('LISTE DES PARTICIPANTS'!D38),'LISTE DES PARTICIPANTS'!D38,"")</f>
        <v/>
      </c>
      <c r="E40" s="65"/>
      <c r="F40" s="65"/>
      <c r="G40" s="65"/>
      <c r="H40" s="66"/>
      <c r="I40" s="66"/>
      <c r="J40" s="66"/>
      <c r="K40" s="66"/>
      <c r="L40" s="66"/>
      <c r="M40" s="66"/>
      <c r="N40" s="66"/>
      <c r="O40" s="66"/>
      <c r="P40" s="67" t="str">
        <f>IF(ISNUMBER(Tableau3[[#This Row],[1]]),SUM(Tableau3[[#This Row],[1]:[11]]),"")</f>
        <v/>
      </c>
    </row>
    <row r="41" spans="2:16" x14ac:dyDescent="0.2">
      <c r="B41" s="68"/>
      <c r="C41" s="64" t="str">
        <f>IF(ISTEXT('LISTE DES PARTICIPANTS'!C39),'LISTE DES PARTICIPANTS'!C39,"")</f>
        <v/>
      </c>
      <c r="D41" s="64" t="str">
        <f>IF(ISTEXT('LISTE DES PARTICIPANTS'!D39),'LISTE DES PARTICIPANTS'!D39,"")</f>
        <v/>
      </c>
      <c r="E41" s="65"/>
      <c r="F41" s="65"/>
      <c r="G41" s="64"/>
      <c r="H41" s="66"/>
      <c r="I41" s="66"/>
      <c r="J41" s="66"/>
      <c r="K41" s="66"/>
      <c r="L41" s="66"/>
      <c r="M41" s="66"/>
      <c r="N41" s="66"/>
      <c r="O41" s="66"/>
      <c r="P41" s="72" t="str">
        <f>IF(ISNUMBER(Tableau3[[#This Row],[1]]),SUM(Tableau3[[#This Row],[1]:[11]]),"")</f>
        <v/>
      </c>
    </row>
    <row r="42" spans="2:16" x14ac:dyDescent="0.2">
      <c r="B42" s="63"/>
      <c r="C42" s="64" t="str">
        <f>IF(ISTEXT('LISTE DES PARTICIPANTS'!C40),'LISTE DES PARTICIPANTS'!C40,"")</f>
        <v/>
      </c>
      <c r="D42" s="64" t="str">
        <f>IF(ISTEXT('LISTE DES PARTICIPANTS'!D40),'LISTE DES PARTICIPANTS'!D40,"")</f>
        <v/>
      </c>
      <c r="E42" s="65"/>
      <c r="F42" s="65"/>
      <c r="G42" s="65"/>
      <c r="H42" s="66"/>
      <c r="I42" s="66"/>
      <c r="J42" s="66"/>
      <c r="K42" s="66"/>
      <c r="L42" s="66"/>
      <c r="M42" s="66"/>
      <c r="N42" s="66"/>
      <c r="O42" s="66"/>
      <c r="P42" s="67" t="str">
        <f>IF(ISNUMBER(Tableau3[[#This Row],[1]]),SUM(Tableau3[[#This Row],[1]:[11]]),"")</f>
        <v/>
      </c>
    </row>
    <row r="43" spans="2:16" x14ac:dyDescent="0.2">
      <c r="B43" s="68"/>
      <c r="C43" s="64" t="str">
        <f>IF(ISTEXT('LISTE DES PARTICIPANTS'!C41),'LISTE DES PARTICIPANTS'!C41,"")</f>
        <v/>
      </c>
      <c r="D43" s="64" t="str">
        <f>IF(ISTEXT('LISTE DES PARTICIPANTS'!D41),'LISTE DES PARTICIPANTS'!D41,"")</f>
        <v/>
      </c>
      <c r="E43" s="65"/>
      <c r="F43" s="65"/>
      <c r="G43" s="65"/>
      <c r="H43" s="66"/>
      <c r="I43" s="66"/>
      <c r="J43" s="66"/>
      <c r="K43" s="66"/>
      <c r="L43" s="66"/>
      <c r="M43" s="66"/>
      <c r="N43" s="66"/>
      <c r="O43" s="66"/>
      <c r="P43" s="67" t="str">
        <f>IF(ISNUMBER(Tableau3[[#This Row],[1]]),SUM(Tableau3[[#This Row],[1]:[11]]),"")</f>
        <v/>
      </c>
    </row>
    <row r="44" spans="2:16" x14ac:dyDescent="0.2">
      <c r="B44" s="63"/>
      <c r="C44" s="64" t="str">
        <f>IF(ISTEXT('LISTE DES PARTICIPANTS'!C42),'LISTE DES PARTICIPANTS'!C42,"")</f>
        <v/>
      </c>
      <c r="D44" s="64" t="str">
        <f>IF(ISTEXT('LISTE DES PARTICIPANTS'!D42),'LISTE DES PARTICIPANTS'!D42,"")</f>
        <v/>
      </c>
      <c r="E44" s="65"/>
      <c r="F44" s="65"/>
      <c r="G44" s="65"/>
      <c r="H44" s="66"/>
      <c r="I44" s="66"/>
      <c r="J44" s="66"/>
      <c r="K44" s="66"/>
      <c r="L44" s="66"/>
      <c r="M44" s="66"/>
      <c r="N44" s="66"/>
      <c r="O44" s="66"/>
      <c r="P44" s="67" t="str">
        <f>IF(ISNUMBER(Tableau3[[#This Row],[1]]),SUM(Tableau3[[#This Row],[1]:[11]]),"")</f>
        <v/>
      </c>
    </row>
    <row r="45" spans="2:16" x14ac:dyDescent="0.2">
      <c r="B45" s="68"/>
      <c r="C45" s="64" t="str">
        <f>IF(ISTEXT('LISTE DES PARTICIPANTS'!C43),'LISTE DES PARTICIPANTS'!C43,"")</f>
        <v/>
      </c>
      <c r="D45" s="64" t="str">
        <f>IF(ISTEXT('LISTE DES PARTICIPANTS'!D43),'LISTE DES PARTICIPANTS'!D43,"")</f>
        <v/>
      </c>
      <c r="E45" s="65"/>
      <c r="F45" s="65"/>
      <c r="G45" s="65"/>
      <c r="H45" s="66"/>
      <c r="I45" s="66"/>
      <c r="J45" s="66"/>
      <c r="K45" s="66"/>
      <c r="L45" s="66"/>
      <c r="M45" s="66"/>
      <c r="N45" s="66"/>
      <c r="O45" s="66"/>
      <c r="P45" s="67" t="str">
        <f>IF(ISNUMBER(Tableau3[[#This Row],[1]]),SUM(Tableau3[[#This Row],[1]:[11]]),"")</f>
        <v/>
      </c>
    </row>
    <row r="46" spans="2:16" x14ac:dyDescent="0.2">
      <c r="B46" s="63"/>
      <c r="C46" s="64" t="str">
        <f>IF(ISTEXT('LISTE DES PARTICIPANTS'!C44),'LISTE DES PARTICIPANTS'!C44,"")</f>
        <v/>
      </c>
      <c r="D46" s="64" t="str">
        <f>IF(ISTEXT('LISTE DES PARTICIPANTS'!D44),'LISTE DES PARTICIPANTS'!D44,"")</f>
        <v/>
      </c>
      <c r="E46" s="64"/>
      <c r="F46" s="64"/>
      <c r="G46" s="64"/>
      <c r="H46" s="95"/>
      <c r="I46" s="69"/>
      <c r="J46" s="69"/>
      <c r="K46" s="69"/>
      <c r="L46" s="69"/>
      <c r="M46" s="69"/>
      <c r="N46" s="69"/>
      <c r="O46" s="69"/>
      <c r="P46" s="67" t="str">
        <f>IF(ISNUMBER(Tableau3[[#This Row],[1]]),SUM(Tableau3[[#This Row],[1]:[11]]),"")</f>
        <v/>
      </c>
    </row>
    <row r="47" spans="2:16" x14ac:dyDescent="0.2">
      <c r="B47" s="68"/>
      <c r="C47" s="64" t="str">
        <f>IF(ISTEXT('LISTE DES PARTICIPANTS'!C45),'LISTE DES PARTICIPANTS'!C45,"")</f>
        <v/>
      </c>
      <c r="D47" s="64" t="str">
        <f>IF(ISTEXT('LISTE DES PARTICIPANTS'!D45),'LISTE DES PARTICIPANTS'!D45,"")</f>
        <v/>
      </c>
      <c r="E47" s="65"/>
      <c r="F47" s="65"/>
      <c r="G47" s="65"/>
      <c r="H47" s="66"/>
      <c r="I47" s="66"/>
      <c r="J47" s="66"/>
      <c r="K47" s="66"/>
      <c r="L47" s="66"/>
      <c r="M47" s="66"/>
      <c r="N47" s="66"/>
      <c r="O47" s="66"/>
      <c r="P47" s="67" t="str">
        <f>IF(ISNUMBER(Tableau3[[#This Row],[1]]),SUM(Tableau3[[#This Row],[1]:[11]]),"")</f>
        <v/>
      </c>
    </row>
    <row r="48" spans="2:16" x14ac:dyDescent="0.2">
      <c r="B48" s="63"/>
      <c r="C48" s="64" t="str">
        <f>IF(ISTEXT('LISTE DES PARTICIPANTS'!C46),'LISTE DES PARTICIPANTS'!C46,"")</f>
        <v/>
      </c>
      <c r="D48" s="64" t="str">
        <f>IF(ISTEXT('LISTE DES PARTICIPANTS'!D46),'LISTE DES PARTICIPANTS'!D46,"")</f>
        <v/>
      </c>
      <c r="E48" s="65"/>
      <c r="F48" s="65"/>
      <c r="G48" s="65"/>
      <c r="H48" s="66"/>
      <c r="I48" s="66"/>
      <c r="J48" s="66"/>
      <c r="K48" s="66"/>
      <c r="L48" s="66"/>
      <c r="M48" s="66"/>
      <c r="N48" s="66"/>
      <c r="O48" s="66"/>
      <c r="P48" s="67" t="str">
        <f>IF(ISNUMBER(Tableau3[[#This Row],[1]]),SUM(Tableau3[[#This Row],[1]:[11]]),"")</f>
        <v/>
      </c>
    </row>
    <row r="49" spans="2:16" x14ac:dyDescent="0.2">
      <c r="B49" s="68"/>
      <c r="C49" s="64" t="str">
        <f>IF(ISTEXT('LISTE DES PARTICIPANTS'!C47),'LISTE DES PARTICIPANTS'!C47,"")</f>
        <v/>
      </c>
      <c r="D49" s="64" t="str">
        <f>IF(ISTEXT('LISTE DES PARTICIPANTS'!D47),'LISTE DES PARTICIPANTS'!D47,"")</f>
        <v/>
      </c>
      <c r="E49" s="65"/>
      <c r="F49" s="65"/>
      <c r="G49" s="65"/>
      <c r="H49" s="66"/>
      <c r="I49" s="66"/>
      <c r="J49" s="66"/>
      <c r="K49" s="66"/>
      <c r="L49" s="66"/>
      <c r="M49" s="66"/>
      <c r="N49" s="66"/>
      <c r="O49" s="66"/>
      <c r="P49" s="67" t="str">
        <f>IF(ISNUMBER(Tableau3[[#This Row],[1]]),SUM(Tableau3[[#This Row],[1]:[11]]),"")</f>
        <v/>
      </c>
    </row>
    <row r="50" spans="2:16" x14ac:dyDescent="0.2">
      <c r="B50" s="63"/>
      <c r="C50" s="64" t="str">
        <f>IF(ISTEXT('LISTE DES PARTICIPANTS'!C48),'LISTE DES PARTICIPANTS'!C48,"")</f>
        <v/>
      </c>
      <c r="D50" s="64" t="str">
        <f>IF(ISTEXT('LISTE DES PARTICIPANTS'!D48),'LISTE DES PARTICIPANTS'!D48,"")</f>
        <v/>
      </c>
      <c r="E50" s="65"/>
      <c r="F50" s="65"/>
      <c r="G50" s="65"/>
      <c r="H50" s="66"/>
      <c r="I50" s="66"/>
      <c r="J50" s="66"/>
      <c r="K50" s="66"/>
      <c r="L50" s="66"/>
      <c r="M50" s="66"/>
      <c r="N50" s="66"/>
      <c r="O50" s="66"/>
      <c r="P50" s="67" t="str">
        <f>IF(ISNUMBER(Tableau3[[#This Row],[1]]),SUM(Tableau3[[#This Row],[1]:[11]]),"")</f>
        <v/>
      </c>
    </row>
    <row r="51" spans="2:16" x14ac:dyDescent="0.2">
      <c r="B51" s="68"/>
      <c r="C51" s="64" t="str">
        <f>IF(ISTEXT('LISTE DES PARTICIPANTS'!C49),'LISTE DES PARTICIPANTS'!C49,"")</f>
        <v/>
      </c>
      <c r="D51" s="64" t="str">
        <f>IF(ISTEXT('LISTE DES PARTICIPANTS'!D49),'LISTE DES PARTICIPANTS'!D49,"")</f>
        <v/>
      </c>
      <c r="E51" s="65"/>
      <c r="F51" s="65"/>
      <c r="G51" s="65"/>
      <c r="H51" s="66"/>
      <c r="I51" s="66"/>
      <c r="J51" s="66"/>
      <c r="K51" s="66"/>
      <c r="L51" s="66"/>
      <c r="M51" s="66"/>
      <c r="N51" s="66"/>
      <c r="O51" s="66"/>
      <c r="P51" s="67" t="str">
        <f>IF(ISNUMBER(Tableau3[[#This Row],[1]]),SUM(Tableau3[[#This Row],[1]:[11]]),"")</f>
        <v/>
      </c>
    </row>
    <row r="52" spans="2:16" x14ac:dyDescent="0.2">
      <c r="B52" s="63"/>
      <c r="C52" s="64" t="str">
        <f>IF(ISTEXT('LISTE DES PARTICIPANTS'!C50),'LISTE DES PARTICIPANTS'!C50,"")</f>
        <v/>
      </c>
      <c r="D52" s="64" t="str">
        <f>IF(ISTEXT('LISTE DES PARTICIPANTS'!D50),'LISTE DES PARTICIPANTS'!D50,"")</f>
        <v/>
      </c>
      <c r="E52" s="65"/>
      <c r="F52" s="65"/>
      <c r="G52" s="65"/>
      <c r="H52" s="66"/>
      <c r="I52" s="66"/>
      <c r="J52" s="66"/>
      <c r="K52" s="66"/>
      <c r="L52" s="66"/>
      <c r="M52" s="66"/>
      <c r="N52" s="66"/>
      <c r="O52" s="66"/>
      <c r="P52" s="67" t="str">
        <f>IF(ISNUMBER(Tableau3[[#This Row],[1]]),SUM(Tableau3[[#This Row],[1]:[11]]),"")</f>
        <v/>
      </c>
    </row>
    <row r="53" spans="2:16" x14ac:dyDescent="0.2">
      <c r="B53" s="68"/>
      <c r="C53" s="64" t="str">
        <f>IF(ISTEXT('LISTE DES PARTICIPANTS'!C51),'LISTE DES PARTICIPANTS'!C51,"")</f>
        <v/>
      </c>
      <c r="D53" s="64" t="str">
        <f>IF(ISTEXT('LISTE DES PARTICIPANTS'!D51),'LISTE DES PARTICIPANTS'!D51,"")</f>
        <v/>
      </c>
      <c r="E53" s="65"/>
      <c r="F53" s="65"/>
      <c r="G53" s="65"/>
      <c r="H53" s="66"/>
      <c r="I53" s="66"/>
      <c r="J53" s="66"/>
      <c r="K53" s="66"/>
      <c r="L53" s="66"/>
      <c r="M53" s="66"/>
      <c r="N53" s="66"/>
      <c r="O53" s="66"/>
      <c r="P53" s="67" t="str">
        <f>IF(ISNUMBER(Tableau3[[#This Row],[1]]),SUM(Tableau3[[#This Row],[1]:[11]]),"")</f>
        <v/>
      </c>
    </row>
    <row r="54" spans="2:16" x14ac:dyDescent="0.2">
      <c r="B54" s="63"/>
      <c r="C54" s="64" t="str">
        <f>IF(ISTEXT('LISTE DES PARTICIPANTS'!C52),'LISTE DES PARTICIPANTS'!C52,"")</f>
        <v/>
      </c>
      <c r="D54" s="64" t="str">
        <f>IF(ISTEXT('LISTE DES PARTICIPANTS'!D52),'LISTE DES PARTICIPANTS'!D52,"")</f>
        <v/>
      </c>
      <c r="E54" s="64"/>
      <c r="F54" s="64"/>
      <c r="G54" s="64"/>
      <c r="H54" s="69"/>
      <c r="I54" s="69"/>
      <c r="J54" s="69"/>
      <c r="K54" s="69"/>
      <c r="L54" s="69"/>
      <c r="M54" s="69"/>
      <c r="N54" s="69"/>
      <c r="O54" s="69"/>
      <c r="P54" s="67" t="str">
        <f>IF(ISNUMBER(Tableau3[[#This Row],[1]]),SUM(Tableau3[[#This Row],[1]:[11]]),"")</f>
        <v/>
      </c>
    </row>
    <row r="55" spans="2:16" x14ac:dyDescent="0.2">
      <c r="B55" s="68"/>
      <c r="C55" s="64" t="str">
        <f>IF(ISTEXT('LISTE DES PARTICIPANTS'!C53),'LISTE DES PARTICIPANTS'!C53,"")</f>
        <v/>
      </c>
      <c r="D55" s="64" t="str">
        <f>IF(ISTEXT('LISTE DES PARTICIPANTS'!D53),'LISTE DES PARTICIPANTS'!D53,"")</f>
        <v/>
      </c>
      <c r="E55" s="65"/>
      <c r="F55" s="65"/>
      <c r="G55" s="65"/>
      <c r="H55" s="66"/>
      <c r="I55" s="66"/>
      <c r="J55" s="66"/>
      <c r="K55" s="66"/>
      <c r="L55" s="66"/>
      <c r="M55" s="66"/>
      <c r="N55" s="66"/>
      <c r="O55" s="66"/>
      <c r="P55" s="67" t="str">
        <f>IF(ISNUMBER(Tableau3[[#This Row],[1]]),SUM(Tableau3[[#This Row],[1]:[11]]),"")</f>
        <v/>
      </c>
    </row>
    <row r="56" spans="2:16" x14ac:dyDescent="0.2">
      <c r="B56" s="63"/>
      <c r="C56" s="64" t="str">
        <f>IF(ISTEXT('LISTE DES PARTICIPANTS'!C54),'LISTE DES PARTICIPANTS'!C54,"")</f>
        <v/>
      </c>
      <c r="D56" s="64" t="str">
        <f>IF(ISTEXT('LISTE DES PARTICIPANTS'!D54),'LISTE DES PARTICIPANTS'!D54,"")</f>
        <v/>
      </c>
      <c r="E56" s="65"/>
      <c r="F56" s="65"/>
      <c r="G56" s="65"/>
      <c r="H56" s="66"/>
      <c r="I56" s="66"/>
      <c r="J56" s="66"/>
      <c r="K56" s="66"/>
      <c r="L56" s="66"/>
      <c r="M56" s="66"/>
      <c r="N56" s="66"/>
      <c r="O56" s="66"/>
      <c r="P56" s="72" t="str">
        <f>IF(ISNUMBER(Tableau3[[#This Row],[1]]),SUM(Tableau3[[#This Row],[1]:[11]]),"")</f>
        <v/>
      </c>
    </row>
    <row r="57" spans="2:16" x14ac:dyDescent="0.2">
      <c r="B57" s="68"/>
      <c r="C57" s="64" t="str">
        <f>IF(ISTEXT('LISTE DES PARTICIPANTS'!C55),'LISTE DES PARTICIPANTS'!C55,"")</f>
        <v/>
      </c>
      <c r="D57" s="64" t="str">
        <f>IF(ISTEXT('LISTE DES PARTICIPANTS'!D55),'LISTE DES PARTICIPANTS'!D55,"")</f>
        <v/>
      </c>
      <c r="E57" s="65"/>
      <c r="F57" s="65"/>
      <c r="G57" s="65"/>
      <c r="H57" s="66"/>
      <c r="I57" s="66"/>
      <c r="J57" s="66"/>
      <c r="K57" s="66"/>
      <c r="L57" s="66"/>
      <c r="M57" s="66"/>
      <c r="N57" s="66"/>
      <c r="O57" s="66"/>
      <c r="P57" s="72" t="str">
        <f>IF(ISNUMBER(Tableau3[[#This Row],[1]]),SUM(Tableau3[[#This Row],[1]:[11]]),"")</f>
        <v/>
      </c>
    </row>
    <row r="58" spans="2:16" x14ac:dyDescent="0.2">
      <c r="B58" s="63"/>
      <c r="C58" s="64" t="str">
        <f>IF(ISTEXT('LISTE DES PARTICIPANTS'!C56),'LISTE DES PARTICIPANTS'!C56,"")</f>
        <v/>
      </c>
      <c r="D58" s="64" t="str">
        <f>IF(ISTEXT('LISTE DES PARTICIPANTS'!D56),'LISTE DES PARTICIPANTS'!D56,"")</f>
        <v/>
      </c>
      <c r="E58" s="65"/>
      <c r="F58" s="65"/>
      <c r="G58" s="65"/>
      <c r="H58" s="66"/>
      <c r="I58" s="66"/>
      <c r="J58" s="66"/>
      <c r="K58" s="66"/>
      <c r="L58" s="66"/>
      <c r="M58" s="66"/>
      <c r="N58" s="66"/>
      <c r="O58" s="66"/>
      <c r="P58" s="67" t="str">
        <f>IF(ISNUMBER(Tableau3[[#This Row],[1]]),SUM(Tableau3[[#This Row],[1]:[11]]),"")</f>
        <v/>
      </c>
    </row>
    <row r="59" spans="2:16" ht="13.5" thickBot="1" x14ac:dyDescent="0.25">
      <c r="B59" s="73"/>
      <c r="C59" s="64" t="str">
        <f>IF(ISTEXT('LISTE DES PARTICIPANTS'!C57),'LISTE DES PARTICIPANTS'!C57,"")</f>
        <v/>
      </c>
      <c r="D59" s="64" t="str">
        <f>IF(ISTEXT('LISTE DES PARTICIPANTS'!D57),'LISTE DES PARTICIPANTS'!D57,"")</f>
        <v/>
      </c>
      <c r="E59" s="92"/>
      <c r="F59" s="92"/>
      <c r="G59" s="92"/>
      <c r="H59" s="93"/>
      <c r="I59" s="93"/>
      <c r="J59" s="93"/>
      <c r="K59" s="93"/>
      <c r="L59" s="93"/>
      <c r="M59" s="93"/>
      <c r="N59" s="93"/>
      <c r="O59" s="93"/>
      <c r="P59" s="96" t="str">
        <f>IF(ISNUMBER(Tableau3[[#This Row],[1]]),SUM(Tableau3[[#This Row],[1]:[11]]),"")</f>
        <v/>
      </c>
    </row>
    <row r="60" spans="2:16" x14ac:dyDescent="0.2">
      <c r="B60" s="74"/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</row>
    <row r="61" spans="2:16" x14ac:dyDescent="0.2">
      <c r="B61" s="17"/>
    </row>
    <row r="62" spans="2:16" x14ac:dyDescent="0.2">
      <c r="B62" s="17"/>
    </row>
    <row r="63" spans="2:16" x14ac:dyDescent="0.2">
      <c r="B63" s="17"/>
    </row>
  </sheetData>
  <protectedRanges>
    <protectedRange sqref="E6:O59" name="Plage1"/>
  </protectedRanges>
  <mergeCells count="2">
    <mergeCell ref="B1:D1"/>
    <mergeCell ref="E1:P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M44"/>
  <sheetViews>
    <sheetView workbookViewId="0">
      <selection activeCell="H16" sqref="H16"/>
    </sheetView>
  </sheetViews>
  <sheetFormatPr baseColWidth="10" defaultRowHeight="12.75" x14ac:dyDescent="0.2"/>
  <cols>
    <col min="2" max="2" width="12.42578125" customWidth="1"/>
    <col min="6" max="6" width="14" customWidth="1"/>
    <col min="7" max="7" width="17.7109375" customWidth="1"/>
    <col min="9" max="9" width="16.42578125" customWidth="1"/>
    <col min="12" max="12" width="19.5703125" customWidth="1"/>
  </cols>
  <sheetData>
    <row r="2" spans="1:13" ht="20.25" x14ac:dyDescent="0.2">
      <c r="B2" s="192" t="s">
        <v>126</v>
      </c>
      <c r="C2" s="192"/>
      <c r="D2" s="75"/>
      <c r="F2" s="193" t="s">
        <v>127</v>
      </c>
      <c r="G2" s="193"/>
      <c r="I2" s="192" t="s">
        <v>128</v>
      </c>
      <c r="J2" s="192"/>
      <c r="K2" s="76"/>
      <c r="L2" s="192" t="s">
        <v>129</v>
      </c>
      <c r="M2" s="192"/>
    </row>
    <row r="3" spans="1:13" x14ac:dyDescent="0.2">
      <c r="B3" s="76" t="s">
        <v>130</v>
      </c>
      <c r="C3" s="77">
        <v>26</v>
      </c>
      <c r="D3" s="77"/>
      <c r="F3" s="78" t="s">
        <v>131</v>
      </c>
      <c r="G3" s="77">
        <v>5</v>
      </c>
      <c r="H3" s="79"/>
      <c r="I3" s="78" t="s">
        <v>132</v>
      </c>
      <c r="J3" s="77">
        <v>14</v>
      </c>
      <c r="K3" s="77"/>
      <c r="L3" s="78" t="s">
        <v>132</v>
      </c>
      <c r="M3" s="77">
        <v>9</v>
      </c>
    </row>
    <row r="4" spans="1:13" x14ac:dyDescent="0.2">
      <c r="B4" s="76" t="s">
        <v>133</v>
      </c>
      <c r="C4" s="77">
        <v>10</v>
      </c>
      <c r="D4" s="77"/>
      <c r="F4" s="78" t="s">
        <v>134</v>
      </c>
      <c r="G4" s="77">
        <v>3</v>
      </c>
      <c r="H4" s="79"/>
      <c r="I4" s="78" t="s">
        <v>135</v>
      </c>
      <c r="J4" s="77">
        <v>13</v>
      </c>
      <c r="K4" s="77"/>
      <c r="L4" s="78" t="s">
        <v>136</v>
      </c>
      <c r="M4" s="77">
        <v>7</v>
      </c>
    </row>
    <row r="5" spans="1:13" x14ac:dyDescent="0.2">
      <c r="B5" s="76" t="s">
        <v>127</v>
      </c>
      <c r="C5" s="77">
        <v>5</v>
      </c>
      <c r="D5" s="77"/>
      <c r="F5" s="78" t="s">
        <v>137</v>
      </c>
      <c r="G5" s="77">
        <v>14</v>
      </c>
      <c r="H5" s="79"/>
      <c r="I5" s="78" t="s">
        <v>138</v>
      </c>
      <c r="J5" s="77">
        <v>11</v>
      </c>
      <c r="K5" s="77"/>
      <c r="L5" s="78" t="s">
        <v>139</v>
      </c>
      <c r="M5" s="80">
        <v>6</v>
      </c>
    </row>
    <row r="6" spans="1:13" x14ac:dyDescent="0.2">
      <c r="B6" s="76" t="s">
        <v>140</v>
      </c>
      <c r="C6" s="77">
        <v>4</v>
      </c>
      <c r="D6" s="77"/>
      <c r="F6" s="78" t="s">
        <v>141</v>
      </c>
      <c r="G6" s="77">
        <v>27</v>
      </c>
      <c r="H6" s="79"/>
      <c r="I6" s="78" t="s">
        <v>142</v>
      </c>
      <c r="J6" s="77">
        <v>4</v>
      </c>
      <c r="K6" s="77"/>
      <c r="L6" s="78" t="s">
        <v>143</v>
      </c>
      <c r="M6" s="77">
        <v>5</v>
      </c>
    </row>
    <row r="7" spans="1:13" x14ac:dyDescent="0.2">
      <c r="A7" s="17"/>
      <c r="B7" s="76" t="s">
        <v>144</v>
      </c>
      <c r="C7" s="77">
        <v>3</v>
      </c>
      <c r="D7" s="77"/>
      <c r="F7" s="78" t="s">
        <v>145</v>
      </c>
      <c r="G7" s="77">
        <v>5</v>
      </c>
      <c r="H7" s="79"/>
      <c r="I7" s="78" t="s">
        <v>146</v>
      </c>
      <c r="J7" s="77">
        <v>2</v>
      </c>
      <c r="K7" s="77"/>
      <c r="L7" s="78" t="s">
        <v>147</v>
      </c>
      <c r="M7" s="80">
        <v>4</v>
      </c>
    </row>
    <row r="8" spans="1:13" x14ac:dyDescent="0.2">
      <c r="A8" s="17"/>
      <c r="B8" s="76" t="s">
        <v>148</v>
      </c>
      <c r="C8" s="77">
        <v>3</v>
      </c>
      <c r="D8" s="77"/>
      <c r="F8" s="78" t="s">
        <v>149</v>
      </c>
      <c r="G8" s="77">
        <v>0</v>
      </c>
      <c r="H8" s="79"/>
      <c r="I8" s="78" t="s">
        <v>150</v>
      </c>
      <c r="J8" s="77">
        <v>2</v>
      </c>
      <c r="K8" s="77"/>
      <c r="L8" s="78" t="s">
        <v>151</v>
      </c>
      <c r="M8" s="77">
        <v>3</v>
      </c>
    </row>
    <row r="9" spans="1:13" x14ac:dyDescent="0.2">
      <c r="B9" s="76" t="s">
        <v>152</v>
      </c>
      <c r="C9" s="77">
        <v>2</v>
      </c>
      <c r="D9" s="77"/>
      <c r="F9" s="78" t="s">
        <v>153</v>
      </c>
      <c r="G9" s="77">
        <v>0</v>
      </c>
      <c r="H9" s="79"/>
      <c r="I9" s="78" t="s">
        <v>154</v>
      </c>
      <c r="J9" s="77">
        <v>1</v>
      </c>
      <c r="K9" s="77"/>
      <c r="L9" s="78" t="s">
        <v>155</v>
      </c>
      <c r="M9" s="77">
        <v>3</v>
      </c>
    </row>
    <row r="10" spans="1:13" x14ac:dyDescent="0.2">
      <c r="B10" s="76" t="s">
        <v>156</v>
      </c>
      <c r="C10" s="80">
        <v>1</v>
      </c>
      <c r="D10" s="80"/>
      <c r="F10" s="18"/>
      <c r="G10" s="81"/>
      <c r="I10" s="78" t="s">
        <v>157</v>
      </c>
      <c r="J10" s="80">
        <v>1</v>
      </c>
      <c r="K10" s="80"/>
      <c r="L10" s="78" t="s">
        <v>138</v>
      </c>
      <c r="M10" s="77">
        <v>3</v>
      </c>
    </row>
    <row r="11" spans="1:13" x14ac:dyDescent="0.2">
      <c r="B11" s="17"/>
      <c r="C11" s="82"/>
      <c r="I11" s="78" t="s">
        <v>158</v>
      </c>
      <c r="J11" s="77">
        <v>1</v>
      </c>
      <c r="K11" s="77"/>
      <c r="L11" s="78" t="s">
        <v>159</v>
      </c>
      <c r="M11" s="77">
        <v>2</v>
      </c>
    </row>
    <row r="12" spans="1:13" x14ac:dyDescent="0.2">
      <c r="B12" s="18"/>
      <c r="C12" s="81"/>
      <c r="I12" s="78" t="s">
        <v>147</v>
      </c>
      <c r="J12" s="77">
        <v>1</v>
      </c>
      <c r="K12" s="77"/>
      <c r="L12" s="78" t="s">
        <v>160</v>
      </c>
      <c r="M12" s="77">
        <v>1</v>
      </c>
    </row>
    <row r="13" spans="1:13" x14ac:dyDescent="0.2">
      <c r="B13" s="17"/>
      <c r="C13" s="82"/>
      <c r="I13" s="78" t="s">
        <v>161</v>
      </c>
      <c r="J13" s="77">
        <v>1</v>
      </c>
      <c r="K13" s="77"/>
      <c r="L13" s="78" t="s">
        <v>154</v>
      </c>
      <c r="M13" s="77">
        <v>1</v>
      </c>
    </row>
    <row r="14" spans="1:13" x14ac:dyDescent="0.2">
      <c r="B14" s="18"/>
      <c r="C14" s="81"/>
      <c r="I14" s="78" t="s">
        <v>162</v>
      </c>
      <c r="J14" s="77">
        <v>1</v>
      </c>
      <c r="K14" s="77"/>
      <c r="L14" s="78" t="s">
        <v>163</v>
      </c>
      <c r="M14" s="77">
        <v>1</v>
      </c>
    </row>
    <row r="15" spans="1:13" x14ac:dyDescent="0.2">
      <c r="I15" s="76" t="s">
        <v>164</v>
      </c>
      <c r="J15" s="80">
        <v>1</v>
      </c>
      <c r="K15" s="78"/>
      <c r="L15" s="76" t="s">
        <v>165</v>
      </c>
      <c r="M15" s="80">
        <v>1</v>
      </c>
    </row>
    <row r="16" spans="1:13" x14ac:dyDescent="0.2">
      <c r="I16" s="78" t="s">
        <v>166</v>
      </c>
      <c r="J16" s="80">
        <v>1</v>
      </c>
      <c r="K16" s="76"/>
      <c r="L16" s="78" t="s">
        <v>167</v>
      </c>
      <c r="M16" s="77">
        <v>1</v>
      </c>
    </row>
    <row r="17" spans="7:13" x14ac:dyDescent="0.2">
      <c r="G17" s="83"/>
      <c r="I17" s="84"/>
      <c r="J17" s="85"/>
      <c r="K17" s="76"/>
      <c r="L17" s="78" t="s">
        <v>168</v>
      </c>
      <c r="M17" s="77">
        <v>1</v>
      </c>
    </row>
    <row r="18" spans="7:13" x14ac:dyDescent="0.2">
      <c r="G18" s="83"/>
      <c r="I18" s="76"/>
      <c r="J18" s="76"/>
      <c r="K18" s="76"/>
      <c r="L18" s="78" t="s">
        <v>169</v>
      </c>
      <c r="M18" s="80">
        <v>1</v>
      </c>
    </row>
    <row r="19" spans="7:13" x14ac:dyDescent="0.2">
      <c r="G19" s="83"/>
      <c r="I19" s="76"/>
      <c r="J19" s="76"/>
      <c r="K19" s="76"/>
      <c r="L19" s="78" t="s">
        <v>170</v>
      </c>
      <c r="M19" s="80">
        <v>1</v>
      </c>
    </row>
    <row r="20" spans="7:13" x14ac:dyDescent="0.2">
      <c r="G20" s="83"/>
      <c r="I20" s="76"/>
      <c r="J20" s="76"/>
      <c r="K20" s="76"/>
      <c r="L20" s="78" t="s">
        <v>142</v>
      </c>
      <c r="M20" s="80">
        <v>1</v>
      </c>
    </row>
    <row r="21" spans="7:13" x14ac:dyDescent="0.2">
      <c r="G21" s="83"/>
      <c r="I21" s="76"/>
      <c r="J21" s="76"/>
      <c r="K21" s="76"/>
      <c r="L21" s="78" t="s">
        <v>171</v>
      </c>
      <c r="M21" s="80">
        <v>1</v>
      </c>
    </row>
    <row r="22" spans="7:13" x14ac:dyDescent="0.2">
      <c r="G22" s="83"/>
      <c r="I22" s="76"/>
      <c r="J22" s="76"/>
      <c r="K22" s="76"/>
      <c r="L22" s="76" t="s">
        <v>172</v>
      </c>
      <c r="M22" s="80">
        <v>1</v>
      </c>
    </row>
    <row r="23" spans="7:13" x14ac:dyDescent="0.2">
      <c r="G23" s="83"/>
      <c r="I23" s="76"/>
      <c r="J23" s="77"/>
      <c r="K23" s="76"/>
      <c r="L23" s="78" t="s">
        <v>173</v>
      </c>
      <c r="M23" s="80">
        <v>1</v>
      </c>
    </row>
    <row r="24" spans="7:13" x14ac:dyDescent="0.2">
      <c r="I24" s="76"/>
      <c r="J24" s="77"/>
      <c r="K24" s="76"/>
      <c r="L24" s="84"/>
      <c r="M24" s="85"/>
    </row>
    <row r="25" spans="7:13" x14ac:dyDescent="0.2">
      <c r="I25" s="76"/>
      <c r="J25" s="77"/>
      <c r="K25" s="76"/>
      <c r="L25" s="76"/>
      <c r="M25" s="77"/>
    </row>
    <row r="26" spans="7:13" x14ac:dyDescent="0.2">
      <c r="G26" s="83"/>
      <c r="I26" s="76"/>
      <c r="J26" s="77"/>
      <c r="K26" s="76"/>
      <c r="L26" s="76"/>
      <c r="M26" s="77"/>
    </row>
    <row r="27" spans="7:13" x14ac:dyDescent="0.2">
      <c r="G27" s="83"/>
      <c r="I27" s="76"/>
      <c r="J27" s="77"/>
      <c r="K27" s="76"/>
      <c r="L27" s="76"/>
      <c r="M27" s="80"/>
    </row>
    <row r="28" spans="7:13" x14ac:dyDescent="0.2">
      <c r="G28" s="83"/>
      <c r="I28" s="76"/>
      <c r="J28" s="77"/>
      <c r="K28" s="76"/>
      <c r="L28" s="76"/>
      <c r="M28" s="77"/>
    </row>
    <row r="29" spans="7:13" x14ac:dyDescent="0.2">
      <c r="G29" s="83"/>
      <c r="I29" s="76"/>
      <c r="J29" s="77"/>
      <c r="K29" s="76"/>
      <c r="L29" s="76"/>
      <c r="M29" s="77"/>
    </row>
    <row r="30" spans="7:13" x14ac:dyDescent="0.2">
      <c r="G30" s="83"/>
      <c r="I30" s="76"/>
      <c r="J30" s="80"/>
      <c r="K30" s="76"/>
      <c r="L30" s="76"/>
      <c r="M30" s="77"/>
    </row>
    <row r="31" spans="7:13" x14ac:dyDescent="0.2">
      <c r="G31" s="83"/>
      <c r="I31" s="76"/>
      <c r="J31" s="77"/>
      <c r="K31" s="76"/>
      <c r="L31" s="76"/>
      <c r="M31" s="77"/>
    </row>
    <row r="32" spans="7:13" x14ac:dyDescent="0.2">
      <c r="G32" s="83"/>
      <c r="I32" s="76"/>
      <c r="J32" s="77"/>
      <c r="K32" s="76"/>
      <c r="L32" s="76"/>
      <c r="M32" s="77"/>
    </row>
    <row r="33" spans="9:13" x14ac:dyDescent="0.2">
      <c r="I33" s="76"/>
      <c r="J33" s="77"/>
      <c r="K33" s="76"/>
      <c r="L33" s="76"/>
      <c r="M33" s="77"/>
    </row>
    <row r="34" spans="9:13" x14ac:dyDescent="0.2">
      <c r="I34" s="76"/>
      <c r="J34" s="77"/>
      <c r="K34" s="76"/>
      <c r="L34" s="76"/>
      <c r="M34" s="77"/>
    </row>
    <row r="35" spans="9:13" x14ac:dyDescent="0.2">
      <c r="I35" s="76"/>
      <c r="J35" s="80"/>
      <c r="K35" s="76"/>
      <c r="L35" s="76"/>
      <c r="M35" s="80"/>
    </row>
    <row r="36" spans="9:13" x14ac:dyDescent="0.2">
      <c r="I36" s="76"/>
      <c r="J36" s="76"/>
      <c r="K36" s="76"/>
      <c r="L36" s="76"/>
      <c r="M36" s="77"/>
    </row>
    <row r="37" spans="9:13" x14ac:dyDescent="0.2">
      <c r="I37" s="76"/>
      <c r="J37" s="76"/>
      <c r="K37" s="76"/>
      <c r="L37" s="76"/>
      <c r="M37" s="77"/>
    </row>
    <row r="38" spans="9:13" x14ac:dyDescent="0.2">
      <c r="I38" s="76"/>
      <c r="J38" s="76"/>
      <c r="K38" s="76"/>
      <c r="L38" s="76"/>
      <c r="M38" s="80"/>
    </row>
    <row r="39" spans="9:13" x14ac:dyDescent="0.2">
      <c r="I39" s="76"/>
      <c r="J39" s="76"/>
      <c r="K39" s="76"/>
      <c r="L39" s="76"/>
      <c r="M39" s="76"/>
    </row>
    <row r="40" spans="9:13" x14ac:dyDescent="0.2">
      <c r="I40" s="76"/>
      <c r="J40" s="76"/>
      <c r="K40" s="76"/>
      <c r="L40" s="76"/>
      <c r="M40" s="76"/>
    </row>
    <row r="41" spans="9:13" x14ac:dyDescent="0.2">
      <c r="I41" s="76"/>
      <c r="J41" s="76"/>
      <c r="K41" s="76"/>
      <c r="L41" s="76"/>
      <c r="M41" s="76"/>
    </row>
    <row r="42" spans="9:13" x14ac:dyDescent="0.2">
      <c r="I42" s="76"/>
      <c r="J42" s="76"/>
      <c r="K42" s="76"/>
      <c r="L42" s="76"/>
      <c r="M42" s="76"/>
    </row>
    <row r="43" spans="9:13" x14ac:dyDescent="0.2">
      <c r="I43" s="76"/>
      <c r="J43" s="76"/>
      <c r="K43" s="76"/>
      <c r="L43" s="76"/>
      <c r="M43" s="76"/>
    </row>
    <row r="44" spans="9:13" x14ac:dyDescent="0.2">
      <c r="I44" s="76"/>
      <c r="J44" s="76"/>
      <c r="K44" s="76"/>
      <c r="L44" s="76"/>
      <c r="M44" s="76"/>
    </row>
  </sheetData>
  <mergeCells count="4">
    <mergeCell ref="B2:C2"/>
    <mergeCell ref="F2:G2"/>
    <mergeCell ref="I2:J2"/>
    <mergeCell ref="L2:M2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I53"/>
  <sheetViews>
    <sheetView topLeftCell="A18" workbookViewId="0">
      <selection activeCell="I36" sqref="I36"/>
    </sheetView>
  </sheetViews>
  <sheetFormatPr baseColWidth="10" defaultRowHeight="12.75" x14ac:dyDescent="0.2"/>
  <cols>
    <col min="1" max="1" width="1" customWidth="1"/>
    <col min="7" max="7" width="13.140625" customWidth="1"/>
  </cols>
  <sheetData>
    <row r="1" spans="2:6" ht="13.5" thickBot="1" x14ac:dyDescent="0.25"/>
    <row r="2" spans="2:6" ht="23.25" x14ac:dyDescent="0.35">
      <c r="B2" s="20" t="s">
        <v>57</v>
      </c>
      <c r="C2" s="21"/>
    </row>
    <row r="3" spans="2:6" ht="25.5" x14ac:dyDescent="0.35">
      <c r="B3" s="22" t="s">
        <v>58</v>
      </c>
      <c r="C3" s="23">
        <v>20</v>
      </c>
    </row>
    <row r="4" spans="2:6" x14ac:dyDescent="0.2">
      <c r="B4" s="24"/>
      <c r="C4" s="25" t="s">
        <v>59</v>
      </c>
    </row>
    <row r="5" spans="2:6" ht="26.25" thickBot="1" x14ac:dyDescent="0.4">
      <c r="B5" s="26"/>
      <c r="C5" s="27" t="s">
        <v>60</v>
      </c>
    </row>
    <row r="6" spans="2:6" x14ac:dyDescent="0.2">
      <c r="B6" s="201"/>
      <c r="C6" s="201"/>
    </row>
    <row r="7" spans="2:6" hidden="1" x14ac:dyDescent="0.2"/>
    <row r="8" spans="2:6" hidden="1" x14ac:dyDescent="0.2"/>
    <row r="9" spans="2:6" x14ac:dyDescent="0.2">
      <c r="B9" s="194" t="s">
        <v>61</v>
      </c>
      <c r="C9" s="195"/>
      <c r="D9" s="195"/>
      <c r="E9" s="195"/>
      <c r="F9" s="196"/>
    </row>
    <row r="10" spans="2:6" x14ac:dyDescent="0.2">
      <c r="B10" s="17" t="s">
        <v>62</v>
      </c>
    </row>
    <row r="11" spans="2:6" x14ac:dyDescent="0.2">
      <c r="B11" s="17" t="s">
        <v>63</v>
      </c>
    </row>
    <row r="12" spans="2:6" x14ac:dyDescent="0.2">
      <c r="B12" s="17" t="s">
        <v>64</v>
      </c>
    </row>
    <row r="13" spans="2:6" x14ac:dyDescent="0.2">
      <c r="B13" s="17" t="s">
        <v>65</v>
      </c>
    </row>
    <row r="14" spans="2:6" x14ac:dyDescent="0.2">
      <c r="B14" s="17" t="s">
        <v>66</v>
      </c>
    </row>
    <row r="15" spans="2:6" x14ac:dyDescent="0.2">
      <c r="B15" s="17"/>
    </row>
    <row r="16" spans="2:6" x14ac:dyDescent="0.2">
      <c r="B16" s="194" t="s">
        <v>67</v>
      </c>
      <c r="C16" s="195"/>
      <c r="D16" s="195"/>
      <c r="E16" s="195"/>
      <c r="F16" s="196"/>
    </row>
    <row r="17" spans="2:6" x14ac:dyDescent="0.2">
      <c r="B17" s="17" t="s">
        <v>68</v>
      </c>
    </row>
    <row r="18" spans="2:6" x14ac:dyDescent="0.2">
      <c r="B18" s="17" t="s">
        <v>69</v>
      </c>
    </row>
    <row r="19" spans="2:6" x14ac:dyDescent="0.2">
      <c r="B19" s="17" t="s">
        <v>70</v>
      </c>
    </row>
    <row r="20" spans="2:6" x14ac:dyDescent="0.2">
      <c r="B20" s="17" t="s">
        <v>71</v>
      </c>
    </row>
    <row r="21" spans="2:6" x14ac:dyDescent="0.2">
      <c r="B21" s="17" t="s">
        <v>72</v>
      </c>
    </row>
    <row r="22" spans="2:6" x14ac:dyDescent="0.2">
      <c r="B22" s="197" t="s">
        <v>73</v>
      </c>
      <c r="C22" s="197"/>
      <c r="D22" s="197"/>
      <c r="E22" s="197"/>
      <c r="F22" s="197"/>
    </row>
    <row r="23" spans="2:6" x14ac:dyDescent="0.2">
      <c r="B23" s="197" t="s">
        <v>74</v>
      </c>
      <c r="C23" s="197"/>
      <c r="D23" s="197"/>
      <c r="E23" s="197"/>
      <c r="F23" s="197"/>
    </row>
    <row r="25" spans="2:6" x14ac:dyDescent="0.2">
      <c r="B25" s="194" t="s">
        <v>75</v>
      </c>
      <c r="C25" s="195"/>
      <c r="D25" s="195"/>
      <c r="E25" s="195"/>
      <c r="F25" s="196"/>
    </row>
    <row r="26" spans="2:6" x14ac:dyDescent="0.2">
      <c r="B26" s="17" t="s">
        <v>76</v>
      </c>
    </row>
    <row r="27" spans="2:6" x14ac:dyDescent="0.2">
      <c r="B27" s="17" t="s">
        <v>77</v>
      </c>
    </row>
    <row r="28" spans="2:6" x14ac:dyDescent="0.2">
      <c r="B28" s="17" t="s">
        <v>78</v>
      </c>
    </row>
    <row r="29" spans="2:6" x14ac:dyDescent="0.2">
      <c r="B29" s="17" t="s">
        <v>79</v>
      </c>
    </row>
    <row r="31" spans="2:6" ht="12.75" customHeight="1" x14ac:dyDescent="0.2">
      <c r="B31" s="194" t="s">
        <v>80</v>
      </c>
      <c r="C31" s="195"/>
      <c r="D31" s="195"/>
      <c r="E31" s="195"/>
      <c r="F31" s="196"/>
    </row>
    <row r="32" spans="2:6" x14ac:dyDescent="0.2">
      <c r="B32" s="17" t="s">
        <v>81</v>
      </c>
    </row>
    <row r="33" spans="2:9" x14ac:dyDescent="0.2">
      <c r="B33" s="17" t="s">
        <v>82</v>
      </c>
      <c r="I33" t="s">
        <v>194</v>
      </c>
    </row>
    <row r="34" spans="2:9" x14ac:dyDescent="0.2">
      <c r="B34" s="17" t="s">
        <v>83</v>
      </c>
      <c r="I34" t="s">
        <v>195</v>
      </c>
    </row>
    <row r="35" spans="2:9" x14ac:dyDescent="0.2">
      <c r="B35" s="17" t="s">
        <v>84</v>
      </c>
      <c r="I35" t="s">
        <v>196</v>
      </c>
    </row>
    <row r="36" spans="2:9" x14ac:dyDescent="0.2">
      <c r="B36" s="17" t="s">
        <v>85</v>
      </c>
    </row>
    <row r="38" spans="2:9" x14ac:dyDescent="0.2">
      <c r="C38" s="4" t="s">
        <v>86</v>
      </c>
    </row>
    <row r="39" spans="2:9" x14ac:dyDescent="0.2">
      <c r="C39" s="17" t="s">
        <v>87</v>
      </c>
      <c r="D39" s="17" t="s">
        <v>88</v>
      </c>
    </row>
    <row r="40" spans="2:9" x14ac:dyDescent="0.2">
      <c r="C40" s="17" t="s">
        <v>89</v>
      </c>
      <c r="D40" s="17" t="s">
        <v>90</v>
      </c>
    </row>
    <row r="41" spans="2:9" x14ac:dyDescent="0.2">
      <c r="C41" s="28"/>
      <c r="D41" s="28"/>
      <c r="E41" s="28"/>
      <c r="F41" s="28"/>
    </row>
    <row r="43" spans="2:9" x14ac:dyDescent="0.2">
      <c r="B43" s="17" t="s">
        <v>91</v>
      </c>
      <c r="D43" s="29" t="s">
        <v>92</v>
      </c>
      <c r="E43" s="29"/>
      <c r="F43" s="29"/>
      <c r="G43" s="29"/>
    </row>
    <row r="44" spans="2:9" x14ac:dyDescent="0.2">
      <c r="B44" s="17" t="s">
        <v>93</v>
      </c>
    </row>
    <row r="46" spans="2:9" x14ac:dyDescent="0.2">
      <c r="B46" s="17" t="s">
        <v>94</v>
      </c>
    </row>
    <row r="47" spans="2:9" x14ac:dyDescent="0.2">
      <c r="B47" s="197" t="s">
        <v>95</v>
      </c>
      <c r="C47" s="197"/>
      <c r="D47" s="197"/>
      <c r="E47" s="197"/>
      <c r="F47" s="197"/>
    </row>
    <row r="48" spans="2:9" x14ac:dyDescent="0.2">
      <c r="B48" s="198" t="s">
        <v>96</v>
      </c>
      <c r="C48" s="198"/>
      <c r="D48" s="198"/>
      <c r="E48" s="198"/>
      <c r="F48" s="198"/>
    </row>
    <row r="49" spans="2:9" x14ac:dyDescent="0.2">
      <c r="B49" s="30"/>
      <c r="C49" s="30"/>
      <c r="D49" s="30"/>
      <c r="E49" s="30"/>
      <c r="F49" s="30"/>
    </row>
    <row r="50" spans="2:9" ht="45" x14ac:dyDescent="0.6">
      <c r="B50" s="199" t="s">
        <v>97</v>
      </c>
      <c r="C50" s="199"/>
      <c r="D50" s="199"/>
      <c r="E50" s="31" t="s">
        <v>98</v>
      </c>
    </row>
    <row r="51" spans="2:9" x14ac:dyDescent="0.2">
      <c r="G51" s="200"/>
      <c r="H51" s="200"/>
    </row>
    <row r="53" spans="2:9" x14ac:dyDescent="0.2">
      <c r="G53" s="32"/>
      <c r="H53" s="32"/>
      <c r="I53" s="32"/>
    </row>
  </sheetData>
  <mergeCells count="11">
    <mergeCell ref="B25:F25"/>
    <mergeCell ref="B6:C6"/>
    <mergeCell ref="B9:F9"/>
    <mergeCell ref="B16:F16"/>
    <mergeCell ref="B22:F22"/>
    <mergeCell ref="B23:F23"/>
    <mergeCell ref="B31:F31"/>
    <mergeCell ref="B47:F47"/>
    <mergeCell ref="B48:F48"/>
    <mergeCell ref="B50:D50"/>
    <mergeCell ref="G51:H5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PRONO (Résultats)</vt:lpstr>
      <vt:lpstr>PRONO (Essai)</vt:lpstr>
      <vt:lpstr>LISTE DES PARTICIPANTS</vt:lpstr>
      <vt:lpstr>CLASSEMENT JOUEURS</vt:lpstr>
      <vt:lpstr>STATS</vt:lpstr>
      <vt:lpstr>REGLEMENT (A REVOIR)</vt:lpstr>
      <vt:lpstr>'PRONO (Essai)'!Zone_d_impression</vt:lpstr>
      <vt:lpstr>'PRONO (Résultats)'!Zone_d_impression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</dc:creator>
  <cp:lastModifiedBy>Thibaut</cp:lastModifiedBy>
  <cp:lastPrinted>2014-06-28T12:16:10Z</cp:lastPrinted>
  <dcterms:created xsi:type="dcterms:W3CDTF">2013-12-09T19:20:23Z</dcterms:created>
  <dcterms:modified xsi:type="dcterms:W3CDTF">2014-06-30T08:26:40Z</dcterms:modified>
</cp:coreProperties>
</file>