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oalen\Desktop\"/>
    </mc:Choice>
  </mc:AlternateContent>
  <bookViews>
    <workbookView xWindow="0" yWindow="450" windowWidth="19200" windowHeight="11745"/>
  </bookViews>
  <sheets>
    <sheet name="Matrice" sheetId="1" r:id="rId1"/>
    <sheet name="détail des ventes" sheetId="3" r:id="rId2"/>
    <sheet name="Stock" sheetId="4" r:id="rId3"/>
    <sheet name="Produit Recu" sheetId="5" r:id="rId4"/>
  </sheets>
  <externalReferences>
    <externalReference r:id="rId5"/>
  </externalReferences>
  <definedNames>
    <definedName name="_xlnm._FilterDatabase" localSheetId="1" hidden="1">'détail des ventes'!$A$1:$B$1744</definedName>
    <definedName name="_xlnm._FilterDatabase" localSheetId="2" hidden="1">Stock!$A$2:$H$358</definedName>
    <definedName name="Produits">[1]!Produits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14" i="5" l="1"/>
  <c r="F413" i="5"/>
  <c r="F412" i="5"/>
  <c r="F411" i="5"/>
  <c r="F410" i="5"/>
  <c r="F409" i="5"/>
  <c r="F408" i="5"/>
  <c r="F407" i="5"/>
  <c r="F406" i="5"/>
  <c r="F405" i="5"/>
  <c r="F404" i="5"/>
  <c r="F403" i="5"/>
  <c r="F402" i="5"/>
  <c r="F401" i="5"/>
  <c r="F400" i="5"/>
  <c r="F399" i="5"/>
  <c r="F398" i="5"/>
  <c r="F397" i="5"/>
  <c r="F396" i="5"/>
  <c r="F395" i="5"/>
  <c r="F394" i="5"/>
  <c r="F393" i="5"/>
  <c r="F392" i="5"/>
  <c r="F391" i="5"/>
  <c r="F390" i="5"/>
  <c r="F389" i="5"/>
  <c r="F388" i="5"/>
  <c r="F387" i="5"/>
  <c r="F386" i="5"/>
  <c r="F385" i="5"/>
  <c r="F384" i="5"/>
  <c r="F383" i="5"/>
  <c r="F382" i="5"/>
  <c r="F381" i="5"/>
  <c r="F380" i="5"/>
  <c r="F379" i="5"/>
  <c r="F378" i="5"/>
  <c r="F377" i="5"/>
  <c r="F376" i="5"/>
  <c r="F375" i="5"/>
  <c r="F374" i="5"/>
  <c r="F373" i="5"/>
  <c r="F372" i="5"/>
  <c r="F371" i="5"/>
  <c r="F370" i="5"/>
  <c r="F369" i="5"/>
  <c r="F368" i="5"/>
  <c r="F367" i="5"/>
  <c r="F366" i="5"/>
  <c r="F365" i="5"/>
  <c r="F364" i="5"/>
  <c r="F363" i="5"/>
  <c r="F362" i="5"/>
  <c r="F361" i="5"/>
  <c r="F360" i="5"/>
  <c r="F359" i="5"/>
  <c r="F358" i="5"/>
  <c r="F357" i="5"/>
  <c r="F356" i="5"/>
  <c r="F355" i="5"/>
  <c r="F354" i="5"/>
  <c r="F353" i="5"/>
  <c r="F352" i="5"/>
  <c r="F351" i="5"/>
  <c r="F350" i="5"/>
  <c r="F349" i="5"/>
  <c r="F348" i="5"/>
  <c r="F347" i="5"/>
  <c r="F346" i="5"/>
  <c r="F345" i="5"/>
  <c r="F344" i="5"/>
  <c r="F343" i="5"/>
  <c r="F342" i="5"/>
  <c r="F341" i="5"/>
  <c r="F340" i="5"/>
  <c r="F339" i="5"/>
  <c r="F338" i="5"/>
  <c r="F337" i="5"/>
  <c r="F336" i="5"/>
  <c r="F335" i="5"/>
  <c r="F334" i="5"/>
  <c r="F333" i="5"/>
  <c r="F332" i="5"/>
  <c r="F331" i="5"/>
  <c r="F330" i="5"/>
  <c r="F329" i="5"/>
  <c r="F328" i="5"/>
  <c r="F327" i="5"/>
  <c r="F326" i="5"/>
  <c r="F325" i="5"/>
  <c r="F324" i="5"/>
  <c r="F323" i="5"/>
  <c r="F322" i="5"/>
  <c r="F321" i="5"/>
  <c r="F320" i="5"/>
  <c r="F319" i="5"/>
  <c r="F318" i="5"/>
  <c r="F317" i="5"/>
  <c r="F316" i="5"/>
  <c r="F315" i="5"/>
  <c r="F314" i="5"/>
  <c r="F313" i="5"/>
  <c r="F312" i="5"/>
  <c r="F311" i="5"/>
  <c r="F310" i="5"/>
  <c r="F309" i="5"/>
  <c r="F308" i="5"/>
  <c r="F307" i="5"/>
  <c r="F306" i="5"/>
  <c r="F305" i="5"/>
  <c r="F304" i="5"/>
  <c r="F303" i="5"/>
  <c r="F302" i="5"/>
  <c r="F301" i="5"/>
  <c r="F300" i="5"/>
  <c r="F299" i="5"/>
  <c r="F298" i="5"/>
  <c r="F297" i="5"/>
  <c r="F296" i="5"/>
  <c r="F295" i="5"/>
  <c r="F294" i="5"/>
  <c r="F293" i="5"/>
  <c r="F292" i="5"/>
  <c r="F291" i="5"/>
  <c r="F290" i="5"/>
  <c r="F289" i="5"/>
  <c r="F288" i="5"/>
  <c r="F287" i="5"/>
  <c r="F286" i="5"/>
  <c r="F285" i="5"/>
  <c r="F284" i="5"/>
  <c r="F283" i="5"/>
  <c r="F282" i="5"/>
  <c r="F281" i="5"/>
  <c r="F280" i="5"/>
  <c r="F279" i="5"/>
  <c r="F278" i="5"/>
  <c r="F277" i="5"/>
  <c r="F276" i="5"/>
  <c r="F275" i="5"/>
  <c r="F274" i="5"/>
  <c r="F273" i="5"/>
  <c r="F272" i="5"/>
  <c r="F271" i="5"/>
  <c r="F270" i="5"/>
  <c r="F269" i="5"/>
  <c r="F268" i="5"/>
  <c r="F267" i="5"/>
  <c r="F266" i="5"/>
  <c r="F265" i="5"/>
  <c r="F264" i="5"/>
  <c r="F263" i="5"/>
  <c r="F262" i="5"/>
  <c r="F261" i="5"/>
  <c r="F260" i="5"/>
  <c r="F259" i="5"/>
  <c r="F258" i="5"/>
  <c r="F257" i="5"/>
  <c r="F256" i="5"/>
  <c r="F255" i="5"/>
  <c r="F254" i="5"/>
  <c r="F253" i="5"/>
  <c r="F252" i="5"/>
  <c r="F251" i="5"/>
  <c r="F250" i="5"/>
  <c r="F249" i="5"/>
  <c r="F248" i="5"/>
  <c r="F247" i="5"/>
  <c r="F246" i="5"/>
  <c r="F245" i="5"/>
  <c r="F244" i="5"/>
  <c r="F243" i="5"/>
  <c r="F242" i="5"/>
  <c r="F241" i="5"/>
  <c r="F240" i="5"/>
  <c r="F239" i="5"/>
  <c r="F238" i="5"/>
  <c r="F237" i="5"/>
  <c r="F236" i="5"/>
  <c r="F235" i="5"/>
  <c r="F234" i="5"/>
  <c r="F233" i="5"/>
  <c r="F232" i="5"/>
  <c r="F231" i="5"/>
  <c r="F230" i="5"/>
  <c r="F229" i="5"/>
  <c r="F228" i="5"/>
  <c r="F227" i="5"/>
  <c r="F226" i="5"/>
  <c r="F225" i="5"/>
  <c r="F224" i="5"/>
  <c r="F223" i="5"/>
  <c r="F222" i="5"/>
  <c r="F221" i="5"/>
  <c r="F220" i="5"/>
  <c r="F219" i="5"/>
  <c r="F218" i="5"/>
  <c r="F217" i="5"/>
  <c r="F216" i="5"/>
  <c r="F215" i="5"/>
  <c r="F214" i="5"/>
  <c r="F213" i="5"/>
  <c r="F212" i="5"/>
  <c r="F211" i="5"/>
  <c r="F210" i="5"/>
  <c r="F209" i="5"/>
  <c r="F208" i="5"/>
  <c r="F207" i="5"/>
  <c r="F206" i="5"/>
  <c r="F205" i="5"/>
  <c r="F204" i="5"/>
  <c r="F203" i="5"/>
  <c r="F202" i="5"/>
  <c r="F201" i="5"/>
  <c r="F200" i="5"/>
  <c r="F199" i="5"/>
  <c r="F198" i="5"/>
  <c r="F197" i="5"/>
  <c r="F196" i="5"/>
  <c r="F195" i="5"/>
  <c r="F194" i="5"/>
  <c r="F193" i="5"/>
  <c r="F192" i="5"/>
  <c r="F191" i="5"/>
  <c r="F190" i="5"/>
  <c r="F189" i="5"/>
  <c r="F188" i="5"/>
  <c r="F187" i="5"/>
  <c r="F186" i="5"/>
  <c r="F185" i="5"/>
  <c r="F184" i="5"/>
  <c r="F183" i="5"/>
  <c r="F182" i="5"/>
  <c r="F181" i="5"/>
  <c r="F180" i="5"/>
  <c r="F179" i="5"/>
  <c r="F178" i="5"/>
  <c r="F177" i="5"/>
  <c r="F176" i="5"/>
  <c r="F175" i="5"/>
  <c r="F174" i="5"/>
  <c r="F173" i="5"/>
  <c r="F172" i="5"/>
  <c r="F171" i="5"/>
  <c r="F170" i="5"/>
  <c r="F169" i="5"/>
  <c r="F168" i="5"/>
  <c r="F167" i="5"/>
  <c r="F166" i="5"/>
  <c r="F165" i="5"/>
  <c r="F164" i="5"/>
  <c r="F163" i="5"/>
  <c r="F162" i="5"/>
  <c r="F161" i="5"/>
  <c r="F160" i="5"/>
  <c r="F159" i="5"/>
  <c r="F158" i="5"/>
  <c r="F157" i="5"/>
  <c r="F156" i="5"/>
  <c r="F155" i="5"/>
  <c r="F154" i="5"/>
  <c r="F153" i="5"/>
  <c r="F152" i="5"/>
  <c r="F151" i="5"/>
  <c r="F150" i="5"/>
  <c r="F149" i="5"/>
  <c r="F148" i="5"/>
  <c r="F147" i="5"/>
  <c r="F146" i="5"/>
  <c r="F145" i="5"/>
  <c r="F144" i="5"/>
  <c r="F143" i="5"/>
  <c r="F142" i="5"/>
  <c r="F141" i="5"/>
  <c r="F140" i="5"/>
  <c r="F139" i="5"/>
  <c r="F138" i="5"/>
  <c r="F137" i="5"/>
  <c r="F136" i="5"/>
  <c r="F135" i="5"/>
  <c r="F134" i="5"/>
  <c r="F133" i="5"/>
  <c r="F132" i="5"/>
  <c r="F131" i="5"/>
  <c r="F130" i="5"/>
  <c r="F129" i="5"/>
  <c r="F128" i="5"/>
  <c r="F127" i="5"/>
  <c r="F126" i="5"/>
  <c r="F125" i="5"/>
  <c r="F124" i="5"/>
  <c r="F123" i="5"/>
  <c r="F122" i="5"/>
  <c r="F121" i="5"/>
  <c r="F120" i="5"/>
  <c r="F119" i="5"/>
  <c r="F118" i="5"/>
  <c r="F117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98" i="5"/>
  <c r="F97" i="5"/>
  <c r="F96" i="5"/>
  <c r="F95" i="5"/>
  <c r="F94" i="5"/>
  <c r="F93" i="5"/>
  <c r="F92" i="5"/>
  <c r="F91" i="5"/>
  <c r="F90" i="5"/>
  <c r="F89" i="5"/>
  <c r="F88" i="5"/>
  <c r="F87" i="5"/>
  <c r="F86" i="5"/>
  <c r="F85" i="5"/>
  <c r="F84" i="5"/>
  <c r="F83" i="5"/>
  <c r="F82" i="5"/>
  <c r="F81" i="5"/>
  <c r="F80" i="5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G415" i="4"/>
  <c r="F415" i="4"/>
  <c r="E415" i="4"/>
  <c r="D415" i="4"/>
  <c r="G414" i="4"/>
  <c r="F414" i="4"/>
  <c r="E414" i="4"/>
  <c r="D414" i="4"/>
  <c r="G413" i="4"/>
  <c r="F413" i="4"/>
  <c r="E413" i="4"/>
  <c r="D413" i="4"/>
  <c r="G412" i="4"/>
  <c r="F412" i="4"/>
  <c r="E412" i="4"/>
  <c r="D412" i="4"/>
  <c r="F411" i="4"/>
  <c r="E411" i="4"/>
  <c r="D411" i="4"/>
  <c r="G410" i="4"/>
  <c r="F410" i="4"/>
  <c r="H410" i="4" s="1"/>
  <c r="E410" i="4"/>
  <c r="D410" i="4"/>
  <c r="F409" i="4"/>
  <c r="E409" i="4"/>
  <c r="D409" i="4"/>
  <c r="F408" i="4"/>
  <c r="E408" i="4"/>
  <c r="D408" i="4"/>
  <c r="G407" i="4"/>
  <c r="F407" i="4"/>
  <c r="E407" i="4"/>
  <c r="D407" i="4"/>
  <c r="F406" i="4"/>
  <c r="E406" i="4"/>
  <c r="D406" i="4"/>
  <c r="F405" i="4"/>
  <c r="E405" i="4"/>
  <c r="D405" i="4"/>
  <c r="G404" i="4"/>
  <c r="F404" i="4"/>
  <c r="H404" i="4" s="1"/>
  <c r="E404" i="4"/>
  <c r="D404" i="4"/>
  <c r="G403" i="4"/>
  <c r="F403" i="4"/>
  <c r="H403" i="4" s="1"/>
  <c r="E403" i="4"/>
  <c r="D403" i="4"/>
  <c r="G402" i="4"/>
  <c r="F402" i="4"/>
  <c r="E402" i="4"/>
  <c r="D402" i="4"/>
  <c r="G401" i="4"/>
  <c r="F401" i="4"/>
  <c r="E401" i="4"/>
  <c r="D401" i="4"/>
  <c r="G400" i="4"/>
  <c r="F400" i="4"/>
  <c r="E400" i="4"/>
  <c r="D400" i="4"/>
  <c r="G399" i="4"/>
  <c r="F399" i="4"/>
  <c r="E399" i="4"/>
  <c r="D399" i="4"/>
  <c r="G398" i="4"/>
  <c r="F398" i="4"/>
  <c r="E398" i="4"/>
  <c r="D398" i="4"/>
  <c r="G397" i="4"/>
  <c r="F397" i="4"/>
  <c r="E397" i="4"/>
  <c r="D397" i="4"/>
  <c r="G396" i="4"/>
  <c r="F396" i="4"/>
  <c r="E396" i="4"/>
  <c r="D396" i="4"/>
  <c r="G395" i="4"/>
  <c r="F395" i="4"/>
  <c r="E395" i="4"/>
  <c r="D395" i="4"/>
  <c r="G394" i="4"/>
  <c r="F394" i="4"/>
  <c r="E394" i="4"/>
  <c r="D394" i="4"/>
  <c r="G393" i="4"/>
  <c r="F393" i="4"/>
  <c r="E393" i="4"/>
  <c r="D393" i="4"/>
  <c r="G392" i="4"/>
  <c r="F392" i="4"/>
  <c r="E392" i="4"/>
  <c r="D392" i="4"/>
  <c r="G391" i="4"/>
  <c r="F391" i="4"/>
  <c r="E391" i="4"/>
  <c r="D391" i="4"/>
  <c r="G390" i="4"/>
  <c r="F390" i="4"/>
  <c r="E390" i="4"/>
  <c r="D390" i="4"/>
  <c r="G389" i="4"/>
  <c r="F389" i="4"/>
  <c r="E389" i="4"/>
  <c r="D389" i="4"/>
  <c r="G388" i="4"/>
  <c r="F388" i="4"/>
  <c r="E388" i="4"/>
  <c r="D388" i="4"/>
  <c r="G387" i="4"/>
  <c r="F387" i="4"/>
  <c r="E387" i="4"/>
  <c r="D387" i="4"/>
  <c r="G386" i="4"/>
  <c r="F386" i="4"/>
  <c r="E386" i="4"/>
  <c r="D386" i="4"/>
  <c r="G385" i="4"/>
  <c r="F385" i="4"/>
  <c r="E385" i="4"/>
  <c r="D385" i="4"/>
  <c r="G384" i="4"/>
  <c r="F384" i="4"/>
  <c r="E384" i="4"/>
  <c r="D384" i="4"/>
  <c r="G383" i="4"/>
  <c r="F383" i="4"/>
  <c r="E383" i="4"/>
  <c r="D383" i="4"/>
  <c r="G382" i="4"/>
  <c r="F382" i="4"/>
  <c r="E382" i="4"/>
  <c r="D382" i="4"/>
  <c r="G381" i="4"/>
  <c r="F381" i="4"/>
  <c r="E381" i="4"/>
  <c r="D381" i="4"/>
  <c r="G380" i="4"/>
  <c r="F380" i="4"/>
  <c r="E380" i="4"/>
  <c r="D380" i="4"/>
  <c r="G379" i="4"/>
  <c r="F379" i="4"/>
  <c r="E379" i="4"/>
  <c r="D379" i="4"/>
  <c r="G378" i="4"/>
  <c r="F378" i="4"/>
  <c r="E378" i="4"/>
  <c r="D378" i="4"/>
  <c r="G377" i="4"/>
  <c r="F377" i="4"/>
  <c r="E377" i="4"/>
  <c r="D377" i="4"/>
  <c r="G376" i="4"/>
  <c r="F376" i="4"/>
  <c r="E376" i="4"/>
  <c r="D376" i="4"/>
  <c r="G375" i="4"/>
  <c r="F375" i="4"/>
  <c r="E375" i="4"/>
  <c r="D375" i="4"/>
  <c r="G374" i="4"/>
  <c r="F374" i="4"/>
  <c r="E374" i="4"/>
  <c r="D374" i="4"/>
  <c r="G373" i="4"/>
  <c r="F373" i="4"/>
  <c r="E373" i="4"/>
  <c r="D373" i="4"/>
  <c r="G372" i="4"/>
  <c r="F372" i="4"/>
  <c r="E372" i="4"/>
  <c r="D372" i="4"/>
  <c r="G371" i="4"/>
  <c r="F371" i="4"/>
  <c r="E371" i="4"/>
  <c r="D371" i="4"/>
  <c r="G370" i="4"/>
  <c r="F370" i="4"/>
  <c r="E370" i="4"/>
  <c r="D370" i="4"/>
  <c r="G369" i="4"/>
  <c r="F369" i="4"/>
  <c r="E369" i="4"/>
  <c r="D369" i="4"/>
  <c r="H368" i="4"/>
  <c r="G368" i="4"/>
  <c r="F368" i="4"/>
  <c r="E368" i="4"/>
  <c r="D368" i="4"/>
  <c r="G367" i="4"/>
  <c r="F367" i="4"/>
  <c r="E367" i="4"/>
  <c r="D367" i="4"/>
  <c r="G366" i="4"/>
  <c r="F366" i="4"/>
  <c r="E366" i="4"/>
  <c r="D366" i="4"/>
  <c r="G365" i="4"/>
  <c r="F365" i="4"/>
  <c r="E365" i="4"/>
  <c r="D365" i="4"/>
  <c r="G364" i="4"/>
  <c r="F364" i="4"/>
  <c r="E364" i="4"/>
  <c r="D364" i="4"/>
  <c r="G363" i="4"/>
  <c r="F363" i="4"/>
  <c r="E363" i="4"/>
  <c r="D363" i="4"/>
  <c r="G362" i="4"/>
  <c r="F362" i="4"/>
  <c r="E362" i="4"/>
  <c r="D362" i="4"/>
  <c r="G361" i="4"/>
  <c r="F361" i="4"/>
  <c r="E361" i="4"/>
  <c r="D361" i="4"/>
  <c r="G360" i="4"/>
  <c r="F360" i="4"/>
  <c r="E360" i="4"/>
  <c r="D360" i="4"/>
  <c r="G359" i="4"/>
  <c r="F359" i="4"/>
  <c r="E359" i="4"/>
  <c r="D359" i="4"/>
  <c r="G358" i="4"/>
  <c r="F358" i="4"/>
  <c r="E358" i="4"/>
  <c r="D358" i="4"/>
  <c r="G357" i="4"/>
  <c r="F357" i="4"/>
  <c r="E357" i="4"/>
  <c r="D357" i="4"/>
  <c r="G356" i="4"/>
  <c r="F356" i="4"/>
  <c r="E356" i="4"/>
  <c r="D356" i="4"/>
  <c r="G355" i="4"/>
  <c r="F355" i="4"/>
  <c r="E355" i="4"/>
  <c r="D355" i="4"/>
  <c r="G354" i="4"/>
  <c r="F354" i="4"/>
  <c r="E354" i="4"/>
  <c r="D354" i="4"/>
  <c r="G353" i="4"/>
  <c r="F353" i="4"/>
  <c r="E353" i="4"/>
  <c r="D353" i="4"/>
  <c r="G352" i="4"/>
  <c r="F352" i="4"/>
  <c r="E352" i="4"/>
  <c r="D352" i="4"/>
  <c r="G351" i="4"/>
  <c r="F351" i="4"/>
  <c r="E351" i="4"/>
  <c r="D351" i="4"/>
  <c r="G350" i="4"/>
  <c r="F350" i="4"/>
  <c r="E350" i="4"/>
  <c r="D350" i="4"/>
  <c r="G349" i="4"/>
  <c r="F349" i="4"/>
  <c r="E349" i="4"/>
  <c r="D349" i="4"/>
  <c r="G348" i="4"/>
  <c r="F348" i="4"/>
  <c r="E348" i="4"/>
  <c r="D348" i="4"/>
  <c r="G347" i="4"/>
  <c r="F347" i="4"/>
  <c r="E347" i="4"/>
  <c r="D347" i="4"/>
  <c r="G346" i="4"/>
  <c r="F346" i="4"/>
  <c r="E346" i="4"/>
  <c r="D346" i="4"/>
  <c r="G345" i="4"/>
  <c r="F345" i="4"/>
  <c r="E345" i="4"/>
  <c r="D345" i="4"/>
  <c r="G344" i="4"/>
  <c r="F344" i="4"/>
  <c r="E344" i="4"/>
  <c r="D344" i="4"/>
  <c r="G343" i="4"/>
  <c r="F343" i="4"/>
  <c r="E343" i="4"/>
  <c r="D343" i="4"/>
  <c r="G342" i="4"/>
  <c r="F342" i="4"/>
  <c r="E342" i="4"/>
  <c r="D342" i="4"/>
  <c r="G341" i="4"/>
  <c r="F341" i="4"/>
  <c r="E341" i="4"/>
  <c r="D341" i="4"/>
  <c r="G340" i="4"/>
  <c r="F340" i="4"/>
  <c r="E340" i="4"/>
  <c r="D340" i="4"/>
  <c r="G339" i="4"/>
  <c r="F339" i="4"/>
  <c r="E339" i="4"/>
  <c r="D339" i="4"/>
  <c r="G338" i="4"/>
  <c r="F338" i="4"/>
  <c r="E338" i="4"/>
  <c r="D338" i="4"/>
  <c r="G337" i="4"/>
  <c r="F337" i="4"/>
  <c r="E337" i="4"/>
  <c r="D337" i="4"/>
  <c r="G336" i="4"/>
  <c r="F336" i="4"/>
  <c r="E336" i="4"/>
  <c r="D336" i="4"/>
  <c r="G335" i="4"/>
  <c r="F335" i="4"/>
  <c r="E335" i="4"/>
  <c r="D335" i="4"/>
  <c r="G334" i="4"/>
  <c r="F334" i="4"/>
  <c r="E334" i="4"/>
  <c r="D334" i="4"/>
  <c r="G333" i="4"/>
  <c r="F333" i="4"/>
  <c r="E333" i="4"/>
  <c r="D333" i="4"/>
  <c r="G332" i="4"/>
  <c r="F332" i="4"/>
  <c r="E332" i="4"/>
  <c r="D332" i="4"/>
  <c r="G331" i="4"/>
  <c r="F331" i="4"/>
  <c r="E331" i="4"/>
  <c r="D331" i="4"/>
  <c r="G330" i="4"/>
  <c r="H330" i="4" s="1"/>
  <c r="F330" i="4"/>
  <c r="E330" i="4"/>
  <c r="D330" i="4"/>
  <c r="G329" i="4"/>
  <c r="F329" i="4"/>
  <c r="E329" i="4"/>
  <c r="D329" i="4"/>
  <c r="G328" i="4"/>
  <c r="F328" i="4"/>
  <c r="E328" i="4"/>
  <c r="D328" i="4"/>
  <c r="G327" i="4"/>
  <c r="F327" i="4"/>
  <c r="E327" i="4"/>
  <c r="D327" i="4"/>
  <c r="G326" i="4"/>
  <c r="F326" i="4"/>
  <c r="E326" i="4"/>
  <c r="D326" i="4"/>
  <c r="G325" i="4"/>
  <c r="F325" i="4"/>
  <c r="E325" i="4"/>
  <c r="D325" i="4"/>
  <c r="G324" i="4"/>
  <c r="F324" i="4"/>
  <c r="E324" i="4"/>
  <c r="D324" i="4"/>
  <c r="F323" i="4"/>
  <c r="E323" i="4"/>
  <c r="D323" i="4"/>
  <c r="F322" i="4"/>
  <c r="E322" i="4"/>
  <c r="D322" i="4"/>
  <c r="G321" i="4"/>
  <c r="F321" i="4"/>
  <c r="E321" i="4"/>
  <c r="D321" i="4"/>
  <c r="G320" i="4"/>
  <c r="F320" i="4"/>
  <c r="E320" i="4"/>
  <c r="D320" i="4"/>
  <c r="G319" i="4"/>
  <c r="F319" i="4"/>
  <c r="H319" i="4" s="1"/>
  <c r="E319" i="4"/>
  <c r="D319" i="4"/>
  <c r="G318" i="4"/>
  <c r="F318" i="4"/>
  <c r="E318" i="4"/>
  <c r="D318" i="4"/>
  <c r="G317" i="4"/>
  <c r="F317" i="4"/>
  <c r="E317" i="4"/>
  <c r="D317" i="4"/>
  <c r="G316" i="4"/>
  <c r="F316" i="4"/>
  <c r="E316" i="4"/>
  <c r="D316" i="4"/>
  <c r="G315" i="4"/>
  <c r="F315" i="4"/>
  <c r="E315" i="4"/>
  <c r="D315" i="4"/>
  <c r="F314" i="4"/>
  <c r="E314" i="4"/>
  <c r="D314" i="4"/>
  <c r="G313" i="4"/>
  <c r="F313" i="4"/>
  <c r="H313" i="4" s="1"/>
  <c r="E313" i="4"/>
  <c r="D313" i="4"/>
  <c r="G312" i="4"/>
  <c r="F312" i="4"/>
  <c r="E312" i="4"/>
  <c r="D312" i="4"/>
  <c r="G311" i="4"/>
  <c r="F311" i="4"/>
  <c r="H311" i="4" s="1"/>
  <c r="E311" i="4"/>
  <c r="D311" i="4"/>
  <c r="G310" i="4"/>
  <c r="F310" i="4"/>
  <c r="E310" i="4"/>
  <c r="D310" i="4"/>
  <c r="G309" i="4"/>
  <c r="F309" i="4"/>
  <c r="E309" i="4"/>
  <c r="D309" i="4"/>
  <c r="G308" i="4"/>
  <c r="F308" i="4"/>
  <c r="E308" i="4"/>
  <c r="D308" i="4"/>
  <c r="G307" i="4"/>
  <c r="F307" i="4"/>
  <c r="E307" i="4"/>
  <c r="D307" i="4"/>
  <c r="G306" i="4"/>
  <c r="F306" i="4"/>
  <c r="E306" i="4"/>
  <c r="D306" i="4"/>
  <c r="F305" i="4"/>
  <c r="E305" i="4"/>
  <c r="D305" i="4"/>
  <c r="G304" i="4"/>
  <c r="F304" i="4"/>
  <c r="E304" i="4"/>
  <c r="D304" i="4"/>
  <c r="G303" i="4"/>
  <c r="F303" i="4"/>
  <c r="E303" i="4"/>
  <c r="D303" i="4"/>
  <c r="F302" i="4"/>
  <c r="E302" i="4"/>
  <c r="D302" i="4"/>
  <c r="G301" i="4"/>
  <c r="F301" i="4"/>
  <c r="E301" i="4"/>
  <c r="D301" i="4"/>
  <c r="G300" i="4"/>
  <c r="F300" i="4"/>
  <c r="E300" i="4"/>
  <c r="D300" i="4"/>
  <c r="G299" i="4"/>
  <c r="F299" i="4"/>
  <c r="H299" i="4" s="1"/>
  <c r="E299" i="4"/>
  <c r="D299" i="4"/>
  <c r="G298" i="4"/>
  <c r="F298" i="4"/>
  <c r="H298" i="4" s="1"/>
  <c r="E298" i="4"/>
  <c r="D298" i="4"/>
  <c r="G297" i="4"/>
  <c r="F297" i="4"/>
  <c r="E297" i="4"/>
  <c r="D297" i="4"/>
  <c r="G296" i="4"/>
  <c r="F296" i="4"/>
  <c r="E296" i="4"/>
  <c r="D296" i="4"/>
  <c r="G295" i="4"/>
  <c r="F295" i="4"/>
  <c r="H295" i="4" s="1"/>
  <c r="E295" i="4"/>
  <c r="D295" i="4"/>
  <c r="G294" i="4"/>
  <c r="F294" i="4"/>
  <c r="E294" i="4"/>
  <c r="D294" i="4"/>
  <c r="G293" i="4"/>
  <c r="F293" i="4"/>
  <c r="E293" i="4"/>
  <c r="D293" i="4"/>
  <c r="G292" i="4"/>
  <c r="F292" i="4"/>
  <c r="E292" i="4"/>
  <c r="D292" i="4"/>
  <c r="G291" i="4"/>
  <c r="F291" i="4"/>
  <c r="H291" i="4" s="1"/>
  <c r="E291" i="4"/>
  <c r="D291" i="4"/>
  <c r="G290" i="4"/>
  <c r="F290" i="4"/>
  <c r="H290" i="4" s="1"/>
  <c r="E290" i="4"/>
  <c r="D290" i="4"/>
  <c r="F289" i="4"/>
  <c r="E289" i="4"/>
  <c r="D289" i="4"/>
  <c r="G288" i="4"/>
  <c r="F288" i="4"/>
  <c r="E288" i="4"/>
  <c r="D288" i="4"/>
  <c r="G287" i="4"/>
  <c r="F287" i="4"/>
  <c r="H287" i="4" s="1"/>
  <c r="E287" i="4"/>
  <c r="D287" i="4"/>
  <c r="G286" i="4"/>
  <c r="F286" i="4"/>
  <c r="E286" i="4"/>
  <c r="D286" i="4"/>
  <c r="G285" i="4"/>
  <c r="F285" i="4"/>
  <c r="E285" i="4"/>
  <c r="D285" i="4"/>
  <c r="G284" i="4"/>
  <c r="F284" i="4"/>
  <c r="E284" i="4"/>
  <c r="D284" i="4"/>
  <c r="G283" i="4"/>
  <c r="F283" i="4"/>
  <c r="E283" i="4"/>
  <c r="D283" i="4"/>
  <c r="G282" i="4"/>
  <c r="F282" i="4"/>
  <c r="E282" i="4"/>
  <c r="D282" i="4"/>
  <c r="F281" i="4"/>
  <c r="E281" i="4"/>
  <c r="D281" i="4"/>
  <c r="G280" i="4"/>
  <c r="F280" i="4"/>
  <c r="E280" i="4"/>
  <c r="D280" i="4"/>
  <c r="G279" i="4"/>
  <c r="F279" i="4"/>
  <c r="E279" i="4"/>
  <c r="D279" i="4"/>
  <c r="F278" i="4"/>
  <c r="E278" i="4"/>
  <c r="D278" i="4"/>
  <c r="G277" i="4"/>
  <c r="F277" i="4"/>
  <c r="E277" i="4"/>
  <c r="D277" i="4"/>
  <c r="F276" i="4"/>
  <c r="E276" i="4"/>
  <c r="D276" i="4"/>
  <c r="G275" i="4"/>
  <c r="F275" i="4"/>
  <c r="H275" i="4" s="1"/>
  <c r="E275" i="4"/>
  <c r="D275" i="4"/>
  <c r="G274" i="4"/>
  <c r="F274" i="4"/>
  <c r="H274" i="4" s="1"/>
  <c r="E274" i="4"/>
  <c r="D274" i="4"/>
  <c r="G273" i="4"/>
  <c r="F273" i="4"/>
  <c r="H273" i="4" s="1"/>
  <c r="E273" i="4"/>
  <c r="D273" i="4"/>
  <c r="F272" i="4"/>
  <c r="E272" i="4"/>
  <c r="D272" i="4"/>
  <c r="G271" i="4"/>
  <c r="F271" i="4"/>
  <c r="E271" i="4"/>
  <c r="D271" i="4"/>
  <c r="F270" i="4"/>
  <c r="E270" i="4"/>
  <c r="D270" i="4"/>
  <c r="G269" i="4"/>
  <c r="F269" i="4"/>
  <c r="E269" i="4"/>
  <c r="D269" i="4"/>
  <c r="G268" i="4"/>
  <c r="F268" i="4"/>
  <c r="H268" i="4" s="1"/>
  <c r="E268" i="4"/>
  <c r="D268" i="4"/>
  <c r="G267" i="4"/>
  <c r="F267" i="4"/>
  <c r="H267" i="4" s="1"/>
  <c r="E267" i="4"/>
  <c r="D267" i="4"/>
  <c r="G266" i="4"/>
  <c r="F266" i="4"/>
  <c r="H266" i="4" s="1"/>
  <c r="E266" i="4"/>
  <c r="D266" i="4"/>
  <c r="G265" i="4"/>
  <c r="F265" i="4"/>
  <c r="E265" i="4"/>
  <c r="D265" i="4"/>
  <c r="G264" i="4"/>
  <c r="F264" i="4"/>
  <c r="E264" i="4"/>
  <c r="D264" i="4"/>
  <c r="G263" i="4"/>
  <c r="F263" i="4"/>
  <c r="E263" i="4"/>
  <c r="D263" i="4"/>
  <c r="G262" i="4"/>
  <c r="H262" i="4" s="1"/>
  <c r="F262" i="4"/>
  <c r="E262" i="4"/>
  <c r="D262" i="4"/>
  <c r="G261" i="4"/>
  <c r="F261" i="4"/>
  <c r="E261" i="4"/>
  <c r="D261" i="4"/>
  <c r="G260" i="4"/>
  <c r="H260" i="4" s="1"/>
  <c r="F260" i="4"/>
  <c r="E260" i="4"/>
  <c r="D260" i="4"/>
  <c r="G259" i="4"/>
  <c r="F259" i="4"/>
  <c r="E259" i="4"/>
  <c r="D259" i="4"/>
  <c r="G258" i="4"/>
  <c r="F258" i="4"/>
  <c r="E258" i="4"/>
  <c r="D258" i="4"/>
  <c r="G257" i="4"/>
  <c r="F257" i="4"/>
  <c r="E257" i="4"/>
  <c r="D257" i="4"/>
  <c r="G256" i="4"/>
  <c r="F256" i="4"/>
  <c r="E256" i="4"/>
  <c r="D256" i="4"/>
  <c r="G255" i="4"/>
  <c r="F255" i="4"/>
  <c r="E255" i="4"/>
  <c r="D255" i="4"/>
  <c r="G254" i="4"/>
  <c r="F254" i="4"/>
  <c r="E254" i="4"/>
  <c r="D254" i="4"/>
  <c r="G253" i="4"/>
  <c r="F253" i="4"/>
  <c r="E253" i="4"/>
  <c r="D253" i="4"/>
  <c r="G252" i="4"/>
  <c r="F252" i="4"/>
  <c r="E252" i="4"/>
  <c r="D252" i="4"/>
  <c r="G251" i="4"/>
  <c r="F251" i="4"/>
  <c r="E251" i="4"/>
  <c r="D251" i="4"/>
  <c r="G250" i="4"/>
  <c r="F250" i="4"/>
  <c r="E250" i="4"/>
  <c r="D250" i="4"/>
  <c r="G249" i="4"/>
  <c r="F249" i="4"/>
  <c r="E249" i="4"/>
  <c r="D249" i="4"/>
  <c r="G248" i="4"/>
  <c r="F248" i="4"/>
  <c r="E248" i="4"/>
  <c r="D248" i="4"/>
  <c r="G247" i="4"/>
  <c r="F247" i="4"/>
  <c r="E247" i="4"/>
  <c r="D247" i="4"/>
  <c r="G246" i="4"/>
  <c r="F246" i="4"/>
  <c r="E246" i="4"/>
  <c r="D246" i="4"/>
  <c r="G245" i="4"/>
  <c r="H245" i="4" s="1"/>
  <c r="F245" i="4"/>
  <c r="E245" i="4"/>
  <c r="D245" i="4"/>
  <c r="G244" i="4"/>
  <c r="F244" i="4"/>
  <c r="E244" i="4"/>
  <c r="D244" i="4"/>
  <c r="F243" i="4"/>
  <c r="E243" i="4"/>
  <c r="D243" i="4"/>
  <c r="G242" i="4"/>
  <c r="F242" i="4"/>
  <c r="E242" i="4"/>
  <c r="D242" i="4"/>
  <c r="G241" i="4"/>
  <c r="H241" i="4" s="1"/>
  <c r="F241" i="4"/>
  <c r="E241" i="4"/>
  <c r="D241" i="4"/>
  <c r="G240" i="4"/>
  <c r="F240" i="4"/>
  <c r="E240" i="4"/>
  <c r="D240" i="4"/>
  <c r="G239" i="4"/>
  <c r="F239" i="4"/>
  <c r="E239" i="4"/>
  <c r="D239" i="4"/>
  <c r="G238" i="4"/>
  <c r="F238" i="4"/>
  <c r="E238" i="4"/>
  <c r="D238" i="4"/>
  <c r="G237" i="4"/>
  <c r="F237" i="4"/>
  <c r="E237" i="4"/>
  <c r="D237" i="4"/>
  <c r="G236" i="4"/>
  <c r="F236" i="4"/>
  <c r="E236" i="4"/>
  <c r="D236" i="4"/>
  <c r="G235" i="4"/>
  <c r="F235" i="4"/>
  <c r="E235" i="4"/>
  <c r="D235" i="4"/>
  <c r="G234" i="4"/>
  <c r="F234" i="4"/>
  <c r="E234" i="4"/>
  <c r="D234" i="4"/>
  <c r="G233" i="4"/>
  <c r="F233" i="4"/>
  <c r="E233" i="4"/>
  <c r="D233" i="4"/>
  <c r="G232" i="4"/>
  <c r="F232" i="4"/>
  <c r="E232" i="4"/>
  <c r="D232" i="4"/>
  <c r="G231" i="4"/>
  <c r="F231" i="4"/>
  <c r="E231" i="4"/>
  <c r="D231" i="4"/>
  <c r="G230" i="4"/>
  <c r="F230" i="4"/>
  <c r="E230" i="4"/>
  <c r="D230" i="4"/>
  <c r="G229" i="4"/>
  <c r="H229" i="4" s="1"/>
  <c r="F229" i="4"/>
  <c r="E229" i="4"/>
  <c r="D229" i="4"/>
  <c r="G228" i="4"/>
  <c r="F228" i="4"/>
  <c r="E228" i="4"/>
  <c r="D228" i="4"/>
  <c r="G227" i="4"/>
  <c r="H227" i="4" s="1"/>
  <c r="F227" i="4"/>
  <c r="E227" i="4"/>
  <c r="D227" i="4"/>
  <c r="G226" i="4"/>
  <c r="F226" i="4"/>
  <c r="E226" i="4"/>
  <c r="D226" i="4"/>
  <c r="G225" i="4"/>
  <c r="F225" i="4"/>
  <c r="E225" i="4"/>
  <c r="D225" i="4"/>
  <c r="G224" i="4"/>
  <c r="F224" i="4"/>
  <c r="E224" i="4"/>
  <c r="D224" i="4"/>
  <c r="G223" i="4"/>
  <c r="F223" i="4"/>
  <c r="E223" i="4"/>
  <c r="D223" i="4"/>
  <c r="G222" i="4"/>
  <c r="F222" i="4"/>
  <c r="E222" i="4"/>
  <c r="D222" i="4"/>
  <c r="G221" i="4"/>
  <c r="F221" i="4"/>
  <c r="E221" i="4"/>
  <c r="D221" i="4"/>
  <c r="G220" i="4"/>
  <c r="F220" i="4"/>
  <c r="E220" i="4"/>
  <c r="D220" i="4"/>
  <c r="G219" i="4"/>
  <c r="F219" i="4"/>
  <c r="E219" i="4"/>
  <c r="D219" i="4"/>
  <c r="G218" i="4"/>
  <c r="F218" i="4"/>
  <c r="E218" i="4"/>
  <c r="D218" i="4"/>
  <c r="H217" i="4"/>
  <c r="G217" i="4"/>
  <c r="F217" i="4"/>
  <c r="E217" i="4"/>
  <c r="D217" i="4"/>
  <c r="G216" i="4"/>
  <c r="F216" i="4"/>
  <c r="H216" i="4" s="1"/>
  <c r="E216" i="4"/>
  <c r="D216" i="4"/>
  <c r="G215" i="4"/>
  <c r="F215" i="4"/>
  <c r="E215" i="4"/>
  <c r="D215" i="4"/>
  <c r="G214" i="4"/>
  <c r="F214" i="4"/>
  <c r="E214" i="4"/>
  <c r="D214" i="4"/>
  <c r="G213" i="4"/>
  <c r="F213" i="4"/>
  <c r="E213" i="4"/>
  <c r="D213" i="4"/>
  <c r="G212" i="4"/>
  <c r="F212" i="4"/>
  <c r="E212" i="4"/>
  <c r="D212" i="4"/>
  <c r="G211" i="4"/>
  <c r="F211" i="4"/>
  <c r="E211" i="4"/>
  <c r="D211" i="4"/>
  <c r="F210" i="4"/>
  <c r="E210" i="4"/>
  <c r="D210" i="4"/>
  <c r="G209" i="4"/>
  <c r="F209" i="4"/>
  <c r="E209" i="4"/>
  <c r="D209" i="4"/>
  <c r="F208" i="4"/>
  <c r="E208" i="4"/>
  <c r="D208" i="4"/>
  <c r="G207" i="4"/>
  <c r="F207" i="4"/>
  <c r="E207" i="4"/>
  <c r="D207" i="4"/>
  <c r="G206" i="4"/>
  <c r="F206" i="4"/>
  <c r="E206" i="4"/>
  <c r="D206" i="4"/>
  <c r="G205" i="4"/>
  <c r="F205" i="4"/>
  <c r="E205" i="4"/>
  <c r="D205" i="4"/>
  <c r="G204" i="4"/>
  <c r="F204" i="4"/>
  <c r="E204" i="4"/>
  <c r="D204" i="4"/>
  <c r="G203" i="4"/>
  <c r="F203" i="4"/>
  <c r="E203" i="4"/>
  <c r="D203" i="4"/>
  <c r="G202" i="4"/>
  <c r="F202" i="4"/>
  <c r="E202" i="4"/>
  <c r="D202" i="4"/>
  <c r="G201" i="4"/>
  <c r="F201" i="4"/>
  <c r="E201" i="4"/>
  <c r="D201" i="4"/>
  <c r="G200" i="4"/>
  <c r="F200" i="4"/>
  <c r="E200" i="4"/>
  <c r="D200" i="4"/>
  <c r="G199" i="4"/>
  <c r="F199" i="4"/>
  <c r="E199" i="4"/>
  <c r="D199" i="4"/>
  <c r="G198" i="4"/>
  <c r="F198" i="4"/>
  <c r="E198" i="4"/>
  <c r="D198" i="4"/>
  <c r="F197" i="4"/>
  <c r="E197" i="4"/>
  <c r="D197" i="4"/>
  <c r="F196" i="4"/>
  <c r="E196" i="4"/>
  <c r="D196" i="4"/>
  <c r="G195" i="4"/>
  <c r="F195" i="4"/>
  <c r="E195" i="4"/>
  <c r="D195" i="4"/>
  <c r="F194" i="4"/>
  <c r="E194" i="4"/>
  <c r="D194" i="4"/>
  <c r="F193" i="4"/>
  <c r="E193" i="4"/>
  <c r="D193" i="4"/>
  <c r="G192" i="4"/>
  <c r="F192" i="4"/>
  <c r="E192" i="4"/>
  <c r="D192" i="4"/>
  <c r="G191" i="4"/>
  <c r="F191" i="4"/>
  <c r="E191" i="4"/>
  <c r="D191" i="4"/>
  <c r="G190" i="4"/>
  <c r="F190" i="4"/>
  <c r="E190" i="4"/>
  <c r="D190" i="4"/>
  <c r="G189" i="4"/>
  <c r="F189" i="4"/>
  <c r="E189" i="4"/>
  <c r="D189" i="4"/>
  <c r="G188" i="4"/>
  <c r="F188" i="4"/>
  <c r="E188" i="4"/>
  <c r="D188" i="4"/>
  <c r="G187" i="4"/>
  <c r="F187" i="4"/>
  <c r="E187" i="4"/>
  <c r="D187" i="4"/>
  <c r="G186" i="4"/>
  <c r="F186" i="4"/>
  <c r="E186" i="4"/>
  <c r="D186" i="4"/>
  <c r="F185" i="4"/>
  <c r="E185" i="4"/>
  <c r="D185" i="4"/>
  <c r="G184" i="4"/>
  <c r="F184" i="4"/>
  <c r="E184" i="4"/>
  <c r="D184" i="4"/>
  <c r="G183" i="4"/>
  <c r="F183" i="4"/>
  <c r="E183" i="4"/>
  <c r="D183" i="4"/>
  <c r="G182" i="4"/>
  <c r="F182" i="4"/>
  <c r="E182" i="4"/>
  <c r="D182" i="4"/>
  <c r="G181" i="4"/>
  <c r="F181" i="4"/>
  <c r="E181" i="4"/>
  <c r="D181" i="4"/>
  <c r="G180" i="4"/>
  <c r="F180" i="4"/>
  <c r="E180" i="4"/>
  <c r="D180" i="4"/>
  <c r="G179" i="4"/>
  <c r="F179" i="4"/>
  <c r="E179" i="4"/>
  <c r="D179" i="4"/>
  <c r="G178" i="4"/>
  <c r="F178" i="4"/>
  <c r="E178" i="4"/>
  <c r="D178" i="4"/>
  <c r="F177" i="4"/>
  <c r="E177" i="4"/>
  <c r="D177" i="4"/>
  <c r="G176" i="4"/>
  <c r="F176" i="4"/>
  <c r="H176" i="4" s="1"/>
  <c r="E176" i="4"/>
  <c r="D176" i="4"/>
  <c r="G175" i="4"/>
  <c r="F175" i="4"/>
  <c r="E175" i="4"/>
  <c r="D175" i="4"/>
  <c r="G174" i="4"/>
  <c r="F174" i="4"/>
  <c r="E174" i="4"/>
  <c r="D174" i="4"/>
  <c r="G173" i="4"/>
  <c r="F173" i="4"/>
  <c r="E173" i="4"/>
  <c r="D173" i="4"/>
  <c r="G172" i="4"/>
  <c r="F172" i="4"/>
  <c r="E172" i="4"/>
  <c r="D172" i="4"/>
  <c r="G171" i="4"/>
  <c r="F171" i="4"/>
  <c r="E171" i="4"/>
  <c r="D171" i="4"/>
  <c r="F170" i="4"/>
  <c r="E170" i="4"/>
  <c r="D170" i="4"/>
  <c r="F169" i="4"/>
  <c r="E169" i="4"/>
  <c r="D169" i="4"/>
  <c r="G168" i="4"/>
  <c r="F168" i="4"/>
  <c r="E168" i="4"/>
  <c r="D168" i="4"/>
  <c r="G167" i="4"/>
  <c r="F167" i="4"/>
  <c r="E167" i="4"/>
  <c r="D167" i="4"/>
  <c r="G166" i="4"/>
  <c r="F166" i="4"/>
  <c r="E166" i="4"/>
  <c r="D166" i="4"/>
  <c r="G165" i="4"/>
  <c r="F165" i="4"/>
  <c r="E165" i="4"/>
  <c r="D165" i="4"/>
  <c r="G164" i="4"/>
  <c r="F164" i="4"/>
  <c r="E164" i="4"/>
  <c r="D164" i="4"/>
  <c r="G163" i="4"/>
  <c r="F163" i="4"/>
  <c r="E163" i="4"/>
  <c r="D163" i="4"/>
  <c r="F162" i="4"/>
  <c r="E162" i="4"/>
  <c r="D162" i="4"/>
  <c r="G161" i="4"/>
  <c r="F161" i="4"/>
  <c r="E161" i="4"/>
  <c r="D161" i="4"/>
  <c r="G160" i="4"/>
  <c r="F160" i="4"/>
  <c r="E160" i="4"/>
  <c r="D160" i="4"/>
  <c r="G159" i="4"/>
  <c r="F159" i="4"/>
  <c r="E159" i="4"/>
  <c r="D159" i="4"/>
  <c r="G158" i="4"/>
  <c r="F158" i="4"/>
  <c r="E158" i="4"/>
  <c r="D158" i="4"/>
  <c r="G157" i="4"/>
  <c r="F157" i="4"/>
  <c r="E157" i="4"/>
  <c r="D157" i="4"/>
  <c r="G156" i="4"/>
  <c r="F156" i="4"/>
  <c r="E156" i="4"/>
  <c r="D156" i="4"/>
  <c r="G155" i="4"/>
  <c r="F155" i="4"/>
  <c r="E155" i="4"/>
  <c r="D155" i="4"/>
  <c r="F154" i="4"/>
  <c r="E154" i="4"/>
  <c r="D154" i="4"/>
  <c r="G153" i="4"/>
  <c r="F153" i="4"/>
  <c r="E153" i="4"/>
  <c r="D153" i="4"/>
  <c r="F152" i="4"/>
  <c r="E152" i="4"/>
  <c r="D152" i="4"/>
  <c r="G151" i="4"/>
  <c r="F151" i="4"/>
  <c r="E151" i="4"/>
  <c r="D151" i="4"/>
  <c r="G150" i="4"/>
  <c r="F150" i="4"/>
  <c r="E150" i="4"/>
  <c r="D150" i="4"/>
  <c r="G149" i="4"/>
  <c r="F149" i="4"/>
  <c r="E149" i="4"/>
  <c r="D149" i="4"/>
  <c r="F148" i="4"/>
  <c r="E148" i="4"/>
  <c r="D148" i="4"/>
  <c r="G147" i="4"/>
  <c r="F147" i="4"/>
  <c r="E147" i="4"/>
  <c r="D147" i="4"/>
  <c r="G146" i="4"/>
  <c r="F146" i="4"/>
  <c r="E146" i="4"/>
  <c r="D146" i="4"/>
  <c r="G145" i="4"/>
  <c r="F145" i="4"/>
  <c r="E145" i="4"/>
  <c r="D145" i="4"/>
  <c r="G144" i="4"/>
  <c r="F144" i="4"/>
  <c r="E144" i="4"/>
  <c r="D144" i="4"/>
  <c r="G143" i="4"/>
  <c r="F143" i="4"/>
  <c r="E143" i="4"/>
  <c r="D143" i="4"/>
  <c r="F142" i="4"/>
  <c r="E142" i="4"/>
  <c r="D142" i="4"/>
  <c r="G141" i="4"/>
  <c r="F141" i="4"/>
  <c r="E141" i="4"/>
  <c r="D141" i="4"/>
  <c r="G140" i="4"/>
  <c r="F140" i="4"/>
  <c r="E140" i="4"/>
  <c r="D140" i="4"/>
  <c r="G139" i="4"/>
  <c r="F139" i="4"/>
  <c r="E139" i="4"/>
  <c r="D139" i="4"/>
  <c r="G138" i="4"/>
  <c r="F138" i="4"/>
  <c r="E138" i="4"/>
  <c r="D138" i="4"/>
  <c r="F137" i="4"/>
  <c r="E137" i="4"/>
  <c r="D137" i="4"/>
  <c r="F136" i="4"/>
  <c r="E136" i="4"/>
  <c r="D136" i="4"/>
  <c r="F135" i="4"/>
  <c r="E135" i="4"/>
  <c r="D135" i="4"/>
  <c r="F134" i="4"/>
  <c r="E134" i="4"/>
  <c r="D134" i="4"/>
  <c r="F133" i="4"/>
  <c r="E133" i="4"/>
  <c r="D133" i="4"/>
  <c r="F132" i="4"/>
  <c r="E132" i="4"/>
  <c r="D132" i="4"/>
  <c r="G131" i="4"/>
  <c r="F131" i="4"/>
  <c r="E131" i="4"/>
  <c r="D131" i="4"/>
  <c r="G130" i="4"/>
  <c r="F130" i="4"/>
  <c r="E130" i="4"/>
  <c r="D130" i="4"/>
  <c r="G129" i="4"/>
  <c r="F129" i="4"/>
  <c r="E129" i="4"/>
  <c r="D129" i="4"/>
  <c r="G128" i="4"/>
  <c r="F128" i="4"/>
  <c r="E128" i="4"/>
  <c r="D128" i="4"/>
  <c r="G127" i="4"/>
  <c r="F127" i="4"/>
  <c r="E127" i="4"/>
  <c r="D127" i="4"/>
  <c r="G126" i="4"/>
  <c r="F126" i="4"/>
  <c r="E126" i="4"/>
  <c r="D126" i="4"/>
  <c r="G125" i="4"/>
  <c r="F125" i="4"/>
  <c r="E125" i="4"/>
  <c r="D125" i="4"/>
  <c r="G124" i="4"/>
  <c r="F124" i="4"/>
  <c r="E124" i="4"/>
  <c r="D124" i="4"/>
  <c r="G123" i="4"/>
  <c r="F123" i="4"/>
  <c r="E123" i="4"/>
  <c r="D123" i="4"/>
  <c r="F122" i="4"/>
  <c r="E122" i="4"/>
  <c r="D122" i="4"/>
  <c r="G121" i="4"/>
  <c r="F121" i="4"/>
  <c r="E121" i="4"/>
  <c r="D121" i="4"/>
  <c r="G120" i="4"/>
  <c r="F120" i="4"/>
  <c r="E120" i="4"/>
  <c r="D120" i="4"/>
  <c r="G119" i="4"/>
  <c r="F119" i="4"/>
  <c r="E119" i="4"/>
  <c r="D119" i="4"/>
  <c r="G118" i="4"/>
  <c r="F118" i="4"/>
  <c r="E118" i="4"/>
  <c r="D118" i="4"/>
  <c r="G117" i="4"/>
  <c r="F117" i="4"/>
  <c r="E117" i="4"/>
  <c r="D117" i="4"/>
  <c r="G116" i="4"/>
  <c r="F116" i="4"/>
  <c r="E116" i="4"/>
  <c r="D116" i="4"/>
  <c r="G115" i="4"/>
  <c r="F115" i="4"/>
  <c r="E115" i="4"/>
  <c r="D115" i="4"/>
  <c r="G114" i="4"/>
  <c r="F114" i="4"/>
  <c r="E114" i="4"/>
  <c r="D114" i="4"/>
  <c r="G113" i="4"/>
  <c r="F113" i="4"/>
  <c r="E113" i="4"/>
  <c r="D113" i="4"/>
  <c r="G112" i="4"/>
  <c r="F112" i="4"/>
  <c r="E112" i="4"/>
  <c r="D112" i="4"/>
  <c r="G111" i="4"/>
  <c r="F111" i="4"/>
  <c r="E111" i="4"/>
  <c r="D111" i="4"/>
  <c r="G110" i="4"/>
  <c r="F110" i="4"/>
  <c r="E110" i="4"/>
  <c r="D110" i="4"/>
  <c r="G109" i="4"/>
  <c r="F109" i="4"/>
  <c r="E109" i="4"/>
  <c r="D109" i="4"/>
  <c r="G108" i="4"/>
  <c r="F108" i="4"/>
  <c r="E108" i="4"/>
  <c r="D108" i="4"/>
  <c r="F107" i="4"/>
  <c r="E107" i="4"/>
  <c r="D107" i="4"/>
  <c r="G106" i="4"/>
  <c r="F106" i="4"/>
  <c r="E106" i="4"/>
  <c r="D106" i="4"/>
  <c r="F105" i="4"/>
  <c r="E105" i="4"/>
  <c r="D105" i="4"/>
  <c r="G104" i="4"/>
  <c r="F104" i="4"/>
  <c r="E104" i="4"/>
  <c r="D104" i="4"/>
  <c r="G103" i="4"/>
  <c r="F103" i="4"/>
  <c r="E103" i="4"/>
  <c r="D103" i="4"/>
  <c r="G102" i="4"/>
  <c r="F102" i="4"/>
  <c r="E102" i="4"/>
  <c r="D102" i="4"/>
  <c r="G101" i="4"/>
  <c r="F101" i="4"/>
  <c r="E101" i="4"/>
  <c r="D101" i="4"/>
  <c r="G100" i="4"/>
  <c r="F100" i="4"/>
  <c r="E100" i="4"/>
  <c r="D100" i="4"/>
  <c r="G99" i="4"/>
  <c r="F99" i="4"/>
  <c r="E99" i="4"/>
  <c r="D99" i="4"/>
  <c r="G98" i="4"/>
  <c r="F98" i="4"/>
  <c r="E98" i="4"/>
  <c r="D98" i="4"/>
  <c r="G97" i="4"/>
  <c r="F97" i="4"/>
  <c r="E97" i="4"/>
  <c r="D97" i="4"/>
  <c r="G96" i="4"/>
  <c r="F96" i="4"/>
  <c r="E96" i="4"/>
  <c r="D96" i="4"/>
  <c r="G95" i="4"/>
  <c r="F95" i="4"/>
  <c r="E95" i="4"/>
  <c r="D95" i="4"/>
  <c r="G94" i="4"/>
  <c r="F94" i="4"/>
  <c r="E94" i="4"/>
  <c r="D94" i="4"/>
  <c r="G93" i="4"/>
  <c r="F93" i="4"/>
  <c r="E93" i="4"/>
  <c r="D93" i="4"/>
  <c r="G92" i="4"/>
  <c r="F92" i="4"/>
  <c r="E92" i="4"/>
  <c r="D92" i="4"/>
  <c r="F91" i="4"/>
  <c r="E91" i="4"/>
  <c r="D91" i="4"/>
  <c r="G90" i="4"/>
  <c r="F90" i="4"/>
  <c r="E90" i="4"/>
  <c r="D90" i="4"/>
  <c r="G89" i="4"/>
  <c r="F89" i="4"/>
  <c r="E89" i="4"/>
  <c r="D89" i="4"/>
  <c r="G88" i="4"/>
  <c r="F88" i="4"/>
  <c r="E88" i="4"/>
  <c r="D88" i="4"/>
  <c r="G87" i="4"/>
  <c r="F87" i="4"/>
  <c r="E87" i="4"/>
  <c r="D87" i="4"/>
  <c r="G86" i="4"/>
  <c r="F86" i="4"/>
  <c r="E86" i="4"/>
  <c r="D86" i="4"/>
  <c r="G85" i="4"/>
  <c r="F85" i="4"/>
  <c r="E85" i="4"/>
  <c r="D85" i="4"/>
  <c r="G84" i="4"/>
  <c r="F84" i="4"/>
  <c r="E84" i="4"/>
  <c r="D84" i="4"/>
  <c r="G83" i="4"/>
  <c r="F83" i="4"/>
  <c r="E83" i="4"/>
  <c r="D83" i="4"/>
  <c r="G82" i="4"/>
  <c r="F82" i="4"/>
  <c r="E82" i="4"/>
  <c r="D82" i="4"/>
  <c r="G81" i="4"/>
  <c r="F81" i="4"/>
  <c r="E81" i="4"/>
  <c r="D81" i="4"/>
  <c r="G80" i="4"/>
  <c r="F80" i="4"/>
  <c r="E80" i="4"/>
  <c r="D80" i="4"/>
  <c r="G79" i="4"/>
  <c r="F79" i="4"/>
  <c r="E79" i="4"/>
  <c r="D79" i="4"/>
  <c r="G78" i="4"/>
  <c r="F78" i="4"/>
  <c r="E78" i="4"/>
  <c r="D78" i="4"/>
  <c r="G77" i="4"/>
  <c r="F77" i="4"/>
  <c r="E77" i="4"/>
  <c r="D77" i="4"/>
  <c r="G76" i="4"/>
  <c r="F76" i="4"/>
  <c r="E76" i="4"/>
  <c r="D76" i="4"/>
  <c r="G75" i="4"/>
  <c r="F75" i="4"/>
  <c r="E75" i="4"/>
  <c r="D75" i="4"/>
  <c r="G74" i="4"/>
  <c r="F74" i="4"/>
  <c r="E74" i="4"/>
  <c r="D74" i="4"/>
  <c r="G73" i="4"/>
  <c r="F73" i="4"/>
  <c r="E73" i="4"/>
  <c r="D73" i="4"/>
  <c r="G72" i="4"/>
  <c r="F72" i="4"/>
  <c r="E72" i="4"/>
  <c r="D72" i="4"/>
  <c r="G71" i="4"/>
  <c r="F71" i="4"/>
  <c r="E71" i="4"/>
  <c r="D71" i="4"/>
  <c r="G70" i="4"/>
  <c r="F70" i="4"/>
  <c r="E70" i="4"/>
  <c r="D70" i="4"/>
  <c r="G69" i="4"/>
  <c r="F69" i="4"/>
  <c r="E69" i="4"/>
  <c r="D69" i="4"/>
  <c r="G68" i="4"/>
  <c r="F68" i="4"/>
  <c r="E68" i="4"/>
  <c r="D68" i="4"/>
  <c r="G67" i="4"/>
  <c r="F67" i="4"/>
  <c r="E67" i="4"/>
  <c r="D67" i="4"/>
  <c r="G66" i="4"/>
  <c r="F66" i="4"/>
  <c r="E66" i="4"/>
  <c r="D66" i="4"/>
  <c r="G65" i="4"/>
  <c r="F65" i="4"/>
  <c r="E65" i="4"/>
  <c r="D65" i="4"/>
  <c r="G64" i="4"/>
  <c r="F64" i="4"/>
  <c r="E64" i="4"/>
  <c r="D64" i="4"/>
  <c r="G63" i="4"/>
  <c r="F63" i="4"/>
  <c r="E63" i="4"/>
  <c r="D63" i="4"/>
  <c r="G62" i="4"/>
  <c r="F62" i="4"/>
  <c r="E62" i="4"/>
  <c r="D62" i="4"/>
  <c r="G61" i="4"/>
  <c r="F61" i="4"/>
  <c r="E61" i="4"/>
  <c r="D61" i="4"/>
  <c r="G60" i="4"/>
  <c r="F60" i="4"/>
  <c r="E60" i="4"/>
  <c r="D60" i="4"/>
  <c r="G59" i="4"/>
  <c r="F59" i="4"/>
  <c r="E59" i="4"/>
  <c r="D59" i="4"/>
  <c r="G58" i="4"/>
  <c r="F58" i="4"/>
  <c r="E58" i="4"/>
  <c r="D58" i="4"/>
  <c r="G57" i="4"/>
  <c r="F57" i="4"/>
  <c r="E57" i="4"/>
  <c r="D57" i="4"/>
  <c r="G56" i="4"/>
  <c r="F56" i="4"/>
  <c r="E56" i="4"/>
  <c r="D56" i="4"/>
  <c r="G55" i="4"/>
  <c r="F55" i="4"/>
  <c r="E55" i="4"/>
  <c r="D55" i="4"/>
  <c r="G54" i="4"/>
  <c r="F54" i="4"/>
  <c r="E54" i="4"/>
  <c r="D54" i="4"/>
  <c r="G53" i="4"/>
  <c r="F53" i="4"/>
  <c r="E53" i="4"/>
  <c r="D53" i="4"/>
  <c r="G52" i="4"/>
  <c r="F52" i="4"/>
  <c r="E52" i="4"/>
  <c r="D52" i="4"/>
  <c r="F51" i="4"/>
  <c r="E51" i="4"/>
  <c r="D51" i="4"/>
  <c r="G50" i="4"/>
  <c r="F50" i="4"/>
  <c r="E50" i="4"/>
  <c r="D50" i="4"/>
  <c r="G49" i="4"/>
  <c r="F49" i="4"/>
  <c r="E49" i="4"/>
  <c r="D49" i="4"/>
  <c r="G48" i="4"/>
  <c r="F48" i="4"/>
  <c r="E48" i="4"/>
  <c r="D48" i="4"/>
  <c r="G47" i="4"/>
  <c r="F47" i="4"/>
  <c r="E47" i="4"/>
  <c r="D47" i="4"/>
  <c r="G46" i="4"/>
  <c r="F46" i="4"/>
  <c r="E46" i="4"/>
  <c r="D46" i="4"/>
  <c r="G45" i="4"/>
  <c r="F45" i="4"/>
  <c r="E45" i="4"/>
  <c r="D45" i="4"/>
  <c r="G44" i="4"/>
  <c r="F44" i="4"/>
  <c r="E44" i="4"/>
  <c r="D44" i="4"/>
  <c r="G43" i="4"/>
  <c r="F43" i="4"/>
  <c r="E43" i="4"/>
  <c r="D43" i="4"/>
  <c r="G42" i="4"/>
  <c r="F42" i="4"/>
  <c r="E42" i="4"/>
  <c r="D42" i="4"/>
  <c r="G41" i="4"/>
  <c r="F41" i="4"/>
  <c r="E41" i="4"/>
  <c r="D41" i="4"/>
  <c r="G40" i="4"/>
  <c r="F40" i="4"/>
  <c r="E40" i="4"/>
  <c r="D40" i="4"/>
  <c r="G39" i="4"/>
  <c r="F39" i="4"/>
  <c r="E39" i="4"/>
  <c r="D39" i="4"/>
  <c r="G38" i="4"/>
  <c r="F38" i="4"/>
  <c r="E38" i="4"/>
  <c r="D38" i="4"/>
  <c r="G37" i="4"/>
  <c r="F37" i="4"/>
  <c r="E37" i="4"/>
  <c r="D37" i="4"/>
  <c r="G36" i="4"/>
  <c r="F36" i="4"/>
  <c r="E36" i="4"/>
  <c r="D36" i="4"/>
  <c r="G35" i="4"/>
  <c r="F35" i="4"/>
  <c r="E35" i="4"/>
  <c r="D35" i="4"/>
  <c r="G34" i="4"/>
  <c r="F34" i="4"/>
  <c r="E34" i="4"/>
  <c r="D34" i="4"/>
  <c r="G33" i="4"/>
  <c r="F33" i="4"/>
  <c r="E33" i="4"/>
  <c r="D33" i="4"/>
  <c r="G32" i="4"/>
  <c r="F32" i="4"/>
  <c r="E32" i="4"/>
  <c r="D32" i="4"/>
  <c r="G31" i="4"/>
  <c r="F31" i="4"/>
  <c r="E31" i="4"/>
  <c r="D31" i="4"/>
  <c r="G30" i="4"/>
  <c r="F30" i="4"/>
  <c r="E30" i="4"/>
  <c r="D30" i="4"/>
  <c r="G29" i="4"/>
  <c r="F29" i="4"/>
  <c r="E29" i="4"/>
  <c r="D29" i="4"/>
  <c r="G28" i="4"/>
  <c r="F28" i="4"/>
  <c r="E28" i="4"/>
  <c r="D28" i="4"/>
  <c r="G27" i="4"/>
  <c r="F27" i="4"/>
  <c r="E27" i="4"/>
  <c r="D27" i="4"/>
  <c r="G26" i="4"/>
  <c r="F26" i="4"/>
  <c r="E26" i="4"/>
  <c r="D26" i="4"/>
  <c r="G25" i="4"/>
  <c r="F25" i="4"/>
  <c r="E25" i="4"/>
  <c r="D25" i="4"/>
  <c r="G24" i="4"/>
  <c r="F24" i="4"/>
  <c r="E24" i="4"/>
  <c r="D24" i="4"/>
  <c r="G23" i="4"/>
  <c r="F23" i="4"/>
  <c r="E23" i="4"/>
  <c r="D23" i="4"/>
  <c r="G22" i="4"/>
  <c r="F22" i="4"/>
  <c r="E22" i="4"/>
  <c r="D22" i="4"/>
  <c r="G21" i="4"/>
  <c r="F21" i="4"/>
  <c r="E21" i="4"/>
  <c r="D21" i="4"/>
  <c r="G20" i="4"/>
  <c r="F20" i="4"/>
  <c r="E20" i="4"/>
  <c r="D20" i="4"/>
  <c r="G19" i="4"/>
  <c r="F19" i="4"/>
  <c r="E19" i="4"/>
  <c r="D19" i="4"/>
  <c r="G18" i="4"/>
  <c r="F18" i="4"/>
  <c r="E18" i="4"/>
  <c r="D18" i="4"/>
  <c r="G17" i="4"/>
  <c r="F17" i="4"/>
  <c r="E17" i="4"/>
  <c r="D17" i="4"/>
  <c r="G16" i="4"/>
  <c r="F16" i="4"/>
  <c r="E16" i="4"/>
  <c r="D16" i="4"/>
  <c r="G15" i="4"/>
  <c r="F15" i="4"/>
  <c r="E15" i="4"/>
  <c r="D15" i="4"/>
  <c r="G14" i="4"/>
  <c r="F14" i="4"/>
  <c r="E14" i="4"/>
  <c r="D14" i="4"/>
  <c r="G13" i="4"/>
  <c r="F13" i="4"/>
  <c r="E13" i="4"/>
  <c r="D13" i="4"/>
  <c r="G12" i="4"/>
  <c r="F12" i="4"/>
  <c r="E12" i="4"/>
  <c r="D12" i="4"/>
  <c r="G11" i="4"/>
  <c r="F11" i="4"/>
  <c r="E11" i="4"/>
  <c r="D11" i="4"/>
  <c r="G10" i="4"/>
  <c r="F10" i="4"/>
  <c r="E10" i="4"/>
  <c r="D10" i="4"/>
  <c r="G9" i="4"/>
  <c r="H9" i="4" s="1"/>
  <c r="E9" i="4"/>
  <c r="D9" i="4"/>
  <c r="G8" i="4"/>
  <c r="F8" i="4"/>
  <c r="H8" i="4" s="1"/>
  <c r="E8" i="4"/>
  <c r="D8" i="4"/>
  <c r="G7" i="4"/>
  <c r="F7" i="4"/>
  <c r="H7" i="4" s="1"/>
  <c r="E7" i="4"/>
  <c r="D7" i="4"/>
  <c r="G6" i="4"/>
  <c r="F6" i="4"/>
  <c r="H6" i="4" s="1"/>
  <c r="E6" i="4"/>
  <c r="D6" i="4"/>
  <c r="G5" i="4"/>
  <c r="F5" i="4"/>
  <c r="H5" i="4" s="1"/>
  <c r="E5" i="4"/>
  <c r="D5" i="4"/>
  <c r="G4" i="4"/>
  <c r="F4" i="4"/>
  <c r="H4" i="4" s="1"/>
  <c r="E4" i="4"/>
  <c r="D4" i="4"/>
  <c r="G3" i="4"/>
  <c r="F3" i="4"/>
  <c r="H3" i="4" s="1"/>
  <c r="E3" i="4"/>
  <c r="D3" i="4"/>
  <c r="B327" i="3"/>
  <c r="B326" i="3"/>
  <c r="B324" i="3"/>
  <c r="G411" i="4" s="1"/>
  <c r="B323" i="3"/>
  <c r="B319" i="3"/>
  <c r="G409" i="4" s="1"/>
  <c r="B318" i="3"/>
  <c r="G408" i="4" s="1"/>
  <c r="B316" i="3"/>
  <c r="G406" i="4" s="1"/>
  <c r="B315" i="3"/>
  <c r="G405" i="4" s="1"/>
  <c r="B306" i="3"/>
  <c r="G323" i="4" s="1"/>
  <c r="B305" i="3"/>
  <c r="G322" i="4" s="1"/>
  <c r="B298" i="3"/>
  <c r="G314" i="4" s="1"/>
  <c r="B288" i="3"/>
  <c r="G305" i="4" s="1"/>
  <c r="B285" i="3"/>
  <c r="G302" i="4" s="1"/>
  <c r="B279" i="3"/>
  <c r="G289" i="4" s="1"/>
  <c r="B267" i="3"/>
  <c r="G281" i="4" s="1"/>
  <c r="B264" i="3"/>
  <c r="G278" i="4" s="1"/>
  <c r="B263" i="3"/>
  <c r="G276" i="4" s="1"/>
  <c r="B262" i="3"/>
  <c r="G272" i="4" s="1"/>
  <c r="B261" i="3"/>
  <c r="G270" i="4" s="1"/>
  <c r="B235" i="3"/>
  <c r="G243" i="4" s="1"/>
  <c r="B204" i="3"/>
  <c r="B202" i="3"/>
  <c r="B199" i="3"/>
  <c r="B197" i="3"/>
  <c r="G210" i="4" s="1"/>
  <c r="B196" i="3"/>
  <c r="G208" i="4" s="1"/>
  <c r="B181" i="3"/>
  <c r="B180" i="3"/>
  <c r="G197" i="4" s="1"/>
  <c r="B179" i="3"/>
  <c r="G196" i="4" s="1"/>
  <c r="B177" i="3"/>
  <c r="G194" i="4" s="1"/>
  <c r="B176" i="3"/>
  <c r="G193" i="4" s="1"/>
  <c r="B173" i="3"/>
  <c r="G185" i="4" s="1"/>
  <c r="B161" i="3"/>
  <c r="G177" i="4" s="1"/>
  <c r="B151" i="3"/>
  <c r="G170" i="4" s="1"/>
  <c r="B150" i="3"/>
  <c r="G169" i="4" s="1"/>
  <c r="B149" i="3"/>
  <c r="B148" i="3"/>
  <c r="B146" i="3"/>
  <c r="G162" i="4" s="1"/>
  <c r="B143" i="3"/>
  <c r="B137" i="3"/>
  <c r="B136" i="3"/>
  <c r="G154" i="4" s="1"/>
  <c r="B133" i="3"/>
  <c r="G152" i="4" s="1"/>
  <c r="B128" i="3"/>
  <c r="G148" i="4" s="1"/>
  <c r="B127" i="3"/>
  <c r="B126" i="3"/>
  <c r="B125" i="3"/>
  <c r="B121" i="3"/>
  <c r="G142" i="4" s="1"/>
  <c r="B119" i="3"/>
  <c r="B117" i="3"/>
  <c r="B113" i="3"/>
  <c r="G137" i="4" s="1"/>
  <c r="B112" i="3"/>
  <c r="G136" i="4" s="1"/>
  <c r="B111" i="3"/>
  <c r="G135" i="4" s="1"/>
  <c r="B110" i="3"/>
  <c r="G134" i="4" s="1"/>
  <c r="B109" i="3"/>
  <c r="G133" i="4" s="1"/>
  <c r="B108" i="3"/>
  <c r="G132" i="4" s="1"/>
  <c r="B107" i="3"/>
  <c r="B106" i="3"/>
  <c r="G122" i="4" s="1"/>
  <c r="B99" i="3"/>
  <c r="G107" i="4" s="1"/>
  <c r="B97" i="3"/>
  <c r="G105" i="4" s="1"/>
  <c r="B95" i="3"/>
  <c r="B94" i="3"/>
  <c r="B93" i="3"/>
  <c r="B88" i="3"/>
  <c r="G91" i="4" s="1"/>
  <c r="B54" i="3"/>
  <c r="B48" i="3"/>
  <c r="G51" i="4" s="1"/>
  <c r="H282" i="4" l="1"/>
  <c r="H306" i="4"/>
  <c r="H407" i="4"/>
  <c r="H138" i="4"/>
  <c r="H140" i="4"/>
  <c r="H156" i="4"/>
  <c r="H158" i="4"/>
  <c r="H160" i="4"/>
  <c r="H178" i="4"/>
  <c r="H180" i="4"/>
  <c r="H181" i="4"/>
  <c r="H182" i="4"/>
  <c r="H183" i="4"/>
  <c r="H184" i="4"/>
  <c r="H335" i="4"/>
  <c r="H336" i="4"/>
  <c r="H338" i="4"/>
  <c r="H343" i="4"/>
  <c r="H344" i="4"/>
  <c r="H345" i="4"/>
  <c r="H346" i="4"/>
  <c r="H351" i="4"/>
  <c r="H353" i="4"/>
  <c r="H354" i="4"/>
  <c r="H128" i="4"/>
  <c r="H130" i="4"/>
  <c r="H150" i="4"/>
  <c r="H218" i="4"/>
  <c r="H225" i="4"/>
  <c r="H226" i="4"/>
  <c r="H233" i="4"/>
  <c r="H234" i="4"/>
  <c r="H334" i="4"/>
  <c r="H337" i="4"/>
  <c r="H115" i="4"/>
  <c r="H144" i="4"/>
  <c r="H146" i="4"/>
  <c r="H164" i="4"/>
  <c r="H166" i="4"/>
  <c r="H168" i="4"/>
  <c r="H186" i="4"/>
  <c r="H188" i="4"/>
  <c r="H190" i="4"/>
  <c r="H192" i="4"/>
  <c r="H198" i="4"/>
  <c r="H200" i="4"/>
  <c r="H202" i="4"/>
  <c r="H204" i="4"/>
  <c r="H206" i="4"/>
  <c r="H242" i="4"/>
  <c r="H246" i="4"/>
  <c r="H249" i="4"/>
  <c r="H250" i="4"/>
  <c r="H251" i="4"/>
  <c r="H257" i="4"/>
  <c r="H258" i="4"/>
  <c r="H259" i="4"/>
  <c r="H265" i="4"/>
  <c r="H350" i="4"/>
  <c r="H359" i="4"/>
  <c r="H360" i="4"/>
  <c r="H361" i="4"/>
  <c r="H362" i="4"/>
  <c r="H367" i="4"/>
  <c r="H412" i="4"/>
  <c r="H414" i="4"/>
  <c r="H415" i="4"/>
  <c r="H303" i="4"/>
  <c r="H327" i="4"/>
  <c r="H328" i="4"/>
  <c r="H329" i="4"/>
  <c r="H369" i="4"/>
  <c r="H370" i="4"/>
  <c r="H375" i="4"/>
  <c r="H376" i="4"/>
  <c r="H377" i="4"/>
  <c r="H378" i="4"/>
  <c r="H380" i="4"/>
  <c r="H384" i="4"/>
  <c r="H388" i="4"/>
  <c r="H391" i="4"/>
  <c r="H393" i="4"/>
  <c r="H394" i="4"/>
  <c r="H395" i="4"/>
  <c r="H396" i="4"/>
  <c r="H397" i="4"/>
  <c r="H398" i="4"/>
  <c r="H399" i="4"/>
  <c r="H400" i="4"/>
  <c r="H401" i="4"/>
  <c r="H402" i="4"/>
  <c r="H172" i="4"/>
  <c r="H174" i="4"/>
  <c r="H212" i="4"/>
  <c r="H214" i="4"/>
  <c r="H93" i="4"/>
  <c r="H95" i="4"/>
  <c r="H97" i="4"/>
  <c r="H99" i="4"/>
  <c r="H101" i="4"/>
  <c r="H103" i="4"/>
  <c r="H300" i="4"/>
  <c r="H326" i="4"/>
  <c r="H318" i="4"/>
  <c r="H342" i="4"/>
  <c r="H219" i="4"/>
  <c r="H252" i="4"/>
  <c r="H254" i="4"/>
  <c r="H284" i="4"/>
  <c r="H286" i="4"/>
  <c r="H292" i="4"/>
  <c r="H294" i="4"/>
  <c r="H308" i="4"/>
  <c r="H310" i="4"/>
  <c r="H358" i="4"/>
  <c r="H374" i="4"/>
  <c r="H53" i="4"/>
  <c r="H55" i="4"/>
  <c r="H57" i="4"/>
  <c r="H59" i="4"/>
  <c r="H61" i="4"/>
  <c r="H63" i="4"/>
  <c r="H65" i="4"/>
  <c r="H67" i="4"/>
  <c r="H69" i="4"/>
  <c r="H71" i="4"/>
  <c r="H73" i="4"/>
  <c r="H75" i="4"/>
  <c r="H77" i="4"/>
  <c r="H79" i="4"/>
  <c r="H81" i="4"/>
  <c r="H83" i="4"/>
  <c r="H85" i="4"/>
  <c r="H87" i="4"/>
  <c r="H89" i="4"/>
  <c r="H123" i="4"/>
  <c r="H125" i="4"/>
  <c r="H11" i="4"/>
  <c r="H17" i="4"/>
  <c r="H21" i="4"/>
  <c r="H25" i="4"/>
  <c r="H31" i="4"/>
  <c r="H413" i="4"/>
  <c r="H13" i="4"/>
  <c r="H15" i="4"/>
  <c r="H19" i="4"/>
  <c r="H23" i="4"/>
  <c r="H27" i="4"/>
  <c r="H29" i="4"/>
  <c r="H33" i="4"/>
  <c r="H35" i="4"/>
  <c r="H37" i="4"/>
  <c r="H39" i="4"/>
  <c r="H41" i="4"/>
  <c r="H43" i="4"/>
  <c r="H45" i="4"/>
  <c r="H47" i="4"/>
  <c r="H49" i="4"/>
  <c r="H109" i="4"/>
  <c r="H111" i="4"/>
  <c r="H113" i="4"/>
  <c r="H117" i="4"/>
  <c r="H119" i="4"/>
  <c r="H121" i="4"/>
  <c r="H235" i="4"/>
  <c r="H237" i="4"/>
  <c r="H366" i="4"/>
  <c r="H381" i="4"/>
  <c r="H383" i="4"/>
  <c r="H385" i="4"/>
  <c r="H387" i="4"/>
  <c r="H389" i="4"/>
  <c r="H135" i="4"/>
  <c r="H169" i="4"/>
  <c r="H133" i="4"/>
  <c r="H137" i="4"/>
  <c r="H51" i="4"/>
  <c r="H107" i="4"/>
  <c r="H91" i="4"/>
  <c r="H105" i="4"/>
  <c r="H193" i="4"/>
  <c r="H409" i="4"/>
  <c r="H142" i="4"/>
  <c r="H151" i="4"/>
  <c r="H153" i="4"/>
  <c r="H155" i="4"/>
  <c r="H165" i="4"/>
  <c r="H175" i="4"/>
  <c r="H177" i="4"/>
  <c r="H194" i="4"/>
  <c r="H210" i="4"/>
  <c r="H270" i="4"/>
  <c r="H243" i="4"/>
  <c r="H314" i="4"/>
  <c r="H322" i="4"/>
  <c r="H12" i="4"/>
  <c r="H16" i="4"/>
  <c r="H20" i="4"/>
  <c r="H24" i="4"/>
  <c r="H28" i="4"/>
  <c r="H32" i="4"/>
  <c r="H36" i="4"/>
  <c r="H40" i="4"/>
  <c r="H44" i="4"/>
  <c r="H48" i="4"/>
  <c r="H52" i="4"/>
  <c r="H56" i="4"/>
  <c r="H60" i="4"/>
  <c r="H64" i="4"/>
  <c r="H68" i="4"/>
  <c r="H72" i="4"/>
  <c r="H76" i="4"/>
  <c r="H80" i="4"/>
  <c r="H84" i="4"/>
  <c r="H88" i="4"/>
  <c r="H92" i="4"/>
  <c r="H96" i="4"/>
  <c r="H100" i="4"/>
  <c r="H104" i="4"/>
  <c r="H108" i="4"/>
  <c r="H112" i="4"/>
  <c r="H116" i="4"/>
  <c r="H120" i="4"/>
  <c r="H124" i="4"/>
  <c r="H127" i="4"/>
  <c r="H141" i="4"/>
  <c r="H143" i="4"/>
  <c r="H157" i="4"/>
  <c r="H167" i="4"/>
  <c r="H170" i="4"/>
  <c r="H171" i="4"/>
  <c r="H208" i="4"/>
  <c r="H276" i="4"/>
  <c r="H272" i="4"/>
  <c r="H278" i="4"/>
  <c r="H129" i="4"/>
  <c r="H131" i="4"/>
  <c r="H132" i="4"/>
  <c r="H134" i="4"/>
  <c r="H136" i="4"/>
  <c r="H145" i="4"/>
  <c r="H148" i="4"/>
  <c r="H159" i="4"/>
  <c r="H162" i="4"/>
  <c r="H173" i="4"/>
  <c r="H179" i="4"/>
  <c r="H185" i="4"/>
  <c r="H302" i="4"/>
  <c r="H197" i="4"/>
  <c r="H411" i="4"/>
  <c r="H10" i="4"/>
  <c r="H14" i="4"/>
  <c r="H18" i="4"/>
  <c r="H22" i="4"/>
  <c r="H26" i="4"/>
  <c r="H30" i="4"/>
  <c r="H34" i="4"/>
  <c r="H38" i="4"/>
  <c r="H42" i="4"/>
  <c r="H46" i="4"/>
  <c r="H50" i="4"/>
  <c r="H54" i="4"/>
  <c r="H58" i="4"/>
  <c r="H62" i="4"/>
  <c r="H66" i="4"/>
  <c r="H70" i="4"/>
  <c r="H74" i="4"/>
  <c r="H78" i="4"/>
  <c r="H82" i="4"/>
  <c r="H86" i="4"/>
  <c r="H90" i="4"/>
  <c r="H94" i="4"/>
  <c r="H98" i="4"/>
  <c r="H102" i="4"/>
  <c r="H106" i="4"/>
  <c r="H110" i="4"/>
  <c r="H114" i="4"/>
  <c r="H118" i="4"/>
  <c r="H122" i="4"/>
  <c r="H126" i="4"/>
  <c r="H139" i="4"/>
  <c r="H147" i="4"/>
  <c r="H149" i="4"/>
  <c r="H152" i="4"/>
  <c r="H154" i="4"/>
  <c r="H161" i="4"/>
  <c r="H163" i="4"/>
  <c r="H196" i="4"/>
  <c r="H187" i="4"/>
  <c r="H189" i="4"/>
  <c r="H191" i="4"/>
  <c r="H195" i="4"/>
  <c r="H199" i="4"/>
  <c r="H201" i="4"/>
  <c r="H203" i="4"/>
  <c r="H205" i="4"/>
  <c r="H207" i="4"/>
  <c r="H209" i="4"/>
  <c r="H211" i="4"/>
  <c r="H213" i="4"/>
  <c r="H215" i="4"/>
  <c r="H223" i="4"/>
  <c r="H224" i="4"/>
  <c r="H231" i="4"/>
  <c r="H232" i="4"/>
  <c r="H239" i="4"/>
  <c r="H240" i="4"/>
  <c r="H221" i="4"/>
  <c r="H222" i="4"/>
  <c r="H230" i="4"/>
  <c r="H238" i="4"/>
  <c r="H220" i="4"/>
  <c r="H228" i="4"/>
  <c r="H236" i="4"/>
  <c r="H244" i="4"/>
  <c r="H253" i="4"/>
  <c r="H261" i="4"/>
  <c r="H269" i="4"/>
  <c r="H277" i="4"/>
  <c r="H285" i="4"/>
  <c r="H293" i="4"/>
  <c r="H301" i="4"/>
  <c r="H309" i="4"/>
  <c r="H316" i="4"/>
  <c r="H317" i="4"/>
  <c r="H324" i="4"/>
  <c r="H325" i="4"/>
  <c r="H332" i="4"/>
  <c r="H333" i="4"/>
  <c r="H340" i="4"/>
  <c r="H341" i="4"/>
  <c r="H348" i="4"/>
  <c r="H349" i="4"/>
  <c r="H356" i="4"/>
  <c r="H357" i="4"/>
  <c r="H364" i="4"/>
  <c r="H365" i="4"/>
  <c r="H372" i="4"/>
  <c r="H373" i="4"/>
  <c r="H382" i="4"/>
  <c r="H386" i="4"/>
  <c r="H390" i="4"/>
  <c r="H408" i="4"/>
  <c r="H283" i="4"/>
  <c r="H307" i="4"/>
  <c r="H315" i="4"/>
  <c r="H323" i="4"/>
  <c r="H331" i="4"/>
  <c r="H339" i="4"/>
  <c r="H347" i="4"/>
  <c r="H355" i="4"/>
  <c r="H363" i="4"/>
  <c r="H371" i="4"/>
  <c r="H379" i="4"/>
  <c r="H392" i="4"/>
  <c r="H406" i="4"/>
  <c r="H248" i="4"/>
  <c r="H256" i="4"/>
  <c r="H264" i="4"/>
  <c r="H280" i="4"/>
  <c r="H281" i="4"/>
  <c r="H288" i="4"/>
  <c r="H289" i="4"/>
  <c r="H296" i="4"/>
  <c r="H297" i="4"/>
  <c r="H304" i="4"/>
  <c r="H305" i="4"/>
  <c r="H312" i="4"/>
  <c r="H320" i="4"/>
  <c r="H321" i="4"/>
  <c r="H352" i="4"/>
  <c r="H405" i="4"/>
  <c r="H247" i="4"/>
  <c r="H255" i="4"/>
  <c r="H263" i="4"/>
  <c r="H271" i="4"/>
  <c r="H279" i="4"/>
</calcChain>
</file>

<file path=xl/comments1.xml><?xml version="1.0" encoding="utf-8"?>
<comments xmlns="http://schemas.openxmlformats.org/spreadsheetml/2006/main">
  <authors>
    <author>Auteur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 xml:space="preserve">Code Défini par:
</t>
        </r>
        <r>
          <rPr>
            <sz val="9"/>
            <color indexed="81"/>
            <rFont val="Tahoma"/>
            <family val="2"/>
          </rPr>
          <t>Type
Nom;
Nombre de ref déjà entrée
=CONCATENER(GAUCHE(C2);GAUCHE(D2);NB.SI($A$2:A2;A2))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1: Verre
2: Petite Bouteille
3: Grande Bouteille
4: Coffret
5: Fut
6: Cidre
7:Champagne
8:Goddies et divers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Unité de colisage</t>
        </r>
      </text>
    </comment>
  </commentList>
</comments>
</file>

<file path=xl/sharedStrings.xml><?xml version="1.0" encoding="utf-8"?>
<sst xmlns="http://schemas.openxmlformats.org/spreadsheetml/2006/main" count="3656" uniqueCount="912">
  <si>
    <t>Nom</t>
  </si>
  <si>
    <t>_DIVERS</t>
  </si>
  <si>
    <t>_DIVERS BIERE</t>
  </si>
  <si>
    <t>_DIVERS VERRE</t>
  </si>
  <si>
    <t>A</t>
  </si>
  <si>
    <t>ACHEL BLONDE</t>
  </si>
  <si>
    <t>ACHEL BRUNE</t>
  </si>
  <si>
    <t>AFFLIGEM BLONDE</t>
  </si>
  <si>
    <t>AFFLIGEM TRIPLE</t>
  </si>
  <si>
    <t>ANOSTEKE BLONDE</t>
  </si>
  <si>
    <t>ANOSTEKE BRUNE</t>
  </si>
  <si>
    <t>AR MEN BLANCHE</t>
  </si>
  <si>
    <t>AR MEN BLONDE</t>
  </si>
  <si>
    <t>AR MEN DOREE</t>
  </si>
  <si>
    <t>ASAHI SUPER DRY</t>
  </si>
  <si>
    <t>B</t>
  </si>
  <si>
    <t>BANANA BREAD BEER</t>
  </si>
  <si>
    <t>BARBAR BLONDE</t>
  </si>
  <si>
    <t>BARBAR BOK BRUNE</t>
  </si>
  <si>
    <t>BELLEROSE</t>
  </si>
  <si>
    <t>BELZEBUTH</t>
  </si>
  <si>
    <t>BENNO</t>
  </si>
  <si>
    <t>BIERE DES OURS</t>
  </si>
  <si>
    <t>BITBURGER</t>
  </si>
  <si>
    <t>BITBURGER -F</t>
  </si>
  <si>
    <t>BLANCHE DU MONT BLANC</t>
  </si>
  <si>
    <t>BLONDE DU MONT BLANC</t>
  </si>
  <si>
    <t>BOUFFONNE</t>
  </si>
  <si>
    <t>BREWDOG 5AM SAINT</t>
  </si>
  <si>
    <t>BREWDOG AB:10</t>
  </si>
  <si>
    <t>BREWDOG AB:11</t>
  </si>
  <si>
    <t>BREWDOG AB:12</t>
  </si>
  <si>
    <t>BREWDOG AB:13</t>
  </si>
  <si>
    <t>BREWDOG ALICE PORTER</t>
  </si>
  <si>
    <t>BREWDOG DEAD PONY CLUB</t>
  </si>
  <si>
    <t>BREWDOG DOGMA</t>
  </si>
  <si>
    <t>BREWDOG HARDCORE IPA</t>
  </si>
  <si>
    <t>BREWDOG LIBERTINE BLACK ALE</t>
  </si>
  <si>
    <t>BREWDOG NANNY STATE</t>
  </si>
  <si>
    <t>BREWDOG PARADOX OF ISLE OF ARRAN</t>
  </si>
  <si>
    <t>BREWDOG PUNK IPA</t>
  </si>
  <si>
    <t>BREWDOG TACTICAL NUCLEAR PINGUIN</t>
  </si>
  <si>
    <t>BREWDOG TOKYO</t>
  </si>
  <si>
    <t>BRIGAND</t>
  </si>
  <si>
    <t>BRIGAND 75</t>
  </si>
  <si>
    <t>BROCELIANDE BRUT</t>
  </si>
  <si>
    <t>BROCELIANDE BULLES</t>
  </si>
  <si>
    <t>BROCELIANDE CONFIT DE CIDRE</t>
  </si>
  <si>
    <t>BROCELIANDE DEMI SEC</t>
  </si>
  <si>
    <t>BROCELIANDE DOUX</t>
  </si>
  <si>
    <t>BROCELIANDE JUS PETILLANT</t>
  </si>
  <si>
    <t>BROCELIANDE ROSE</t>
  </si>
  <si>
    <t>BROOKLYN BROWN ALE</t>
  </si>
  <si>
    <t>BROOKLYN EAST INDIA PALE ALE</t>
  </si>
  <si>
    <t>BROOKLYN LAGER</t>
  </si>
  <si>
    <t>BRUEGEL</t>
  </si>
  <si>
    <t>BRUNEHAUT AMBREE</t>
  </si>
  <si>
    <t>BRUNEHAUT BLANCHE</t>
  </si>
  <si>
    <t>BRUNEHAUT BLONDE</t>
  </si>
  <si>
    <t>BUD US</t>
  </si>
  <si>
    <t>BUDWEISER BUDVAR 33</t>
  </si>
  <si>
    <t>BUDWEISER BUDVAR 50</t>
  </si>
  <si>
    <t>BUSH AMBREE</t>
  </si>
  <si>
    <t>BUSH BLONDE</t>
  </si>
  <si>
    <t>BUSH DE NUITS 75</t>
  </si>
  <si>
    <t>BUSH PRESTIGE 75</t>
  </si>
  <si>
    <t>C</t>
  </si>
  <si>
    <t>CAISSE CONSIGNE 6</t>
  </si>
  <si>
    <t>CAISSE CONSIGNE 8</t>
  </si>
  <si>
    <t>CANTILLON KRIEK 75</t>
  </si>
  <si>
    <t>CAROLUS CLASSIC</t>
  </si>
  <si>
    <t>CAROLUS CLASSIC 75</t>
  </si>
  <si>
    <t>CAROLUS CUVEE EMP. BLEUE 75</t>
  </si>
  <si>
    <t>CAROLUS CUVEE EMP. ROUGE 75</t>
  </si>
  <si>
    <t>CAROLUS HOPSINJOOR</t>
  </si>
  <si>
    <t>CAROLUS HOPSINJOOR 75</t>
  </si>
  <si>
    <t>CAROLUS TRIPLE</t>
  </si>
  <si>
    <t>CAROLUS TRIPLE 75</t>
  </si>
  <si>
    <t>CARTOUCHE CO2</t>
  </si>
  <si>
    <t>CDL AUDACE</t>
  </si>
  <si>
    <t>CDL BRUT EXQUIS</t>
  </si>
  <si>
    <t>CDL CREMANT</t>
  </si>
  <si>
    <t>CDL ECRIN</t>
  </si>
  <si>
    <t>CDL ECRIN DEMI</t>
  </si>
  <si>
    <t>CDL INSTINCT</t>
  </si>
  <si>
    <t>CDL NUANCE</t>
  </si>
  <si>
    <t>CELTIKA CRANBERRY</t>
  </si>
  <si>
    <t>CELTIKA TRIPLE</t>
  </si>
  <si>
    <t>CHARLES QUINT BLONDE</t>
  </si>
  <si>
    <t>CHARLES QUINT RUBIS</t>
  </si>
  <si>
    <t>CHIMAY BLEUE</t>
  </si>
  <si>
    <t>CHIMAY CINQ CENT 75</t>
  </si>
  <si>
    <t>CHIMAY GRANDE RESERVE 75</t>
  </si>
  <si>
    <t>CHIMAY PREMIERE 75</t>
  </si>
  <si>
    <t>CHIMAY ROUGE</t>
  </si>
  <si>
    <t>CHIMAY TRIPLE</t>
  </si>
  <si>
    <t>CHOUFFE BLONDE</t>
  </si>
  <si>
    <t>CHOUFFE BLONDE 75</t>
  </si>
  <si>
    <t>CHOUFFE BRUNE</t>
  </si>
  <si>
    <t>CHOUFFE BRUNE 75</t>
  </si>
  <si>
    <t>CHOULETTE BLONDE</t>
  </si>
  <si>
    <t>CHOULETTE CERISE</t>
  </si>
  <si>
    <t>CHOULETTE FRAISE</t>
  </si>
  <si>
    <t>CHOULETTE FRAMBOISE</t>
  </si>
  <si>
    <t>CHOULETTE PECHE</t>
  </si>
  <si>
    <t>CHTI AMBREE</t>
  </si>
  <si>
    <t>CHTI BLONDE</t>
  </si>
  <si>
    <t>CHTI TRIPLE</t>
  </si>
  <si>
    <t>CIDRE NEIGE</t>
  </si>
  <si>
    <t>COBRA</t>
  </si>
  <si>
    <t>COEDO BENAKIA</t>
  </si>
  <si>
    <t>COEDO RURI</t>
  </si>
  <si>
    <t>COEDO SHIRO</t>
  </si>
  <si>
    <t>COFFRET BABY BOTTLE</t>
  </si>
  <si>
    <t>COFFRET BOIS</t>
  </si>
  <si>
    <t>COFFRET CELTKIA</t>
  </si>
  <si>
    <t>COFFRET CHOUFFE</t>
  </si>
  <si>
    <t>COFFRET DELIRIUM TREMENS</t>
  </si>
  <si>
    <t>COFFRET LEVRETTE</t>
  </si>
  <si>
    <t>COFFRET RINCE COCHON</t>
  </si>
  <si>
    <t>COFFRET ROCHEFORT</t>
  </si>
  <si>
    <t>COFFRET SAMICHLAUS</t>
  </si>
  <si>
    <t>COFFRET TRIPLE KARMELIET</t>
  </si>
  <si>
    <t>COOPERS PALE ALE</t>
  </si>
  <si>
    <t>COOPERS SPARKLING</t>
  </si>
  <si>
    <t>CURIM GOLD</t>
  </si>
  <si>
    <t>CUVEE DE RANKE 75</t>
  </si>
  <si>
    <t>CUVEE DES TROLLS</t>
  </si>
  <si>
    <t>CUVEE DES TROLLS 75</t>
  </si>
  <si>
    <t>CUVEE DES TROLLS -F</t>
  </si>
  <si>
    <t>D</t>
  </si>
  <si>
    <t>DDF BRUT</t>
  </si>
  <si>
    <t>DDF DEMI SEC</t>
  </si>
  <si>
    <t>DDF DOUX</t>
  </si>
  <si>
    <t>DDF EXTRA BRUT</t>
  </si>
  <si>
    <t>DDF JUS POMME</t>
  </si>
  <si>
    <t>DDF POIRE PLANT DE BLANC</t>
  </si>
  <si>
    <t>DDF ROUGE BRUYERE</t>
  </si>
  <si>
    <t>DE MOLEN AMARILLO</t>
  </si>
  <si>
    <t>DE MOLEN BLIKKEN &amp; BLOZEN</t>
  </si>
  <si>
    <t>DE MOLEN ENGELS</t>
  </si>
  <si>
    <t>DE MOLEN HEEN &amp; WEER</t>
  </si>
  <si>
    <t>DE MOLEN LENTEHOP</t>
  </si>
  <si>
    <t>DE MOLEN VUUR &amp; Vlam</t>
  </si>
  <si>
    <t>DE SUTTER GIVREE</t>
  </si>
  <si>
    <t>DELIRIUM NOCTURNUM</t>
  </si>
  <si>
    <t>DELIRIUM NOCTURNUM 75</t>
  </si>
  <si>
    <t>DELIRIUM RED</t>
  </si>
  <si>
    <t>DELIRIUM TREMENS</t>
  </si>
  <si>
    <t>DELIRIUM TREMENS 75</t>
  </si>
  <si>
    <t>DEUS 75</t>
  </si>
  <si>
    <t>DREMMWEL BLONDE</t>
  </si>
  <si>
    <t>DREMMWEL DOREE</t>
  </si>
  <si>
    <t>DREMMWEL ROUSSE</t>
  </si>
  <si>
    <t>DUFF</t>
  </si>
  <si>
    <t>DUVEL</t>
  </si>
  <si>
    <t>DUVEL 75</t>
  </si>
  <si>
    <t>E</t>
  </si>
  <si>
    <t>EDELWEISS</t>
  </si>
  <si>
    <t>EKU 28</t>
  </si>
  <si>
    <t>EKU PILS</t>
  </si>
  <si>
    <t>EMELISSE BLOND</t>
  </si>
  <si>
    <t>EMELISSE DIPA</t>
  </si>
  <si>
    <t>EMELISSE DUBBEL</t>
  </si>
  <si>
    <t>EMELISSE TIPA</t>
  </si>
  <si>
    <t>ERDINGER</t>
  </si>
  <si>
    <t>F</t>
  </si>
  <si>
    <t>FLOREFFE DOUBLE</t>
  </si>
  <si>
    <t>FLYING DOG CLASSIC PALE ALE</t>
  </si>
  <si>
    <t>FLYING DOG IN HEAT HEFE</t>
  </si>
  <si>
    <t>FRANZISKANER DUNKEL</t>
  </si>
  <si>
    <t>FRANZISKANER KRISTALL</t>
  </si>
  <si>
    <t>FRANZISKANER NATURTRUB</t>
  </si>
  <si>
    <t>FRANZISKANER NATURTRUB -F</t>
  </si>
  <si>
    <t>FULLERS 1845 CELEBRATION</t>
  </si>
  <si>
    <t>FULLERS GOLDEN PRIDE</t>
  </si>
  <si>
    <t>FULLERS LONDON PRIDE</t>
  </si>
  <si>
    <t>G</t>
  </si>
  <si>
    <t>GOOSE ISLAND IPA</t>
  </si>
  <si>
    <t>GORDON FINEST SCOTCH</t>
  </si>
  <si>
    <t>GREGORIUS</t>
  </si>
  <si>
    <t>GUINNESS FOREIGN EXTRA</t>
  </si>
  <si>
    <t>GUINNESS SPECIAL EXPORT</t>
  </si>
  <si>
    <t>GWINIZ DU</t>
  </si>
  <si>
    <t>H</t>
  </si>
  <si>
    <t>HE BILOUTE T DMIN COIN</t>
  </si>
  <si>
    <t>HE BILOUTE T DMIN COIN -F</t>
  </si>
  <si>
    <t>HINANO</t>
  </si>
  <si>
    <t>HOBGOBLIN</t>
  </si>
  <si>
    <t>HOEGAARDEN BLANCHE</t>
  </si>
  <si>
    <t>HOEGAARDEN GRAND CRU</t>
  </si>
  <si>
    <t>HOEGAARDEN ROSEE</t>
  </si>
  <si>
    <t>HOPUS BLONDE</t>
  </si>
  <si>
    <t>I</t>
  </si>
  <si>
    <t>IKI BEER GINGER</t>
  </si>
  <si>
    <t>IKI BEER YUZU</t>
  </si>
  <si>
    <t>ISAAC BALADIN</t>
  </si>
  <si>
    <t>J</t>
  </si>
  <si>
    <t>JCR BLANC</t>
  </si>
  <si>
    <t>JCR BRUT PRESTIGE</t>
  </si>
  <si>
    <t>JCR PREMIER CRU</t>
  </si>
  <si>
    <t>JCR ROSE</t>
  </si>
  <si>
    <t>K</t>
  </si>
  <si>
    <t>KARMELIET TRIPEL</t>
  </si>
  <si>
    <t>KARMELIET TRIPEL 75</t>
  </si>
  <si>
    <t>KASTEEL ROUGE</t>
  </si>
  <si>
    <t>KELPIE SEAWEED</t>
  </si>
  <si>
    <t>KILKENNY</t>
  </si>
  <si>
    <t>KINGFISHER</t>
  </si>
  <si>
    <t>KIRIN ICHIBAN</t>
  </si>
  <si>
    <t>KWAK</t>
  </si>
  <si>
    <t>KWAK 75</t>
  </si>
  <si>
    <t>L</t>
  </si>
  <si>
    <t>LAPIN KULTA</t>
  </si>
  <si>
    <t>LEFFE 9</t>
  </si>
  <si>
    <t>LEFFE BLONDE</t>
  </si>
  <si>
    <t>LEFFE BLONDE -F</t>
  </si>
  <si>
    <t>LEFFE BRUNE</t>
  </si>
  <si>
    <t>LEFFE RADIEUSE</t>
  </si>
  <si>
    <t>LEFFE ROYALE -F</t>
  </si>
  <si>
    <t>LEFFE RUBY -F</t>
  </si>
  <si>
    <t>LEFFE TRIPLE</t>
  </si>
  <si>
    <t>LEVRETTE</t>
  </si>
  <si>
    <t>LEVRETTE AMBREE</t>
  </si>
  <si>
    <t>LEVRETTE CHERRY</t>
  </si>
  <si>
    <t>LIEFMANS FRUITESS</t>
  </si>
  <si>
    <t>LIEFMANS GOUDENBAND 75</t>
  </si>
  <si>
    <t>LINDEMANS CASSIS</t>
  </si>
  <si>
    <t>LINDEMANS CUVEE RENE GUEUZE 75</t>
  </si>
  <si>
    <t>LINDEMANS CUVEE RENE KRIEK 75</t>
  </si>
  <si>
    <t>LINDEMANS FARO</t>
  </si>
  <si>
    <t>LINDEMANS FRAMBOISE</t>
  </si>
  <si>
    <t>LINDEMANS GUEUZE</t>
  </si>
  <si>
    <t>LINDEMANS KRIEK</t>
  </si>
  <si>
    <t>LINDEMANS PECHERESSE</t>
  </si>
  <si>
    <t>LINDEMANS POMME</t>
  </si>
  <si>
    <t>M</t>
  </si>
  <si>
    <t>MAREDSOUS 10</t>
  </si>
  <si>
    <t>MAREDSOUS 6</t>
  </si>
  <si>
    <t>MAREDSOUS 8</t>
  </si>
  <si>
    <t>MENABREA</t>
  </si>
  <si>
    <t>MOINETTE BIOLEGERE</t>
  </si>
  <si>
    <t>MOINETTE BIOLOGIQUE 75</t>
  </si>
  <si>
    <t>MOINETTE BLONDE</t>
  </si>
  <si>
    <t>MOINETTE BLONDE 75</t>
  </si>
  <si>
    <t>MOINETTE BON VŒUX 75</t>
  </si>
  <si>
    <t>MOINETTE BRUNE</t>
  </si>
  <si>
    <t>MOINETTE BRUNE 75</t>
  </si>
  <si>
    <t>MONT DES CATS</t>
  </si>
  <si>
    <t>MONT DES CATS 75</t>
  </si>
  <si>
    <t>N</t>
  </si>
  <si>
    <t>NEGRA MODELO</t>
  </si>
  <si>
    <t>NESSIE</t>
  </si>
  <si>
    <t>NEWCASTLE BROWN ALE</t>
  </si>
  <si>
    <t>O</t>
  </si>
  <si>
    <t>OHARAS IRISH RED</t>
  </si>
  <si>
    <t>OHARAS IRISH STOUT</t>
  </si>
  <si>
    <t>OLD SPECKLED HEN</t>
  </si>
  <si>
    <t>ORVAL</t>
  </si>
  <si>
    <t>P</t>
  </si>
  <si>
    <t>PALM</t>
  </si>
  <si>
    <t>PALM NA</t>
  </si>
  <si>
    <t>PALM ROYAL</t>
  </si>
  <si>
    <t>PAULANER CLASSIC</t>
  </si>
  <si>
    <t>PAULANER HEFE</t>
  </si>
  <si>
    <t>PETRUS AGED PALE</t>
  </si>
  <si>
    <t>PETRUS AGED RED</t>
  </si>
  <si>
    <t>PETRUS BLONDE</t>
  </si>
  <si>
    <t>PETRUS BRUNE</t>
  </si>
  <si>
    <t>PETRUS OUD BRUIN</t>
  </si>
  <si>
    <t>PETRUS SPECIALE</t>
  </si>
  <si>
    <t>PETRUS TRIPLE</t>
  </si>
  <si>
    <t>PICARO AMBREE</t>
  </si>
  <si>
    <t>PICARO BLANCHE</t>
  </si>
  <si>
    <t>PICARO BLONDE</t>
  </si>
  <si>
    <t>PICARO ORIGINAL</t>
  </si>
  <si>
    <t>PICARO PREMIUM</t>
  </si>
  <si>
    <t>PICARO TRIPLE</t>
  </si>
  <si>
    <t>PIETRA</t>
  </si>
  <si>
    <t>PIETRA BIONDA</t>
  </si>
  <si>
    <t>PIETRA STRONG</t>
  </si>
  <si>
    <t>PILSNER URQUELL</t>
  </si>
  <si>
    <t>PINK KILLER</t>
  </si>
  <si>
    <t>PLATEAU CHIMAY</t>
  </si>
  <si>
    <t>PLATEAU DELIRIUM TREMENS</t>
  </si>
  <si>
    <t>PLATEAU QUEUE DE CHARRUE</t>
  </si>
  <si>
    <t>Q</t>
  </si>
  <si>
    <t>QUEUE DE CHARRUE AMBREE</t>
  </si>
  <si>
    <t>QUEUE DE CHARRUE AMBREE 75</t>
  </si>
  <si>
    <t>QUEUE DE CHARRUE BLONDE</t>
  </si>
  <si>
    <t>QUEUE DE CHARRUE BLONDE 75</t>
  </si>
  <si>
    <t>QUEUE DE CHARRUE BRUNE</t>
  </si>
  <si>
    <t>QUEUE DE CHARRUE BRUNE 75</t>
  </si>
  <si>
    <t>QUEUE DE CHARRUE ROUGE</t>
  </si>
  <si>
    <t>QUEUE DE CHARRUE ROUGE 75</t>
  </si>
  <si>
    <t>QUEUE DE CHARRUE TRIPLE</t>
  </si>
  <si>
    <t>QUEUE DE CHARRUE TRIPLE 75</t>
  </si>
  <si>
    <t>QUILMES</t>
  </si>
  <si>
    <t>R</t>
  </si>
  <si>
    <t>RED STRIPE</t>
  </si>
  <si>
    <t>RESCOUSSE</t>
  </si>
  <si>
    <t>RINCE COCHON</t>
  </si>
  <si>
    <t>RINCE COCHON ROUGE</t>
  </si>
  <si>
    <t>RINCE COCHON SPECIALE 75</t>
  </si>
  <si>
    <t>ROCHEFORT 10</t>
  </si>
  <si>
    <t>ROCHEFORT 6</t>
  </si>
  <si>
    <t>ROCHEFORT 8</t>
  </si>
  <si>
    <t>RODENBACH</t>
  </si>
  <si>
    <t>ROSEE HIBISCUS</t>
  </si>
  <si>
    <t>ROUSSE DU MONT BLANC</t>
  </si>
  <si>
    <t>S</t>
  </si>
  <si>
    <t>SAGRES</t>
  </si>
  <si>
    <t>SAINT BERNARDUS ABT 12</t>
  </si>
  <si>
    <t>SAINT BERNARDUS PATER 6</t>
  </si>
  <si>
    <t>SAINT BERNARDUS PRIOR 8</t>
  </si>
  <si>
    <t>SAINT BERNARDUS TRIPLE</t>
  </si>
  <si>
    <t>SAINT BERNARDUS WIT</t>
  </si>
  <si>
    <t>SAISON DUPONT</t>
  </si>
  <si>
    <t>SAISON DUPONT 75</t>
  </si>
  <si>
    <t>SAMUEL ADAMS BOSTON LAGER</t>
  </si>
  <si>
    <t>SAMUEL ADAMS NOBLE PILS</t>
  </si>
  <si>
    <t>SAN MIGUEL</t>
  </si>
  <si>
    <t>SANT ERWANN</t>
  </si>
  <si>
    <t>SINGHA BEER</t>
  </si>
  <si>
    <t>SUN LIK BEER</t>
  </si>
  <si>
    <t>SUPER BALADIN</t>
  </si>
  <si>
    <t>SUPER BOCK</t>
  </si>
  <si>
    <t>T</t>
  </si>
  <si>
    <t>TAPIS BAR CUVEE DES TROLLS</t>
  </si>
  <si>
    <t>TAPIS BAR LINDEMANS</t>
  </si>
  <si>
    <t>THORNBRIDGE JAIPUR</t>
  </si>
  <si>
    <t>THORNBRIDGE KIPLING</t>
  </si>
  <si>
    <t>THORNBRIDGE RAVEN</t>
  </si>
  <si>
    <t>THORNBRIDGE RUSSIAN IMPERIAL STOUT</t>
  </si>
  <si>
    <t>THORNBRIDGE TZARA</t>
  </si>
  <si>
    <t>TIREUSE PERFECT DRAFT HD 3260</t>
  </si>
  <si>
    <t>TONGERLO BLONDE</t>
  </si>
  <si>
    <t>TONGERLO BRUNE</t>
  </si>
  <si>
    <t>TONGERLO PRIOR</t>
  </si>
  <si>
    <t>TRAPPE BLONDE</t>
  </si>
  <si>
    <t>TRAPPE BOCK</t>
  </si>
  <si>
    <t>TRAPPE DUBBEL</t>
  </si>
  <si>
    <t>TRAPPE ISIDOR</t>
  </si>
  <si>
    <t>TRAPPE PUUR</t>
  </si>
  <si>
    <t>TRAPPE QUADRUPLE</t>
  </si>
  <si>
    <t>TRAPPE TRIPLE</t>
  </si>
  <si>
    <t>TRAPPE WIT</t>
  </si>
  <si>
    <t>TRIPLE SECRET DES MOINES</t>
  </si>
  <si>
    <t>TROIS MONTS 75</t>
  </si>
  <si>
    <t>TROPICALE ANANAS</t>
  </si>
  <si>
    <t>TROPICALE BIERE DE NOEL</t>
  </si>
  <si>
    <t>TROPICALE BLONDE</t>
  </si>
  <si>
    <t>TROPICALE BLONDE 75</t>
  </si>
  <si>
    <t>TROPICALE CITRA</t>
  </si>
  <si>
    <t>TROPICALE KAFRINE DO FE</t>
  </si>
  <si>
    <t>TROPICALE LETCHI</t>
  </si>
  <si>
    <t>TROPICALE LETCHI 75</t>
  </si>
  <si>
    <t>TROPICALE LIBERTINE</t>
  </si>
  <si>
    <t>TROPICALE AMBRE LA DOUCE</t>
  </si>
  <si>
    <t>TROPICALE CASCADE NIAGARA</t>
  </si>
  <si>
    <t>TYSKIE</t>
  </si>
  <si>
    <t>U</t>
  </si>
  <si>
    <t>V</t>
  </si>
  <si>
    <t>VERRE ACHEL</t>
  </si>
  <si>
    <t>VERRE AFFLIGEM</t>
  </si>
  <si>
    <t>VERRE BARBAR</t>
  </si>
  <si>
    <t>VERRE BELZEBUTH</t>
  </si>
  <si>
    <t>VERRE BITBURGER</t>
  </si>
  <si>
    <t>VERRE BREWDOG 25</t>
  </si>
  <si>
    <t>VERRE BREWDOG 33</t>
  </si>
  <si>
    <t>VERRE BREWDOG 50</t>
  </si>
  <si>
    <t>VERRE BUSH</t>
  </si>
  <si>
    <t>VERRE CAROLUS 25</t>
  </si>
  <si>
    <t>VERRE CAROLUS 33</t>
  </si>
  <si>
    <t>VERRE CHARLES QUINT</t>
  </si>
  <si>
    <t>VERRE CHARLES QUINT GRES</t>
  </si>
  <si>
    <t>VERRE CHIMAY</t>
  </si>
  <si>
    <t>VERRE CHOUFFE</t>
  </si>
  <si>
    <t>VERRE CUVEE DES TROLLS</t>
  </si>
  <si>
    <t>VERRE DELIRIUM</t>
  </si>
  <si>
    <t>VERRE DEUS</t>
  </si>
  <si>
    <t>VERRE DUVEL</t>
  </si>
  <si>
    <t>VERRE EKU</t>
  </si>
  <si>
    <t>VERRE ERDINGER</t>
  </si>
  <si>
    <t>VERRE FRANZISKANER</t>
  </si>
  <si>
    <t>VERRE GRIMBERGEN 25</t>
  </si>
  <si>
    <t>VERRE GRIMBERGEN 33</t>
  </si>
  <si>
    <t>VERRE GUINNESS 25</t>
  </si>
  <si>
    <t>VERRE GUINNESS 50</t>
  </si>
  <si>
    <t>VERRE HINANO</t>
  </si>
  <si>
    <t>VERRE HOEGAARDEN BLANCHE</t>
  </si>
  <si>
    <t>VERRE HOEGAARDEN GRAND CRU</t>
  </si>
  <si>
    <t>VERRE HOEGAARDEN ROSEE</t>
  </si>
  <si>
    <t>VERRE HOPUS 33</t>
  </si>
  <si>
    <t>VERRE HOPUS 6</t>
  </si>
  <si>
    <t>VERRE KARMELIET TRIPEL 25</t>
  </si>
  <si>
    <t>VERRE KARMELIET TRIPEL 33</t>
  </si>
  <si>
    <t>VERRE KWAK SEUL</t>
  </si>
  <si>
    <t>VERRE KWAK 1</t>
  </si>
  <si>
    <t>VERRE KWAK 2</t>
  </si>
  <si>
    <t>VERRE KWAK 4</t>
  </si>
  <si>
    <t>VERRE LEFFE 25</t>
  </si>
  <si>
    <t>VERRE LEFFE 33</t>
  </si>
  <si>
    <t>VERRE LEFFE 50</t>
  </si>
  <si>
    <t>VERRE LEFFE ROYALE</t>
  </si>
  <si>
    <t>VERRE LEVRETTE</t>
  </si>
  <si>
    <t>VERRE LINDEMANS 33</t>
  </si>
  <si>
    <t>VERRE LINDEMANS FARO</t>
  </si>
  <si>
    <t>VERRE LINDEMANS KRIEK</t>
  </si>
  <si>
    <t>VERRE MAREDSOUS</t>
  </si>
  <si>
    <t>VERRE MOINETTE</t>
  </si>
  <si>
    <t>VERRE MONT BLANC</t>
  </si>
  <si>
    <t>VERRE MONT DES CATS</t>
  </si>
  <si>
    <t>VERRE ORVAL</t>
  </si>
  <si>
    <t>VERRE PALM</t>
  </si>
  <si>
    <t>VERRE PAULANER</t>
  </si>
  <si>
    <t>VERRE PETRUS 25</t>
  </si>
  <si>
    <t>VERRE PETRUS 33</t>
  </si>
  <si>
    <t>VERRE PIETRA</t>
  </si>
  <si>
    <t>VERRE PILSNER URQUELL</t>
  </si>
  <si>
    <t>VERRE PIRAAT</t>
  </si>
  <si>
    <t>VERRE QUEUE DE CHARRUE</t>
  </si>
  <si>
    <t>VERRE RINCE COCHON</t>
  </si>
  <si>
    <t>VERRE RINCE COCHON ROUGE</t>
  </si>
  <si>
    <t>VERRE ROCHEFORT GRES</t>
  </si>
  <si>
    <t>VERRE SAINT BERNARDUS</t>
  </si>
  <si>
    <t>VERRE SAMUEL ADAMS</t>
  </si>
  <si>
    <t>VERRE TONGERLO 33</t>
  </si>
  <si>
    <t>VERRE TONGERLO PRIOR 33</t>
  </si>
  <si>
    <t>VERRE TRAPPE</t>
  </si>
  <si>
    <t>VERRE TROIS MONTS</t>
  </si>
  <si>
    <t>VERRE WATERLOO</t>
  </si>
  <si>
    <t>VERRE WESTMALLE</t>
  </si>
  <si>
    <t>VERRE WESTVELTEREN</t>
  </si>
  <si>
    <t>VERTE DU MONT BLANC</t>
  </si>
  <si>
    <t>VIOLETTE DU MONT BLANC</t>
  </si>
  <si>
    <t>W</t>
  </si>
  <si>
    <t>WARSTEINER</t>
  </si>
  <si>
    <t>WEED</t>
  </si>
  <si>
    <t>WEIHENSTEPHANER VITUS</t>
  </si>
  <si>
    <t>WESTMALLE DOUBLE</t>
  </si>
  <si>
    <t>WESTMALLE TRIPLE</t>
  </si>
  <si>
    <t>WESTVLETEREN 12</t>
  </si>
  <si>
    <t>WESTVLETEREN 6</t>
  </si>
  <si>
    <t>WESTVLETEREN 8</t>
  </si>
  <si>
    <t>X</t>
  </si>
  <si>
    <t>Y</t>
  </si>
  <si>
    <t>Z</t>
  </si>
  <si>
    <t>ZYWIEC</t>
  </si>
  <si>
    <t>Code</t>
  </si>
  <si>
    <t>Prix de vente</t>
  </si>
  <si>
    <t>nom</t>
  </si>
  <si>
    <t>qté</t>
  </si>
  <si>
    <t>Date vente</t>
  </si>
  <si>
    <t>Iventaire 2013</t>
  </si>
  <si>
    <t>Baby Bottle 6 bouteilles 18cl</t>
  </si>
  <si>
    <t>Bitburger -f</t>
  </si>
  <si>
    <t>Bitburger -v</t>
  </si>
  <si>
    <t>Blanche Du Mont Blanc</t>
  </si>
  <si>
    <t>Blonde Du Mont Blanc</t>
  </si>
  <si>
    <t>Boite Du Brasseur</t>
  </si>
  <si>
    <t>Brewdog 1/2 pinte à pied -v</t>
  </si>
  <si>
    <t>Brewdog 2/3 pinte gobelet -v</t>
  </si>
  <si>
    <t>Brewdog AB:13</t>
  </si>
  <si>
    <t>Brewdog Ab:10</t>
  </si>
  <si>
    <t>Brewdog Ab:11</t>
  </si>
  <si>
    <t>Brewdog Ab:12</t>
  </si>
  <si>
    <t>Brewdog Alice Porter</t>
  </si>
  <si>
    <t>Brewdog Hardcore</t>
  </si>
  <si>
    <t>Brewdog Libertine Black Ale</t>
  </si>
  <si>
    <t>Brewdog Nanny State</t>
  </si>
  <si>
    <t>Brewdog Paradox Isle Of Arran</t>
  </si>
  <si>
    <t>Brewdog pinte gobelet -v</t>
  </si>
  <si>
    <t>Brewdog Punk Ipa</t>
  </si>
  <si>
    <t>Brewdog Tactical Nuclear Penguin</t>
  </si>
  <si>
    <t>Brewdog Tokyo</t>
  </si>
  <si>
    <t>Brewodg 5AM Saint</t>
  </si>
  <si>
    <t>Brigand</t>
  </si>
  <si>
    <t>Brooklyn Brown Ale</t>
  </si>
  <si>
    <t>Brooklyn Est India Pale Ale</t>
  </si>
  <si>
    <t>Brooklyn Lager</t>
  </si>
  <si>
    <t>Bruegel</t>
  </si>
  <si>
    <t>Brunehaut Ambree</t>
  </si>
  <si>
    <t>Brunehaut Blanche</t>
  </si>
  <si>
    <t>Brunehaut Blonde</t>
  </si>
  <si>
    <t>Bud</t>
  </si>
  <si>
    <t>Budweiser Budvar</t>
  </si>
  <si>
    <t>Bush Ambree</t>
  </si>
  <si>
    <t>Bush Blonde</t>
  </si>
  <si>
    <t>Bush de Nuits</t>
  </si>
  <si>
    <t>Bush New -v</t>
  </si>
  <si>
    <t>Bush Prestige</t>
  </si>
  <si>
    <t>Calice Karmeliet 33Cl</t>
  </si>
  <si>
    <t>Carolus -v</t>
  </si>
  <si>
    <t>Carolus -v25</t>
  </si>
  <si>
    <t>Carolus Classic 75</t>
  </si>
  <si>
    <t>Carolus Classic</t>
  </si>
  <si>
    <t>Carolus Cuvee Emp, Bleue</t>
  </si>
  <si>
    <t>Carolus Cuvee Emp, Rouge</t>
  </si>
  <si>
    <t>Carolus Hopsinjoor</t>
  </si>
  <si>
    <t>Carolus Hopsinjoor 75</t>
  </si>
  <si>
    <t>Carolus Triple 75</t>
  </si>
  <si>
    <t>Carolus Triple</t>
  </si>
  <si>
    <t>Cartouche 16 grammes</t>
  </si>
  <si>
    <t>Celtika 1 bouteille 75cl + 1 verre</t>
  </si>
  <si>
    <t>Celtika Cranberry</t>
  </si>
  <si>
    <t>Celtika Triple</t>
  </si>
  <si>
    <t>Charles Quint Chope 4 Anses</t>
  </si>
  <si>
    <t>Charles Quint Doree</t>
  </si>
  <si>
    <t>Charles Quint Rubis</t>
  </si>
  <si>
    <t>Charles Quint -v</t>
  </si>
  <si>
    <t>Chimay -v</t>
  </si>
  <si>
    <t>Chimay Bleue</t>
  </si>
  <si>
    <t>Chimay Grande Reserve</t>
  </si>
  <si>
    <t>Chimay Premiere</t>
  </si>
  <si>
    <t>Chimay Rouge</t>
  </si>
  <si>
    <t>Chimay Triple</t>
  </si>
  <si>
    <t>Chouffe -v</t>
  </si>
  <si>
    <t>Chouffe 4 bouteille 33cl + 1 verre</t>
  </si>
  <si>
    <t>Chouffe Blonde 75</t>
  </si>
  <si>
    <t>Chouffe blonde</t>
  </si>
  <si>
    <t>Choulette Cerise</t>
  </si>
  <si>
    <t>Choulette Fraise</t>
  </si>
  <si>
    <t>Choulette Framboise</t>
  </si>
  <si>
    <t>Choulette Peche</t>
  </si>
  <si>
    <t>Ch'ti Ambree</t>
  </si>
  <si>
    <t>Ch'ti Blonde</t>
  </si>
  <si>
    <t>Ch'ti Triple</t>
  </si>
  <si>
    <t>Cobra</t>
  </si>
  <si>
    <t>Coedo Benakia</t>
  </si>
  <si>
    <t>Coedo Ruri</t>
  </si>
  <si>
    <t>Coedo Shiro</t>
  </si>
  <si>
    <t>Coopers Original Pale Ale</t>
  </si>
  <si>
    <t>Cooper's Sparkling</t>
  </si>
  <si>
    <t>Curim Gold</t>
  </si>
  <si>
    <t>Cuvee De Ranke</t>
  </si>
  <si>
    <t>Cuvee Des Trolls -75</t>
  </si>
  <si>
    <t>Cuvee Des Trolls</t>
  </si>
  <si>
    <t>Cuvee Des Trolls -v25</t>
  </si>
  <si>
    <t>De Molen Amarillo</t>
  </si>
  <si>
    <t>De Molen Blikken &amp; Blozen</t>
  </si>
  <si>
    <t>De Molen Engels</t>
  </si>
  <si>
    <t>De Molen Heen &amp; Weer</t>
  </si>
  <si>
    <t>De Molen Lentehop</t>
  </si>
  <si>
    <t>De Molen Vuur &amp; Vlam</t>
  </si>
  <si>
    <t>De Sutter Dement'bree</t>
  </si>
  <si>
    <t>De Sutter Folie Douce</t>
  </si>
  <si>
    <t>De Sutter Folle FurieuZ</t>
  </si>
  <si>
    <t>Delirium Verre</t>
  </si>
  <si>
    <t>Delirium 4 bieres 33cl + 1 verre</t>
  </si>
  <si>
    <t>Delirium Nocturnum</t>
  </si>
  <si>
    <t>Delirium Red</t>
  </si>
  <si>
    <t>Delirium Tremens</t>
  </si>
  <si>
    <t>Deus</t>
  </si>
  <si>
    <t>Deus -v</t>
  </si>
  <si>
    <t>Diekirch Grd Cru</t>
  </si>
  <si>
    <t>Dremmwel Blonde Bio</t>
  </si>
  <si>
    <t>Dremmwel Doree Bio</t>
  </si>
  <si>
    <t>Dremmwel Rousse Bio</t>
  </si>
  <si>
    <t>Duff</t>
  </si>
  <si>
    <t>Duvel</t>
  </si>
  <si>
    <t>Duvel -v</t>
  </si>
  <si>
    <t>Edelweiss</t>
  </si>
  <si>
    <t>Eku 28</t>
  </si>
  <si>
    <t>Eku 28 -v</t>
  </si>
  <si>
    <t>Eku Pils</t>
  </si>
  <si>
    <t>Emelisse Blond</t>
  </si>
  <si>
    <t>Emelisse Double Ipa</t>
  </si>
  <si>
    <t>Emelisse Dubbel</t>
  </si>
  <si>
    <t>Emelisse Triple Ipa</t>
  </si>
  <si>
    <t>Erdinger</t>
  </si>
  <si>
    <t>Floreffe Double Brune</t>
  </si>
  <si>
    <t>Flying Dog Doggie Style Pale Ale</t>
  </si>
  <si>
    <t>Flying Dog In Heat Hefe Weizen</t>
  </si>
  <si>
    <t>Franziskaner -v</t>
  </si>
  <si>
    <t>Franziskaner Dunkel</t>
  </si>
  <si>
    <t>Franziskaner -f</t>
  </si>
  <si>
    <t>Franziskaner Kristall Weissbier</t>
  </si>
  <si>
    <t>Franziskaner Natur Weissbier</t>
  </si>
  <si>
    <t>Goose Island IPA</t>
  </si>
  <si>
    <t>Gordon Finest Scotch</t>
  </si>
  <si>
    <t>Grimbergen -v25</t>
  </si>
  <si>
    <t>Grimbergen -v33</t>
  </si>
  <si>
    <t>Guinness Foreign extra stout</t>
  </si>
  <si>
    <t>Guinness Pied -v</t>
  </si>
  <si>
    <t>Guinness Special Export</t>
  </si>
  <si>
    <t>Guinness -v</t>
  </si>
  <si>
    <t>Gwiniz Ble Noir</t>
  </si>
  <si>
    <t>He Biloute T'es D'min Coin</t>
  </si>
  <si>
    <t>He Biloute T'es D'min Coin -f</t>
  </si>
  <si>
    <t>Hinano</t>
  </si>
  <si>
    <t>Hinano -v</t>
  </si>
  <si>
    <t>Hoegaarden Blanche</t>
  </si>
  <si>
    <t>Hoegaarden Blanche -v</t>
  </si>
  <si>
    <t>Hoegaarden Grand Cru</t>
  </si>
  <si>
    <t>Hoegaarden Grand Cru -v</t>
  </si>
  <si>
    <t>Hoegaarden Pied Rose Citron -v</t>
  </si>
  <si>
    <t>Hoegaarden Rosee</t>
  </si>
  <si>
    <t>Hopus (Petit) -v</t>
  </si>
  <si>
    <t>Hopus Blonde</t>
  </si>
  <si>
    <t>Iki Beer Ginger</t>
  </si>
  <si>
    <t>Iki Beer Yuzu</t>
  </si>
  <si>
    <t>Isaac Baladin</t>
  </si>
  <si>
    <t>Karmeliet bois 1 bouteille75 cl + 2 verres</t>
  </si>
  <si>
    <t>Karmeliet Tripel</t>
  </si>
  <si>
    <t>Kelpie Seaweed</t>
  </si>
  <si>
    <t>Kilkenny</t>
  </si>
  <si>
    <t>Kingfisher premium</t>
  </si>
  <si>
    <t>Kirin Ichiban</t>
  </si>
  <si>
    <t>Kwak</t>
  </si>
  <si>
    <t>Kwak -75</t>
  </si>
  <si>
    <t>Kwak + Pied 0,33 -v</t>
  </si>
  <si>
    <t>La Bouffonne</t>
  </si>
  <si>
    <t>La Choulette Blonde</t>
  </si>
  <si>
    <t>La Trappe -v</t>
  </si>
  <si>
    <t>Lapin Kulta</t>
  </si>
  <si>
    <t>Leffe 9</t>
  </si>
  <si>
    <t>Leffe Blonde</t>
  </si>
  <si>
    <t>Leffe Blonde -f</t>
  </si>
  <si>
    <t>Leffe Brune</t>
  </si>
  <si>
    <t>Leffe Radieuse</t>
  </si>
  <si>
    <t>Leffe Triple</t>
  </si>
  <si>
    <t>Leffe -v25</t>
  </si>
  <si>
    <t>Leffe -v33</t>
  </si>
  <si>
    <t>Levrette -v</t>
  </si>
  <si>
    <t>Levrette</t>
  </si>
  <si>
    <t>Levrette Cherry</t>
  </si>
  <si>
    <t>Liefman's Goudendand</t>
  </si>
  <si>
    <t>Lindeman’s Pecheresse</t>
  </si>
  <si>
    <t>Lindeman's Cassis</t>
  </si>
  <si>
    <t>Lindeman's Droit -v</t>
  </si>
  <si>
    <t>Lindeman's Faro</t>
  </si>
  <si>
    <t>Lindeman's Framboise</t>
  </si>
  <si>
    <t>Lindeman's G,Rene</t>
  </si>
  <si>
    <t>Lindeman's Gueuze</t>
  </si>
  <si>
    <t>Lindeman's Kriek</t>
  </si>
  <si>
    <t>Lindeman's Pomme</t>
  </si>
  <si>
    <t>Lindeman's -v</t>
  </si>
  <si>
    <t>MacChouffe Brune -33</t>
  </si>
  <si>
    <t>Maredsous 10</t>
  </si>
  <si>
    <t>Maredsous 6</t>
  </si>
  <si>
    <t>Maredsous 8</t>
  </si>
  <si>
    <t>Maredsous -v</t>
  </si>
  <si>
    <t>Mc Chouffe brune -75</t>
  </si>
  <si>
    <t>Metre Tour de France</t>
  </si>
  <si>
    <t>Moinette Bio</t>
  </si>
  <si>
    <t>Moinette Blonde</t>
  </si>
  <si>
    <t>Moinette Bon Vœux</t>
  </si>
  <si>
    <t>Moinette Brune</t>
  </si>
  <si>
    <t>Mont Blanc -v</t>
  </si>
  <si>
    <t>Mont Des Cats -v</t>
  </si>
  <si>
    <t>Mont des cats</t>
  </si>
  <si>
    <t>Negra Modelo</t>
  </si>
  <si>
    <t>Nessie</t>
  </si>
  <si>
    <t>Newcastle Brown Ale</t>
  </si>
  <si>
    <t>O'hara's Irish Red</t>
  </si>
  <si>
    <t>O'hara's Irish Stout</t>
  </si>
  <si>
    <t>Orval</t>
  </si>
  <si>
    <t>Orval -v</t>
  </si>
  <si>
    <t>Palm</t>
  </si>
  <si>
    <t>Palm Ballon -v</t>
  </si>
  <si>
    <t>Palm NA</t>
  </si>
  <si>
    <t>Palm royale</t>
  </si>
  <si>
    <t>Paulaner Hefe Weiss</t>
  </si>
  <si>
    <t>Perfectdraft HD3620</t>
  </si>
  <si>
    <t>Petrus -v33</t>
  </si>
  <si>
    <t>Petrus -v25</t>
  </si>
  <si>
    <t>Petrus Aged Pale</t>
  </si>
  <si>
    <t>Petrus Blonde</t>
  </si>
  <si>
    <t>Petrus Brune</t>
  </si>
  <si>
    <t>Petrus Speciale</t>
  </si>
  <si>
    <t>Petrus Triple</t>
  </si>
  <si>
    <t>Petrus Vieille Brune</t>
  </si>
  <si>
    <t>Pied Kwak Duo + 2 Verres</t>
  </si>
  <si>
    <t>Pied Kwak Quadro + 4 Verres Kwak</t>
  </si>
  <si>
    <t>Pietra</t>
  </si>
  <si>
    <t>Pietra Blonda</t>
  </si>
  <si>
    <t>Pietra -v</t>
  </si>
  <si>
    <t>Pilsner Urquell</t>
  </si>
  <si>
    <t>Piraat -v</t>
  </si>
  <si>
    <t>Plateau Chimay</t>
  </si>
  <si>
    <t>Plateau Delirium</t>
  </si>
  <si>
    <t>Plateau Queue Charrue Metal</t>
  </si>
  <si>
    <t>Queue Charrue -v</t>
  </si>
  <si>
    <t>Queue De Charrue Ambree</t>
  </si>
  <si>
    <t>Queue De Charrue Blonde</t>
  </si>
  <si>
    <t>Queue De Charrue Brune</t>
  </si>
  <si>
    <t>Queue De Charrue Triple</t>
  </si>
  <si>
    <t>Quilmes</t>
  </si>
  <si>
    <t>Red Stripe</t>
  </si>
  <si>
    <t>Rescousse</t>
  </si>
  <si>
    <t>Rince Cochon</t>
  </si>
  <si>
    <t>Rince Cochon 50Cl -v</t>
  </si>
  <si>
    <t>Rince cochon blonde 3*33cL + 1 verre</t>
  </si>
  <si>
    <t>Rince Cochon Cuvée Spéciale</t>
  </si>
  <si>
    <t>Rince Cochon Rouge</t>
  </si>
  <si>
    <t>Rince Cochon Rouge 50Cl -v</t>
  </si>
  <si>
    <t>Rochefort 10</t>
  </si>
  <si>
    <t>Rochefort 3 bieres 33cl + 2 verres</t>
  </si>
  <si>
    <t>Rochefort 6</t>
  </si>
  <si>
    <t>Rochefort 8</t>
  </si>
  <si>
    <t>Rochefort Chope Gres -v</t>
  </si>
  <si>
    <t>Rosee D'hibiscus</t>
  </si>
  <si>
    <t>Rousse Du Mont Blanc</t>
  </si>
  <si>
    <t>Sagres</t>
  </si>
  <si>
    <t>Saint Erwann Blonde</t>
  </si>
  <si>
    <t>Samichlauss 1 bouteille 75 + 2 verres</t>
  </si>
  <si>
    <t>Samuel Adams Boston Lager</t>
  </si>
  <si>
    <t>San Miguel</t>
  </si>
  <si>
    <t>Singha Beer</t>
  </si>
  <si>
    <t>Sun Lik Beer</t>
  </si>
  <si>
    <t>Super Baladin</t>
  </si>
  <si>
    <t>Super Bock</t>
  </si>
  <si>
    <t>Tapis Bar Cuvee des Trolls</t>
  </si>
  <si>
    <t>Tapis Bar Delirium</t>
  </si>
  <si>
    <t>Thornbridge Jaipur</t>
  </si>
  <si>
    <t>Thornbridge Kipling</t>
  </si>
  <si>
    <t>Thornbridge Raven</t>
  </si>
  <si>
    <t>Thornbridge Russian Imperial Stout</t>
  </si>
  <si>
    <t>Thornbridge Tzara</t>
  </si>
  <si>
    <t>Tongerlo -v</t>
  </si>
  <si>
    <t>Tongerlo Blonde</t>
  </si>
  <si>
    <t>Tongerlo Brune</t>
  </si>
  <si>
    <t>Tongerlo Prior</t>
  </si>
  <si>
    <t>Trappe Blonde</t>
  </si>
  <si>
    <t>Trappe Dubbel</t>
  </si>
  <si>
    <t>Trappe Isid'or</t>
  </si>
  <si>
    <t>Trappe Quadruple</t>
  </si>
  <si>
    <t>Trappe Triple</t>
  </si>
  <si>
    <t>Trappe Witte</t>
  </si>
  <si>
    <t>Tresor des moines 5*33cL</t>
  </si>
  <si>
    <t>Triple Secret Des Moines</t>
  </si>
  <si>
    <t>Trois Monts</t>
  </si>
  <si>
    <t>Trois Monts -v</t>
  </si>
  <si>
    <t>Troll Tambour 6 bieres 25cl + 1 verre</t>
  </si>
  <si>
    <t>Tyskie</t>
  </si>
  <si>
    <t>Urquell Pied -v</t>
  </si>
  <si>
    <t>Verte Du Mont Blanc</t>
  </si>
  <si>
    <t>Violette Du Mont Blanc</t>
  </si>
  <si>
    <t>Warsteiner</t>
  </si>
  <si>
    <t>Weed</t>
  </si>
  <si>
    <t>Weihenstephaner Vitus</t>
  </si>
  <si>
    <t>West 12</t>
  </si>
  <si>
    <t>West 6</t>
  </si>
  <si>
    <t>West 8</t>
  </si>
  <si>
    <t>Westmalle Brune</t>
  </si>
  <si>
    <t>Westmalle Triple</t>
  </si>
  <si>
    <t>Zywiec</t>
  </si>
  <si>
    <t>Brocéliande Bulles de</t>
  </si>
  <si>
    <t>Brocéliande Cidre Brut</t>
  </si>
  <si>
    <t>Brocéliande Cidre Doux</t>
  </si>
  <si>
    <t>Brocéliande Jus de pomme pétillant</t>
  </si>
  <si>
    <t xml:space="preserve">Brocéliande Rosée de </t>
  </si>
  <si>
    <t>CDL Audace</t>
  </si>
  <si>
    <t>CDL Crémant du Jura</t>
  </si>
  <si>
    <t>CDL Ecrin</t>
  </si>
  <si>
    <t>CDL Ecrin 1/2</t>
  </si>
  <si>
    <t>CDL Exquis</t>
  </si>
  <si>
    <t>CDL Instinc</t>
  </si>
  <si>
    <t>CDL Nuance</t>
  </si>
  <si>
    <t>DDF Cidre Extra Brut</t>
  </si>
  <si>
    <t>DDF Cidre Moelleux</t>
  </si>
  <si>
    <t>DDF Cidre Tradition</t>
  </si>
  <si>
    <t>DDF Jus de pomme</t>
  </si>
  <si>
    <t>DDF Poiré Plant de Blanc</t>
  </si>
  <si>
    <t>DDF Rouge Bruyère</t>
  </si>
  <si>
    <t>JCR Blanc de Blanc</t>
  </si>
  <si>
    <t>JCR Brut Prestige</t>
  </si>
  <si>
    <t>JCR Brut Réserve</t>
  </si>
  <si>
    <t>JCR Brut Rosé</t>
  </si>
  <si>
    <t>Tropic'ale Ananas</t>
  </si>
  <si>
    <t>Tropic'ale blonde</t>
  </si>
  <si>
    <t>Tropic'ale blonde -75</t>
  </si>
  <si>
    <t>Tropic'ale citra</t>
  </si>
  <si>
    <t>Tropic'ale de Noël</t>
  </si>
  <si>
    <t>Tropic'ale kafrine do fé</t>
  </si>
  <si>
    <t>Tropic'ale Libertine</t>
  </si>
  <si>
    <t>Tropic'ale Litchi</t>
  </si>
  <si>
    <t>Tropic'ale Litchi 75</t>
  </si>
  <si>
    <t>Caisse bois</t>
  </si>
  <si>
    <t>duvel</t>
  </si>
  <si>
    <t>levrette</t>
  </si>
  <si>
    <t>Barbar Bok Brune</t>
  </si>
  <si>
    <t>mont des cats</t>
  </si>
  <si>
    <t>belzebuth</t>
  </si>
  <si>
    <t>levrette cherry</t>
  </si>
  <si>
    <t>duff</t>
  </si>
  <si>
    <t>carolus triple</t>
  </si>
  <si>
    <t>carolus classic</t>
  </si>
  <si>
    <t>hoegaarden grand cru</t>
  </si>
  <si>
    <t>tropic'ale blonde</t>
  </si>
  <si>
    <t>moinette bio</t>
  </si>
  <si>
    <t>iki beer yuzu</t>
  </si>
  <si>
    <t>iki beer ginger</t>
  </si>
  <si>
    <t>affligem double</t>
  </si>
  <si>
    <t>maredsous 10</t>
  </si>
  <si>
    <t>maredsous 6</t>
  </si>
  <si>
    <t>franziskaner -v</t>
  </si>
  <si>
    <t>bitburger</t>
  </si>
  <si>
    <t>Asahi Super Dry</t>
  </si>
  <si>
    <t>Chouffe blonde 75</t>
  </si>
  <si>
    <t>Barbar Blonde</t>
  </si>
  <si>
    <t>rince cochon rouge</t>
  </si>
  <si>
    <t>tropic'ale litchi</t>
  </si>
  <si>
    <t>west 12</t>
  </si>
  <si>
    <t>cuvee des trolls -75</t>
  </si>
  <si>
    <t>chouffe blonde 75</t>
  </si>
  <si>
    <t>eku pils</t>
  </si>
  <si>
    <t>affligem triple</t>
  </si>
  <si>
    <t>petrus triple</t>
  </si>
  <si>
    <t>brigand</t>
  </si>
  <si>
    <t>Duvel -75</t>
  </si>
  <si>
    <t>duvel -75</t>
  </si>
  <si>
    <t>bush blonde</t>
  </si>
  <si>
    <t>Banana Bread Beer</t>
  </si>
  <si>
    <t>rochefort 8</t>
  </si>
  <si>
    <t>carolus classic 75</t>
  </si>
  <si>
    <t>eku 28</t>
  </si>
  <si>
    <t>Ar Men Blanche</t>
  </si>
  <si>
    <t>Ar Men Blonde Bio</t>
  </si>
  <si>
    <t>Ar Men Doree Bio</t>
  </si>
  <si>
    <t>westmalle triple</t>
  </si>
  <si>
    <t>barbar blonde</t>
  </si>
  <si>
    <t>Barbar-v</t>
  </si>
  <si>
    <t>Pied Kwak Quadro + 4 Verres Kwak -v</t>
  </si>
  <si>
    <t>achel blonde</t>
  </si>
  <si>
    <t>achel brune</t>
  </si>
  <si>
    <t>moinette blonde</t>
  </si>
  <si>
    <t>chouffe blonde</t>
  </si>
  <si>
    <t>chimay triple</t>
  </si>
  <si>
    <t>orval</t>
  </si>
  <si>
    <t>maredsous 8</t>
  </si>
  <si>
    <t>leffe -v33</t>
  </si>
  <si>
    <t>Leffe -v 25</t>
  </si>
  <si>
    <t>leffe brune</t>
  </si>
  <si>
    <t>nessie</t>
  </si>
  <si>
    <t>quilmes</t>
  </si>
  <si>
    <t>franziskaner -f</t>
  </si>
  <si>
    <t>cdl ecrin</t>
  </si>
  <si>
    <t>choulette fraise</t>
  </si>
  <si>
    <t>weed</t>
  </si>
  <si>
    <t>rochefort 6</t>
  </si>
  <si>
    <t>ch'ti triple</t>
  </si>
  <si>
    <t>leffe triple</t>
  </si>
  <si>
    <t>bruegel</t>
  </si>
  <si>
    <t>kilkenny</t>
  </si>
  <si>
    <t>celtika triple</t>
  </si>
  <si>
    <t>rochefort 10</t>
  </si>
  <si>
    <t>brooklyn brown ale</t>
  </si>
  <si>
    <t>rescousse</t>
  </si>
  <si>
    <t>hoegaarden blanche</t>
  </si>
  <si>
    <t>leffe blonde</t>
  </si>
  <si>
    <t>rince cochon</t>
  </si>
  <si>
    <t>chimay rouge</t>
  </si>
  <si>
    <t>trappe blonde</t>
  </si>
  <si>
    <t>kelpie seaweed</t>
  </si>
  <si>
    <t>la bouffonne</t>
  </si>
  <si>
    <t>brewdog tokyo</t>
  </si>
  <si>
    <t>curim gold</t>
  </si>
  <si>
    <t>westmalle brune</t>
  </si>
  <si>
    <t>lapin kulta</t>
  </si>
  <si>
    <t>queue de charrue blonde</t>
  </si>
  <si>
    <t>pietra blonda</t>
  </si>
  <si>
    <t>piraat -v</t>
  </si>
  <si>
    <t>coedo shiro</t>
  </si>
  <si>
    <t>moinette brune</t>
  </si>
  <si>
    <t>charles quint rubis</t>
  </si>
  <si>
    <t>trappe triple</t>
  </si>
  <si>
    <t>tongerlo blonde</t>
  </si>
  <si>
    <t>duvel -v</t>
  </si>
  <si>
    <t>tongerlo brune</t>
  </si>
  <si>
    <t>super bock</t>
  </si>
  <si>
    <t>carolus hopsinjoor</t>
  </si>
  <si>
    <t>Thornbridge Wild Raven</t>
  </si>
  <si>
    <t>brewdog nanny state</t>
  </si>
  <si>
    <t>Choulette fraise</t>
  </si>
  <si>
    <t>Biere des Ours</t>
  </si>
  <si>
    <t>petrus brune</t>
  </si>
  <si>
    <t>Sun lik beer</t>
  </si>
  <si>
    <t>brooklyn lager</t>
  </si>
  <si>
    <t>De molen amarillo</t>
  </si>
  <si>
    <t>Ch'ti triple</t>
  </si>
  <si>
    <t>moinette bon vœux</t>
  </si>
  <si>
    <t>cdl nuance</t>
  </si>
  <si>
    <t>carolus hopsinjoor 75</t>
  </si>
  <si>
    <t>queue de charrue triple</t>
  </si>
  <si>
    <t>belzebuth -v</t>
  </si>
  <si>
    <t>picaro triple</t>
  </si>
  <si>
    <t>picaro blonde</t>
  </si>
  <si>
    <t>picaro ambré</t>
  </si>
  <si>
    <t>picaro blanche</t>
  </si>
  <si>
    <t>picaro original</t>
  </si>
  <si>
    <t>picaro premium</t>
  </si>
  <si>
    <t>verre FRANZISKANER</t>
  </si>
  <si>
    <t>Code Article</t>
  </si>
  <si>
    <t>Type</t>
  </si>
  <si>
    <t>Volume</t>
  </si>
  <si>
    <t>Unite d'Achat</t>
  </si>
  <si>
    <t>Unite de vente totale</t>
  </si>
  <si>
    <t>Consommé</t>
  </si>
  <si>
    <t>Restant</t>
  </si>
  <si>
    <t>CAISSE CONSIGNE</t>
  </si>
  <si>
    <t>DELIRIUM NOCTRUNUM</t>
  </si>
  <si>
    <t>DELIRIUM NOCTRUNUM 75</t>
  </si>
  <si>
    <t>VERRE TONGERLO 25</t>
  </si>
  <si>
    <t>PCB</t>
  </si>
  <si>
    <t>Unité Commandée</t>
  </si>
  <si>
    <t>Unité Reçue</t>
  </si>
  <si>
    <t>UV reçue utile</t>
  </si>
  <si>
    <t>UV Cassée ou manquant</t>
  </si>
  <si>
    <t>Date réception</t>
  </si>
  <si>
    <t>Erreur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</si>
</sst>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0"/>
      <color theme="0"/>
      <name val="Designio"/>
      <family val="3"/>
    </font>
    <font>
      <sz val="10"/>
      <color theme="1"/>
      <name val="Designio"/>
      <family val="3"/>
    </font>
    <font>
      <sz val="8"/>
      <color indexed="10"/>
      <name val="Tahoma"/>
      <family val="2"/>
    </font>
    <font>
      <sz val="8"/>
      <name val="Calibri"/>
      <family val="2"/>
    </font>
    <font>
      <sz val="8"/>
      <color indexed="10"/>
      <name val="Calibri"/>
      <family val="2"/>
    </font>
    <font>
      <b/>
      <sz val="8"/>
      <color theme="0"/>
      <name val="Calibri"/>
      <family val="2"/>
    </font>
    <font>
      <sz val="12"/>
      <color theme="1"/>
      <name val="Calibri"/>
      <family val="2"/>
    </font>
    <font>
      <sz val="1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</borders>
  <cellStyleXfs count="2">
    <xf numFmtId="0" fontId="0" fillId="0" borderId="0"/>
    <xf numFmtId="0" fontId="3" fillId="0" borderId="0" pivotButton="1"/>
  </cellStyleXfs>
  <cellXfs count="38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0" xfId="1" applyFont="1" applyFill="1" applyAlignment="1">
      <alignment horizontal="center" vertical="top"/>
    </xf>
    <xf numFmtId="0" fontId="5" fillId="0" borderId="0" xfId="1" applyFont="1" applyAlignment="1">
      <alignment horizontal="center" vertical="top"/>
    </xf>
    <xf numFmtId="0" fontId="4" fillId="0" borderId="0" xfId="1" applyFont="1" applyAlignment="1">
      <alignment horizontal="center" vertical="top"/>
    </xf>
    <xf numFmtId="0" fontId="4" fillId="0" borderId="0" xfId="1" applyNumberFormat="1" applyFont="1" applyAlignment="1">
      <alignment horizontal="center" vertical="top"/>
    </xf>
    <xf numFmtId="0" fontId="6" fillId="2" borderId="0" xfId="1" applyFont="1" applyFill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4" fontId="4" fillId="0" borderId="0" xfId="1" applyNumberFormat="1" applyFont="1" applyAlignment="1">
      <alignment horizontal="center" vertical="top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4" fillId="0" borderId="0" xfId="1" applyNumberFormat="1" applyFont="1" applyFill="1" applyAlignment="1">
      <alignment horizontal="center" vertical="top"/>
    </xf>
    <xf numFmtId="0" fontId="5" fillId="0" borderId="0" xfId="1" applyFont="1" applyFill="1" applyAlignment="1">
      <alignment horizontal="center" vertical="top"/>
    </xf>
    <xf numFmtId="0" fontId="4" fillId="0" borderId="0" xfId="1" applyNumberFormat="1" applyFont="1" applyFill="1" applyAlignment="1">
      <alignment horizontal="center" vertical="top"/>
    </xf>
    <xf numFmtId="49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9" fillId="2" borderId="0" xfId="1" applyNumberFormat="1" applyFont="1" applyFill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49" fontId="10" fillId="2" borderId="0" xfId="0" applyNumberFormat="1" applyFont="1" applyFill="1" applyAlignment="1">
      <alignment horizontal="center" vertical="center" wrapText="1"/>
    </xf>
    <xf numFmtId="0" fontId="10" fillId="2" borderId="0" xfId="0" applyNumberFormat="1" applyFont="1" applyFill="1" applyAlignment="1">
      <alignment horizontal="center" vertical="center" wrapText="1"/>
    </xf>
    <xf numFmtId="0" fontId="11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11" fillId="2" borderId="0" xfId="1" applyNumberFormat="1" applyFont="1" applyFill="1" applyAlignment="1">
      <alignment horizontal="center" vertical="center"/>
    </xf>
    <xf numFmtId="49" fontId="8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 applyProtection="1">
      <alignment horizontal="center" vertical="center"/>
      <protection locked="0"/>
    </xf>
    <xf numFmtId="49" fontId="8" fillId="0" borderId="0" xfId="0" quotePrefix="1" applyNumberFormat="1" applyFont="1" applyFill="1" applyBorder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49" fontId="8" fillId="0" borderId="0" xfId="1" applyNumberFormat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8" fillId="0" borderId="0" xfId="1" applyNumberFormat="1" applyFont="1" applyFill="1" applyAlignment="1">
      <alignment horizontal="center" vertical="center"/>
    </xf>
    <xf numFmtId="49" fontId="8" fillId="4" borderId="0" xfId="1" applyNumberFormat="1" applyFont="1" applyFill="1" applyAlignment="1">
      <alignment horizontal="center" vertical="center"/>
    </xf>
    <xf numFmtId="0" fontId="8" fillId="4" borderId="0" xfId="1" applyNumberFormat="1" applyFont="1" applyFill="1" applyAlignment="1">
      <alignment horizontal="center" vertical="center"/>
    </xf>
    <xf numFmtId="0" fontId="8" fillId="3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oalen/Google%20Drive/EURL%20ESPRIT%20BULLES/Gestion/Matrice%20Produits%20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Etiquettes"/>
    </sheetNames>
    <definedNames>
      <definedName name="Produits" refersTo="='Matrice'!$A$3:$A$509"/>
    </definedNames>
    <sheetDataSet>
      <sheetData sheetId="0">
        <row r="3">
          <cell r="A3" t="str">
            <v>_DIVERS</v>
          </cell>
          <cell r="B3" t="str">
            <v>Divers</v>
          </cell>
          <cell r="C3" t="str">
            <v>00000</v>
          </cell>
          <cell r="D3" t="str">
            <v>-</v>
          </cell>
          <cell r="E3" t="str">
            <v>-</v>
          </cell>
          <cell r="F3" t="str">
            <v>-</v>
          </cell>
          <cell r="G3" t="str">
            <v>-</v>
          </cell>
          <cell r="I3" t="str">
            <v>-</v>
          </cell>
          <cell r="J3" t="str">
            <v>-</v>
          </cell>
          <cell r="K3" t="str">
            <v>-</v>
          </cell>
          <cell r="L3" t="str">
            <v>-</v>
          </cell>
          <cell r="M3" t="str">
            <v>-</v>
          </cell>
          <cell r="N3" t="str">
            <v>-</v>
          </cell>
          <cell r="O3" t="str">
            <v>-</v>
          </cell>
          <cell r="P3" t="str">
            <v>-</v>
          </cell>
          <cell r="Q3" t="str">
            <v>-</v>
          </cell>
          <cell r="R3" t="str">
            <v>-</v>
          </cell>
          <cell r="S3" t="str">
            <v>-</v>
          </cell>
          <cell r="T3" t="str">
            <v>-</v>
          </cell>
          <cell r="U3" t="str">
            <v>-</v>
          </cell>
          <cell r="V3" t="str">
            <v>-</v>
          </cell>
          <cell r="W3" t="str">
            <v>-</v>
          </cell>
          <cell r="X3" t="str">
            <v>-</v>
          </cell>
          <cell r="Y3" t="str">
            <v>-</v>
          </cell>
          <cell r="Z3" t="str">
            <v>-</v>
          </cell>
        </row>
        <row r="4">
          <cell r="A4" t="str">
            <v>_DIVERS BIERE</v>
          </cell>
          <cell r="B4" t="str">
            <v>Bière</v>
          </cell>
          <cell r="C4" t="str">
            <v>00001</v>
          </cell>
          <cell r="D4" t="str">
            <v>-</v>
          </cell>
          <cell r="E4" t="str">
            <v>-</v>
          </cell>
          <cell r="F4" t="str">
            <v>-</v>
          </cell>
          <cell r="G4" t="str">
            <v>-</v>
          </cell>
          <cell r="I4" t="str">
            <v>-</v>
          </cell>
          <cell r="J4" t="str">
            <v>-</v>
          </cell>
          <cell r="K4" t="str">
            <v>-</v>
          </cell>
          <cell r="L4" t="str">
            <v>-</v>
          </cell>
          <cell r="M4" t="str">
            <v>-</v>
          </cell>
          <cell r="N4" t="str">
            <v>-</v>
          </cell>
          <cell r="O4" t="str">
            <v>-</v>
          </cell>
          <cell r="P4" t="str">
            <v>-</v>
          </cell>
          <cell r="Q4" t="str">
            <v>-</v>
          </cell>
          <cell r="R4" t="str">
            <v>-</v>
          </cell>
          <cell r="S4" t="str">
            <v>-</v>
          </cell>
          <cell r="T4" t="str">
            <v>-</v>
          </cell>
          <cell r="U4" t="str">
            <v>-</v>
          </cell>
          <cell r="V4" t="str">
            <v>-</v>
          </cell>
          <cell r="W4" t="str">
            <v>-</v>
          </cell>
          <cell r="X4" t="str">
            <v>-</v>
          </cell>
          <cell r="Y4" t="str">
            <v>-</v>
          </cell>
          <cell r="Z4" t="str">
            <v>-</v>
          </cell>
        </row>
        <row r="5">
          <cell r="A5" t="str">
            <v>_DIVERS VERRE</v>
          </cell>
          <cell r="B5" t="str">
            <v>Verres</v>
          </cell>
          <cell r="C5" t="str">
            <v>00002</v>
          </cell>
          <cell r="D5" t="str">
            <v>-</v>
          </cell>
          <cell r="E5" t="str">
            <v>-</v>
          </cell>
          <cell r="F5" t="str">
            <v>-</v>
          </cell>
          <cell r="G5" t="str">
            <v>-</v>
          </cell>
          <cell r="I5" t="str">
            <v>-</v>
          </cell>
          <cell r="J5" t="str">
            <v>-</v>
          </cell>
          <cell r="K5" t="str">
            <v>-</v>
          </cell>
          <cell r="L5" t="str">
            <v>-</v>
          </cell>
          <cell r="M5" t="str">
            <v>-</v>
          </cell>
          <cell r="N5" t="str">
            <v>-</v>
          </cell>
          <cell r="O5" t="str">
            <v>-</v>
          </cell>
          <cell r="P5" t="str">
            <v>-</v>
          </cell>
          <cell r="Q5" t="str">
            <v>-</v>
          </cell>
          <cell r="R5" t="str">
            <v>-</v>
          </cell>
          <cell r="S5" t="str">
            <v>-</v>
          </cell>
          <cell r="T5" t="str">
            <v>-</v>
          </cell>
          <cell r="U5" t="str">
            <v>-</v>
          </cell>
          <cell r="V5" t="str">
            <v>-</v>
          </cell>
          <cell r="W5" t="str">
            <v>-</v>
          </cell>
          <cell r="X5" t="str">
            <v>-</v>
          </cell>
          <cell r="Y5" t="str">
            <v>-</v>
          </cell>
          <cell r="Z5" t="str">
            <v>-</v>
          </cell>
        </row>
        <row r="6">
          <cell r="A6" t="str">
            <v>A</v>
          </cell>
          <cell r="B6" t="str">
            <v>-</v>
          </cell>
          <cell r="C6" t="str">
            <v>-</v>
          </cell>
          <cell r="D6" t="str">
            <v>-</v>
          </cell>
          <cell r="E6" t="str">
            <v>-</v>
          </cell>
          <cell r="F6" t="str">
            <v>-</v>
          </cell>
          <cell r="G6" t="str">
            <v>-</v>
          </cell>
          <cell r="I6" t="str">
            <v>-</v>
          </cell>
          <cell r="J6" t="str">
            <v>-</v>
          </cell>
          <cell r="K6" t="str">
            <v>-</v>
          </cell>
          <cell r="L6" t="str">
            <v>-</v>
          </cell>
          <cell r="M6" t="str">
            <v>-</v>
          </cell>
          <cell r="N6" t="str">
            <v>-</v>
          </cell>
          <cell r="O6" t="str">
            <v>-</v>
          </cell>
          <cell r="P6" t="str">
            <v>-</v>
          </cell>
          <cell r="Q6" t="str">
            <v>-</v>
          </cell>
          <cell r="R6" t="str">
            <v>-</v>
          </cell>
          <cell r="S6" t="str">
            <v>-</v>
          </cell>
          <cell r="T6" t="str">
            <v>-</v>
          </cell>
          <cell r="U6" t="str">
            <v>-</v>
          </cell>
          <cell r="V6" t="str">
            <v>-</v>
          </cell>
          <cell r="W6" t="str">
            <v>-</v>
          </cell>
          <cell r="X6" t="str">
            <v>-</v>
          </cell>
          <cell r="Y6" t="str">
            <v>-</v>
          </cell>
          <cell r="Z6" t="str">
            <v>-</v>
          </cell>
        </row>
        <row r="7">
          <cell r="A7" t="str">
            <v>ACHEL BLONDE</v>
          </cell>
          <cell r="B7" t="str">
            <v>Bière</v>
          </cell>
          <cell r="D7">
            <v>0.33</v>
          </cell>
          <cell r="E7">
            <v>8</v>
          </cell>
          <cell r="F7" t="str">
            <v>Belgique</v>
          </cell>
          <cell r="J7" t="str">
            <v>Trappiste</v>
          </cell>
          <cell r="K7" t="str">
            <v>Blonde</v>
          </cell>
          <cell r="S7" t="str">
            <v>Vanuxeem</v>
          </cell>
          <cell r="T7">
            <v>24</v>
          </cell>
          <cell r="U7">
            <v>2.0485000000000002</v>
          </cell>
          <cell r="V7">
            <v>2.4500000000000002</v>
          </cell>
          <cell r="W7">
            <v>3.21</v>
          </cell>
          <cell r="X7">
            <v>3.15</v>
          </cell>
          <cell r="Y7">
            <v>4.05</v>
          </cell>
          <cell r="Z7" t="str">
            <v>12,27 €/L</v>
          </cell>
        </row>
        <row r="8">
          <cell r="A8" t="str">
            <v>ACHEL BRUNE</v>
          </cell>
          <cell r="B8" t="str">
            <v>Bière</v>
          </cell>
          <cell r="D8">
            <v>0.33</v>
          </cell>
          <cell r="E8">
            <v>8</v>
          </cell>
          <cell r="F8" t="str">
            <v>Belgique</v>
          </cell>
          <cell r="J8" t="str">
            <v>Trappiste</v>
          </cell>
          <cell r="K8" t="str">
            <v>Brune</v>
          </cell>
          <cell r="S8" t="str">
            <v>Vanuxeem</v>
          </cell>
          <cell r="T8">
            <v>24</v>
          </cell>
          <cell r="V8">
            <v>2.4500000000000002</v>
          </cell>
          <cell r="Y8">
            <v>4.0999999999999996</v>
          </cell>
          <cell r="Z8" t="str">
            <v>12,42 €/L</v>
          </cell>
        </row>
        <row r="9">
          <cell r="A9" t="str">
            <v>AFFLIGEM BLONDE</v>
          </cell>
          <cell r="B9" t="str">
            <v>Bière</v>
          </cell>
          <cell r="D9">
            <v>0.33</v>
          </cell>
          <cell r="E9">
            <v>7</v>
          </cell>
          <cell r="F9" t="str">
            <v>Belgique</v>
          </cell>
          <cell r="K9" t="str">
            <v>Blonde</v>
          </cell>
          <cell r="S9" t="str">
            <v>Interdrinks</v>
          </cell>
          <cell r="T9">
            <v>24</v>
          </cell>
          <cell r="V9">
            <v>2.3199999999999998</v>
          </cell>
          <cell r="Y9">
            <v>3.1</v>
          </cell>
          <cell r="Z9" t="str">
            <v>9,39 €/L</v>
          </cell>
        </row>
        <row r="10">
          <cell r="A10" t="str">
            <v>AFFLIGEM TRIPLE</v>
          </cell>
          <cell r="B10" t="str">
            <v>Bière</v>
          </cell>
          <cell r="D10">
            <v>0.33</v>
          </cell>
          <cell r="E10">
            <v>8</v>
          </cell>
          <cell r="F10" t="str">
            <v>Belgique</v>
          </cell>
          <cell r="K10" t="str">
            <v>Blonde</v>
          </cell>
          <cell r="S10" t="str">
            <v>Interdrinks</v>
          </cell>
          <cell r="T10">
            <v>24</v>
          </cell>
          <cell r="V10">
            <v>3.1</v>
          </cell>
          <cell r="Y10">
            <v>3.85</v>
          </cell>
          <cell r="Z10" t="str">
            <v>11,67 €/L</v>
          </cell>
        </row>
        <row r="11">
          <cell r="A11" t="str">
            <v>ANOSTEKE BLONDE</v>
          </cell>
          <cell r="B11" t="str">
            <v>Bière</v>
          </cell>
          <cell r="D11">
            <v>0.33</v>
          </cell>
          <cell r="E11">
            <v>8</v>
          </cell>
          <cell r="F11" t="str">
            <v>France</v>
          </cell>
          <cell r="K11" t="str">
            <v>Blonde</v>
          </cell>
          <cell r="S11" t="str">
            <v>Interdrinks</v>
          </cell>
          <cell r="T11">
            <v>24</v>
          </cell>
          <cell r="V11">
            <v>2.29</v>
          </cell>
          <cell r="Y11">
            <v>3.95</v>
          </cell>
          <cell r="Z11" t="str">
            <v>11,97 €/L</v>
          </cell>
        </row>
        <row r="12">
          <cell r="A12" t="str">
            <v>ANOSTEKE BRUNE</v>
          </cell>
          <cell r="B12" t="str">
            <v>Bière</v>
          </cell>
          <cell r="D12">
            <v>0.33</v>
          </cell>
          <cell r="E12">
            <v>8.5</v>
          </cell>
          <cell r="F12" t="str">
            <v>France</v>
          </cell>
          <cell r="K12" t="str">
            <v>Brune</v>
          </cell>
          <cell r="S12" t="str">
            <v>Interdrinks</v>
          </cell>
          <cell r="T12">
            <v>24</v>
          </cell>
          <cell r="V12">
            <v>2.4900000000000002</v>
          </cell>
          <cell r="Y12">
            <v>4.25</v>
          </cell>
          <cell r="Z12" t="str">
            <v>12,88 €/L</v>
          </cell>
        </row>
        <row r="13">
          <cell r="A13" t="str">
            <v>AR MEN BLANCHE</v>
          </cell>
          <cell r="B13" t="str">
            <v>Bière</v>
          </cell>
          <cell r="D13">
            <v>0.33</v>
          </cell>
          <cell r="E13">
            <v>4.8</v>
          </cell>
          <cell r="F13" t="str">
            <v>France</v>
          </cell>
          <cell r="K13" t="str">
            <v>Blanche</v>
          </cell>
          <cell r="S13" t="str">
            <v>Interdrinks</v>
          </cell>
          <cell r="T13">
            <v>12</v>
          </cell>
          <cell r="V13">
            <v>2.09</v>
          </cell>
          <cell r="Y13">
            <v>3.65</v>
          </cell>
          <cell r="Z13" t="str">
            <v>11,06 €/L</v>
          </cell>
        </row>
        <row r="14">
          <cell r="A14" t="str">
            <v>AR MEN BLONDE</v>
          </cell>
          <cell r="B14" t="str">
            <v>Bière</v>
          </cell>
          <cell r="D14">
            <v>0.33</v>
          </cell>
          <cell r="E14">
            <v>5</v>
          </cell>
          <cell r="F14" t="str">
            <v>France</v>
          </cell>
          <cell r="K14" t="str">
            <v>Blonde</v>
          </cell>
          <cell r="S14" t="str">
            <v>Interdrinks</v>
          </cell>
          <cell r="T14">
            <v>12</v>
          </cell>
          <cell r="V14">
            <v>2.29</v>
          </cell>
          <cell r="Y14">
            <v>3.9</v>
          </cell>
          <cell r="Z14" t="str">
            <v>11,82 €/L</v>
          </cell>
        </row>
        <row r="15">
          <cell r="A15" t="str">
            <v>AR MEN DOREE</v>
          </cell>
          <cell r="B15" t="str">
            <v>Bière</v>
          </cell>
          <cell r="D15">
            <v>0.33</v>
          </cell>
          <cell r="E15">
            <v>7.7</v>
          </cell>
          <cell r="F15" t="str">
            <v>France</v>
          </cell>
          <cell r="K15" t="str">
            <v>Blonde</v>
          </cell>
          <cell r="S15" t="str">
            <v>Interdrinks</v>
          </cell>
          <cell r="T15">
            <v>12</v>
          </cell>
          <cell r="V15">
            <v>2.29</v>
          </cell>
          <cell r="Y15">
            <v>3.9</v>
          </cell>
          <cell r="Z15" t="str">
            <v>11,82 €/L</v>
          </cell>
        </row>
        <row r="16">
          <cell r="A16" t="str">
            <v>ASAHI SUPER DRY</v>
          </cell>
          <cell r="B16" t="str">
            <v>Bière</v>
          </cell>
          <cell r="D16">
            <v>0.33</v>
          </cell>
          <cell r="E16">
            <v>5</v>
          </cell>
          <cell r="F16" t="str">
            <v>Japon</v>
          </cell>
          <cell r="J16" t="str">
            <v>Lager</v>
          </cell>
          <cell r="K16" t="str">
            <v>Blonde</v>
          </cell>
          <cell r="S16" t="str">
            <v>Interdrinks</v>
          </cell>
          <cell r="T16">
            <v>24</v>
          </cell>
          <cell r="V16">
            <v>2.1</v>
          </cell>
          <cell r="Y16">
            <v>3.35</v>
          </cell>
          <cell r="Z16" t="str">
            <v>10,15 €/L</v>
          </cell>
        </row>
        <row r="17">
          <cell r="A17" t="str">
            <v>B</v>
          </cell>
          <cell r="B17" t="str">
            <v>-</v>
          </cell>
          <cell r="C17" t="str">
            <v>-</v>
          </cell>
          <cell r="D17" t="str">
            <v>-</v>
          </cell>
          <cell r="E17" t="str">
            <v>-</v>
          </cell>
          <cell r="F17" t="str">
            <v>-</v>
          </cell>
          <cell r="G17" t="str">
            <v>-</v>
          </cell>
          <cell r="I17" t="str">
            <v>-</v>
          </cell>
          <cell r="J17" t="str">
            <v>-</v>
          </cell>
          <cell r="K17" t="str">
            <v>-</v>
          </cell>
          <cell r="L17" t="str">
            <v>-</v>
          </cell>
          <cell r="M17" t="str">
            <v>-</v>
          </cell>
          <cell r="N17" t="str">
            <v>-</v>
          </cell>
          <cell r="O17" t="str">
            <v>-</v>
          </cell>
          <cell r="P17" t="str">
            <v>-</v>
          </cell>
          <cell r="Q17" t="str">
            <v>-</v>
          </cell>
          <cell r="R17" t="str">
            <v>-</v>
          </cell>
          <cell r="S17" t="str">
            <v>-</v>
          </cell>
          <cell r="T17" t="str">
            <v>-</v>
          </cell>
          <cell r="U17" t="str">
            <v>-</v>
          </cell>
          <cell r="V17" t="str">
            <v>-</v>
          </cell>
          <cell r="W17" t="str">
            <v>-</v>
          </cell>
          <cell r="X17" t="str">
            <v>-</v>
          </cell>
          <cell r="Y17" t="str">
            <v>-</v>
          </cell>
          <cell r="Z17" t="str">
            <v>-</v>
          </cell>
        </row>
        <row r="18">
          <cell r="A18" t="str">
            <v>BANANA BREAD BEER</v>
          </cell>
          <cell r="B18" t="str">
            <v>Bière</v>
          </cell>
          <cell r="D18">
            <v>0.5</v>
          </cell>
          <cell r="E18">
            <v>5.2</v>
          </cell>
          <cell r="F18" t="str">
            <v>Angleterre</v>
          </cell>
          <cell r="J18" t="str">
            <v>Spéciale</v>
          </cell>
          <cell r="K18" t="str">
            <v>Ambrée</v>
          </cell>
          <cell r="R18">
            <v>1.8769444444444401</v>
          </cell>
          <cell r="S18" t="str">
            <v>Interdrinks</v>
          </cell>
          <cell r="T18">
            <v>12</v>
          </cell>
          <cell r="U18">
            <v>3.2846527777777701</v>
          </cell>
          <cell r="V18">
            <v>3.4</v>
          </cell>
          <cell r="W18">
            <v>4.4000000000000004</v>
          </cell>
          <cell r="Y18">
            <v>6.5</v>
          </cell>
          <cell r="Z18" t="str">
            <v>13,00 €/L</v>
          </cell>
        </row>
        <row r="19">
          <cell r="A19" t="str">
            <v>BARBAR BLONDE</v>
          </cell>
          <cell r="B19" t="str">
            <v>Bière</v>
          </cell>
          <cell r="D19">
            <v>0.33</v>
          </cell>
          <cell r="E19">
            <v>8</v>
          </cell>
          <cell r="F19" t="str">
            <v>Belgique</v>
          </cell>
          <cell r="J19" t="str">
            <v>Spéciale</v>
          </cell>
          <cell r="K19" t="str">
            <v>Blonde</v>
          </cell>
          <cell r="R19">
            <v>1.02539583333333</v>
          </cell>
          <cell r="S19" t="str">
            <v>Vanuxeem</v>
          </cell>
          <cell r="T19">
            <v>20</v>
          </cell>
          <cell r="U19">
            <v>1.7944427083333274</v>
          </cell>
          <cell r="V19">
            <v>1.9469703385416601</v>
          </cell>
          <cell r="W19">
            <v>3.21</v>
          </cell>
          <cell r="X19">
            <v>3.15</v>
          </cell>
          <cell r="Y19">
            <v>3.95</v>
          </cell>
          <cell r="Z19" t="str">
            <v>11,97 €/L</v>
          </cell>
        </row>
        <row r="20">
          <cell r="A20" t="str">
            <v>BARBAR BOK BRUNE</v>
          </cell>
          <cell r="B20" t="str">
            <v>Bière</v>
          </cell>
          <cell r="D20">
            <v>0.33</v>
          </cell>
          <cell r="E20">
            <v>8.5</v>
          </cell>
          <cell r="F20" t="str">
            <v>Belgique</v>
          </cell>
          <cell r="J20" t="str">
            <v>Spéciale</v>
          </cell>
          <cell r="K20" t="str">
            <v>Brune</v>
          </cell>
          <cell r="S20" t="str">
            <v>Vanuxeem</v>
          </cell>
          <cell r="T20">
            <v>20</v>
          </cell>
          <cell r="V20">
            <v>3.01</v>
          </cell>
          <cell r="Y20">
            <v>4.9000000000000004</v>
          </cell>
          <cell r="Z20" t="str">
            <v>14,85 €/L</v>
          </cell>
        </row>
        <row r="21">
          <cell r="A21" t="str">
            <v>BELLEROSE</v>
          </cell>
          <cell r="B21" t="str">
            <v>Bière</v>
          </cell>
          <cell r="D21">
            <v>0.33</v>
          </cell>
          <cell r="E21">
            <v>6.5</v>
          </cell>
          <cell r="F21" t="str">
            <v>France</v>
          </cell>
          <cell r="J21" t="str">
            <v>Bière de garde</v>
          </cell>
          <cell r="K21" t="str">
            <v>Blonde</v>
          </cell>
          <cell r="R21">
            <v>0.9</v>
          </cell>
          <cell r="S21" t="str">
            <v>IBB</v>
          </cell>
          <cell r="T21">
            <v>24</v>
          </cell>
          <cell r="U21">
            <v>1.575</v>
          </cell>
          <cell r="V21">
            <v>1.7088749999999999</v>
          </cell>
          <cell r="W21">
            <v>2.5499999999999998</v>
          </cell>
          <cell r="X21">
            <v>2.41</v>
          </cell>
          <cell r="Y21">
            <v>3.1</v>
          </cell>
          <cell r="Z21" t="str">
            <v>9,39 €/L</v>
          </cell>
        </row>
        <row r="22">
          <cell r="A22" t="str">
            <v>BELZEBUTH</v>
          </cell>
          <cell r="B22" t="str">
            <v>Bière</v>
          </cell>
          <cell r="D22">
            <v>0.25</v>
          </cell>
          <cell r="E22">
            <v>13</v>
          </cell>
          <cell r="F22" t="str">
            <v>France</v>
          </cell>
          <cell r="J22" t="str">
            <v>Ale fort</v>
          </cell>
          <cell r="K22" t="str">
            <v>Blonde</v>
          </cell>
          <cell r="S22" t="str">
            <v>Interdrinks</v>
          </cell>
          <cell r="T22">
            <v>24</v>
          </cell>
          <cell r="V22">
            <v>2.4300000000000002</v>
          </cell>
          <cell r="Y22">
            <v>4.1500000000000004</v>
          </cell>
          <cell r="Z22" t="str">
            <v>16,60 €/L</v>
          </cell>
        </row>
        <row r="23">
          <cell r="A23" t="str">
            <v>BENNO</v>
          </cell>
          <cell r="B23" t="str">
            <v>Bière</v>
          </cell>
          <cell r="D23">
            <v>0.33</v>
          </cell>
          <cell r="E23">
            <v>6.9</v>
          </cell>
          <cell r="F23" t="str">
            <v>Autriche</v>
          </cell>
          <cell r="J23" t="str">
            <v>Trappiste</v>
          </cell>
          <cell r="K23" t="str">
            <v>Blonde</v>
          </cell>
          <cell r="R23">
            <v>3.1768999999999998</v>
          </cell>
          <cell r="S23" t="str">
            <v>Interdrinks</v>
          </cell>
          <cell r="T23">
            <v>24</v>
          </cell>
          <cell r="U23">
            <v>5.5595749999999997</v>
          </cell>
          <cell r="V23">
            <v>6.0321388749999993</v>
          </cell>
          <cell r="Y23">
            <v>9.5</v>
          </cell>
          <cell r="Z23" t="str">
            <v>28,79 €/L</v>
          </cell>
        </row>
        <row r="24">
          <cell r="A24" t="str">
            <v>BIERE DES OURS</v>
          </cell>
          <cell r="B24" t="str">
            <v>Bière</v>
          </cell>
          <cell r="D24">
            <v>0.33</v>
          </cell>
          <cell r="E24">
            <v>8.5</v>
          </cell>
          <cell r="F24" t="str">
            <v>Belgique</v>
          </cell>
          <cell r="J24" t="str">
            <v>Bière au miel</v>
          </cell>
          <cell r="S24" t="str">
            <v>Vanuxeem</v>
          </cell>
          <cell r="T24">
            <v>24</v>
          </cell>
          <cell r="V24">
            <v>2.33</v>
          </cell>
          <cell r="Y24">
            <v>3.95</v>
          </cell>
          <cell r="Z24" t="str">
            <v>11,97 €/L</v>
          </cell>
        </row>
        <row r="25">
          <cell r="A25" t="str">
            <v>BITBURGER</v>
          </cell>
          <cell r="B25" t="str">
            <v>Bière</v>
          </cell>
          <cell r="D25">
            <v>0.33</v>
          </cell>
          <cell r="E25">
            <v>4.8</v>
          </cell>
          <cell r="F25" t="str">
            <v>Allemagne</v>
          </cell>
          <cell r="J25" t="str">
            <v>Lager</v>
          </cell>
          <cell r="S25" t="str">
            <v>Interdrinks</v>
          </cell>
          <cell r="T25">
            <v>24</v>
          </cell>
          <cell r="V25">
            <v>1.65</v>
          </cell>
          <cell r="Y25">
            <v>2.75</v>
          </cell>
          <cell r="Z25" t="str">
            <v>8,33 €/L</v>
          </cell>
        </row>
        <row r="26">
          <cell r="A26" t="str">
            <v>BITBURGER -F</v>
          </cell>
          <cell r="B26" t="str">
            <v>Bière</v>
          </cell>
          <cell r="D26">
            <v>5</v>
          </cell>
          <cell r="E26">
            <v>4.8</v>
          </cell>
          <cell r="F26" t="str">
            <v>Allemagne</v>
          </cell>
          <cell r="J26" t="str">
            <v>Lager</v>
          </cell>
          <cell r="S26" t="str">
            <v>Interdrinks</v>
          </cell>
          <cell r="T26">
            <v>1</v>
          </cell>
          <cell r="V26">
            <v>20.36</v>
          </cell>
          <cell r="Y26">
            <v>32.549999999999997</v>
          </cell>
          <cell r="Z26" t="str">
            <v>6,51 €/L</v>
          </cell>
        </row>
        <row r="27">
          <cell r="A27" t="str">
            <v>BLANCHE DU MONT BLANC</v>
          </cell>
          <cell r="B27" t="str">
            <v>Bière</v>
          </cell>
          <cell r="D27">
            <v>0.33</v>
          </cell>
          <cell r="E27">
            <v>4.7</v>
          </cell>
          <cell r="F27" t="str">
            <v>France</v>
          </cell>
          <cell r="J27" t="str">
            <v>Bière au blé</v>
          </cell>
          <cell r="K27" t="str">
            <v>Blanche</v>
          </cell>
          <cell r="R27">
            <v>1.5569999999999999</v>
          </cell>
          <cell r="S27" t="str">
            <v>Interdrinks</v>
          </cell>
          <cell r="T27">
            <v>24</v>
          </cell>
          <cell r="U27">
            <v>2.7247499999999998</v>
          </cell>
          <cell r="V27">
            <v>2.65</v>
          </cell>
          <cell r="W27">
            <v>3.75</v>
          </cell>
          <cell r="X27">
            <v>3.65</v>
          </cell>
          <cell r="Y27">
            <v>4.6500000000000004</v>
          </cell>
          <cell r="Z27" t="str">
            <v>14,09 €/L</v>
          </cell>
        </row>
        <row r="28">
          <cell r="A28" t="str">
            <v>BLONDE DU MONT BLANC</v>
          </cell>
          <cell r="B28" t="str">
            <v>Bière</v>
          </cell>
          <cell r="D28">
            <v>0.33</v>
          </cell>
          <cell r="E28">
            <v>5.8</v>
          </cell>
          <cell r="F28" t="str">
            <v>France</v>
          </cell>
          <cell r="J28" t="str">
            <v>Ale</v>
          </cell>
          <cell r="S28" t="str">
            <v>Interdrinks</v>
          </cell>
          <cell r="T28">
            <v>24</v>
          </cell>
          <cell r="V28">
            <v>2.65</v>
          </cell>
          <cell r="Y28">
            <v>4.55</v>
          </cell>
          <cell r="Z28" t="str">
            <v>13,79 €/L</v>
          </cell>
        </row>
        <row r="29">
          <cell r="A29" t="str">
            <v>BOUFFONNE</v>
          </cell>
          <cell r="B29" t="str">
            <v>Bière</v>
          </cell>
          <cell r="D29">
            <v>0.33</v>
          </cell>
          <cell r="F29" t="str">
            <v>Belgique</v>
          </cell>
          <cell r="J29" t="str">
            <v>Ale fort</v>
          </cell>
          <cell r="K29" t="str">
            <v>blonde</v>
          </cell>
          <cell r="S29" t="str">
            <v>Vanuxeem</v>
          </cell>
          <cell r="T29">
            <v>12</v>
          </cell>
          <cell r="Z29" t="str">
            <v>0,00 €/L</v>
          </cell>
        </row>
        <row r="30">
          <cell r="A30" t="str">
            <v>BREWDOG 5AM SAINT</v>
          </cell>
          <cell r="B30" t="str">
            <v>Bière</v>
          </cell>
          <cell r="D30">
            <v>0.33</v>
          </cell>
          <cell r="F30" t="str">
            <v>Ecosse</v>
          </cell>
          <cell r="J30" t="str">
            <v>Ambré</v>
          </cell>
          <cell r="S30" t="str">
            <v>IBB</v>
          </cell>
          <cell r="T30">
            <v>24</v>
          </cell>
          <cell r="Z30" t="str">
            <v>0,00 €/L</v>
          </cell>
        </row>
        <row r="31">
          <cell r="A31" t="str">
            <v>BREWDOG AB:10</v>
          </cell>
          <cell r="B31" t="str">
            <v>Bière</v>
          </cell>
          <cell r="D31">
            <v>0.375</v>
          </cell>
          <cell r="E31">
            <v>11.5</v>
          </cell>
          <cell r="F31" t="str">
            <v>Ecosse</v>
          </cell>
          <cell r="S31" t="str">
            <v>Interdrinks</v>
          </cell>
          <cell r="T31">
            <v>6</v>
          </cell>
          <cell r="V31">
            <v>19.66</v>
          </cell>
          <cell r="W31" t="str">
            <v>-</v>
          </cell>
          <cell r="Y31">
            <v>31</v>
          </cell>
          <cell r="Z31" t="str">
            <v>82,67 €/L</v>
          </cell>
        </row>
        <row r="32">
          <cell r="A32" t="str">
            <v>BREWDOG AB:11</v>
          </cell>
          <cell r="B32" t="str">
            <v>Bière</v>
          </cell>
          <cell r="D32">
            <v>0.375</v>
          </cell>
          <cell r="E32">
            <v>12.8</v>
          </cell>
          <cell r="F32" t="str">
            <v>Ecosse</v>
          </cell>
          <cell r="S32" t="str">
            <v>Interdrinks</v>
          </cell>
          <cell r="T32">
            <v>6</v>
          </cell>
          <cell r="V32">
            <v>19.66</v>
          </cell>
          <cell r="W32" t="str">
            <v>-</v>
          </cell>
          <cell r="Y32">
            <v>31</v>
          </cell>
          <cell r="Z32" t="str">
            <v>82,67 €/L</v>
          </cell>
        </row>
        <row r="33">
          <cell r="A33" t="str">
            <v>BREWDOG AB:12</v>
          </cell>
          <cell r="B33" t="str">
            <v>Bière</v>
          </cell>
          <cell r="D33">
            <v>0.375</v>
          </cell>
          <cell r="E33">
            <v>11.8</v>
          </cell>
          <cell r="F33" t="str">
            <v>Ecosse</v>
          </cell>
          <cell r="S33" t="str">
            <v>Interdrinks</v>
          </cell>
          <cell r="T33">
            <v>6</v>
          </cell>
          <cell r="V33">
            <v>19.66</v>
          </cell>
          <cell r="W33" t="str">
            <v>-</v>
          </cell>
          <cell r="Y33">
            <v>31</v>
          </cell>
          <cell r="Z33" t="str">
            <v>82,67 €/L</v>
          </cell>
        </row>
        <row r="34">
          <cell r="A34" t="str">
            <v>BREWDOG AB:13</v>
          </cell>
          <cell r="B34" t="str">
            <v>Bière</v>
          </cell>
          <cell r="D34">
            <v>0.375</v>
          </cell>
          <cell r="E34">
            <v>11.3</v>
          </cell>
          <cell r="F34" t="str">
            <v>Ecosse</v>
          </cell>
          <cell r="S34" t="str">
            <v>Interdrinks</v>
          </cell>
          <cell r="T34">
            <v>6</v>
          </cell>
          <cell r="V34">
            <v>19.66</v>
          </cell>
          <cell r="W34" t="str">
            <v>-</v>
          </cell>
          <cell r="Y34">
            <v>31</v>
          </cell>
          <cell r="Z34" t="str">
            <v>82,67 €/L</v>
          </cell>
        </row>
        <row r="35">
          <cell r="A35" t="str">
            <v>BREWDOG ALICE PORTER</v>
          </cell>
          <cell r="B35" t="str">
            <v>Bière</v>
          </cell>
          <cell r="D35">
            <v>0.33</v>
          </cell>
          <cell r="E35">
            <v>6.2</v>
          </cell>
          <cell r="F35" t="str">
            <v>Ecosse</v>
          </cell>
          <cell r="J35" t="str">
            <v>Porter</v>
          </cell>
          <cell r="S35" t="str">
            <v>Interdrinks</v>
          </cell>
          <cell r="T35">
            <v>24</v>
          </cell>
          <cell r="V35">
            <v>3.51</v>
          </cell>
          <cell r="W35">
            <v>4.2</v>
          </cell>
          <cell r="Y35">
            <v>6.15</v>
          </cell>
          <cell r="Z35" t="str">
            <v>18,64 €/L</v>
          </cell>
        </row>
        <row r="36">
          <cell r="A36" t="str">
            <v>BREWDOG DEAD PONY CLUB</v>
          </cell>
          <cell r="B36" t="str">
            <v>Bière</v>
          </cell>
          <cell r="D36">
            <v>0.33</v>
          </cell>
          <cell r="E36">
            <v>3.8</v>
          </cell>
          <cell r="F36" t="str">
            <v>Ecosse</v>
          </cell>
          <cell r="J36" t="str">
            <v>Ale</v>
          </cell>
          <cell r="K36" t="str">
            <v>Blonde</v>
          </cell>
          <cell r="R36">
            <v>1.7949999999999999</v>
          </cell>
          <cell r="S36" t="str">
            <v>Interdrinks</v>
          </cell>
          <cell r="T36">
            <v>24</v>
          </cell>
          <cell r="Y36">
            <v>5.65</v>
          </cell>
          <cell r="Z36" t="str">
            <v>17,12 €/L</v>
          </cell>
        </row>
        <row r="37">
          <cell r="A37" t="str">
            <v>BREWDOG DOGMA</v>
          </cell>
          <cell r="B37" t="str">
            <v>Bière</v>
          </cell>
          <cell r="D37">
            <v>0.33</v>
          </cell>
          <cell r="F37" t="str">
            <v>Ecosse</v>
          </cell>
          <cell r="J37" t="str">
            <v>Ale Brun</v>
          </cell>
          <cell r="R37">
            <v>2.5979999999999999</v>
          </cell>
          <cell r="S37" t="str">
            <v>Interdrinks</v>
          </cell>
          <cell r="T37">
            <v>24</v>
          </cell>
          <cell r="Y37">
            <v>7.95</v>
          </cell>
          <cell r="Z37" t="str">
            <v>24,09 €/L</v>
          </cell>
        </row>
        <row r="38">
          <cell r="A38" t="str">
            <v>BREWDOG HARDCORE IPA</v>
          </cell>
          <cell r="B38" t="str">
            <v>Bière</v>
          </cell>
          <cell r="D38">
            <v>0.33</v>
          </cell>
          <cell r="E38">
            <v>9.1999999999999993</v>
          </cell>
          <cell r="F38" t="str">
            <v>Ecosse</v>
          </cell>
          <cell r="J38" t="str">
            <v>Ale Ambré</v>
          </cell>
          <cell r="S38" t="str">
            <v>Interdrinks</v>
          </cell>
          <cell r="T38">
            <v>24</v>
          </cell>
          <cell r="V38">
            <v>4.5999999999999996</v>
          </cell>
          <cell r="W38">
            <v>5.0999999999999996</v>
          </cell>
          <cell r="Y38">
            <v>6.95</v>
          </cell>
          <cell r="Z38" t="str">
            <v>21,06 €/L</v>
          </cell>
        </row>
        <row r="39">
          <cell r="A39" t="str">
            <v>BREWDOG LIBERTINE BLACK ALE</v>
          </cell>
          <cell r="B39" t="str">
            <v>Bière</v>
          </cell>
          <cell r="D39">
            <v>0.33</v>
          </cell>
          <cell r="E39">
            <v>7.2</v>
          </cell>
          <cell r="F39" t="str">
            <v>Ecosse</v>
          </cell>
          <cell r="J39" t="str">
            <v>Ale Noir</v>
          </cell>
          <cell r="S39" t="str">
            <v>Interdrinks</v>
          </cell>
          <cell r="T39">
            <v>24</v>
          </cell>
          <cell r="V39">
            <v>4.72</v>
          </cell>
          <cell r="W39">
            <v>5.2</v>
          </cell>
          <cell r="Y39">
            <v>7.35</v>
          </cell>
          <cell r="Z39" t="str">
            <v>22,27 €/L</v>
          </cell>
        </row>
        <row r="40">
          <cell r="A40" t="str">
            <v>BREWDOG NANNY STATE</v>
          </cell>
          <cell r="B40" t="str">
            <v>Bière</v>
          </cell>
          <cell r="D40">
            <v>0.33</v>
          </cell>
          <cell r="E40">
            <v>0.5</v>
          </cell>
          <cell r="F40" t="str">
            <v>Ecosse</v>
          </cell>
          <cell r="J40" t="str">
            <v>Sans alcool</v>
          </cell>
          <cell r="S40" t="str">
            <v>Interdrinks</v>
          </cell>
          <cell r="T40">
            <v>24</v>
          </cell>
          <cell r="V40">
            <v>2.38</v>
          </cell>
          <cell r="W40">
            <v>3.1</v>
          </cell>
          <cell r="Y40">
            <v>3.85</v>
          </cell>
          <cell r="Z40" t="str">
            <v>11,67 €/L</v>
          </cell>
        </row>
        <row r="41">
          <cell r="A41" t="str">
            <v>BREWDOG PARADOX OF ISLE OF ARRAN</v>
          </cell>
          <cell r="B41" t="str">
            <v>Bière</v>
          </cell>
          <cell r="D41">
            <v>0.33</v>
          </cell>
          <cell r="E41">
            <v>15</v>
          </cell>
          <cell r="F41" t="str">
            <v>Ecosse</v>
          </cell>
          <cell r="S41" t="str">
            <v>Interdrinks</v>
          </cell>
          <cell r="T41">
            <v>24</v>
          </cell>
          <cell r="V41">
            <v>8.3000000000000007</v>
          </cell>
          <cell r="W41">
            <v>10.3</v>
          </cell>
          <cell r="Y41">
            <v>13.85</v>
          </cell>
          <cell r="Z41" t="str">
            <v>41,97 €/L</v>
          </cell>
        </row>
        <row r="42">
          <cell r="A42" t="str">
            <v>BREWDOG PUNK IPA</v>
          </cell>
          <cell r="B42" t="str">
            <v>Bière</v>
          </cell>
          <cell r="D42">
            <v>0.33</v>
          </cell>
          <cell r="E42">
            <v>5.6</v>
          </cell>
          <cell r="F42" t="str">
            <v>Ecosse</v>
          </cell>
          <cell r="J42" t="str">
            <v>IPA</v>
          </cell>
          <cell r="S42" t="str">
            <v>Interdrinks</v>
          </cell>
          <cell r="T42">
            <v>24</v>
          </cell>
          <cell r="V42">
            <v>2.77</v>
          </cell>
          <cell r="W42">
            <v>3.75</v>
          </cell>
          <cell r="Y42">
            <v>4.8499999999999996</v>
          </cell>
          <cell r="Z42" t="str">
            <v>14,70 €/L</v>
          </cell>
        </row>
        <row r="43">
          <cell r="A43" t="str">
            <v>BREWDOG TACTICAL NUCLEAR PINGUIN</v>
          </cell>
          <cell r="B43" t="str">
            <v>Bière</v>
          </cell>
          <cell r="D43">
            <v>0.375</v>
          </cell>
          <cell r="E43">
            <v>32</v>
          </cell>
          <cell r="F43" t="str">
            <v>Ecosse</v>
          </cell>
          <cell r="J43" t="str">
            <v>Nucléaire</v>
          </cell>
          <cell r="S43" t="str">
            <v>Interdrinks</v>
          </cell>
          <cell r="T43">
            <v>1</v>
          </cell>
          <cell r="V43">
            <v>86.36</v>
          </cell>
          <cell r="W43">
            <v>108</v>
          </cell>
          <cell r="Y43">
            <v>149</v>
          </cell>
          <cell r="Z43" t="str">
            <v>397,33 €/L</v>
          </cell>
        </row>
        <row r="44">
          <cell r="A44" t="str">
            <v>BREWDOG TOKYO</v>
          </cell>
          <cell r="B44" t="str">
            <v>Bière</v>
          </cell>
          <cell r="D44">
            <v>0.33</v>
          </cell>
          <cell r="E44">
            <v>18.2</v>
          </cell>
          <cell r="F44" t="str">
            <v>Ecosse</v>
          </cell>
          <cell r="S44" t="str">
            <v>Interdrinks</v>
          </cell>
          <cell r="T44">
            <v>24</v>
          </cell>
          <cell r="V44">
            <v>12.27</v>
          </cell>
          <cell r="W44">
            <v>15.35</v>
          </cell>
          <cell r="Y44">
            <v>19.95</v>
          </cell>
          <cell r="Z44" t="str">
            <v>60,45 €/L</v>
          </cell>
        </row>
        <row r="45">
          <cell r="A45" t="str">
            <v>BRIGAND</v>
          </cell>
          <cell r="B45" t="str">
            <v>Bière</v>
          </cell>
          <cell r="D45">
            <v>0.33</v>
          </cell>
          <cell r="E45">
            <v>9</v>
          </cell>
          <cell r="F45" t="str">
            <v>Belgique</v>
          </cell>
          <cell r="J45" t="str">
            <v>Belge forte</v>
          </cell>
          <cell r="S45" t="str">
            <v>Vanuxeem</v>
          </cell>
          <cell r="T45">
            <v>24</v>
          </cell>
          <cell r="V45">
            <v>2</v>
          </cell>
          <cell r="W45">
            <v>2.5</v>
          </cell>
          <cell r="Y45">
            <v>2.95</v>
          </cell>
          <cell r="Z45" t="str">
            <v>8,94 €/L</v>
          </cell>
        </row>
        <row r="46">
          <cell r="A46" t="str">
            <v>BRIGAND 75</v>
          </cell>
          <cell r="B46" t="str">
            <v>Bière</v>
          </cell>
          <cell r="D46">
            <v>0.75</v>
          </cell>
          <cell r="E46">
            <v>9</v>
          </cell>
          <cell r="F46" t="str">
            <v>Belgique</v>
          </cell>
          <cell r="S46" t="str">
            <v>Vanuxeem</v>
          </cell>
          <cell r="T46">
            <v>12</v>
          </cell>
          <cell r="Z46" t="str">
            <v>0,00 €/L</v>
          </cell>
        </row>
        <row r="47">
          <cell r="A47" t="str">
            <v>BROCELIANDE BRUT</v>
          </cell>
          <cell r="B47" t="str">
            <v>Cidre</v>
          </cell>
          <cell r="D47">
            <v>0.75</v>
          </cell>
          <cell r="F47" t="str">
            <v>France</v>
          </cell>
          <cell r="R47">
            <v>2.52</v>
          </cell>
          <cell r="S47" t="str">
            <v>Ferme de Brocéliande</v>
          </cell>
          <cell r="T47">
            <v>12</v>
          </cell>
          <cell r="V47">
            <v>5.04</v>
          </cell>
          <cell r="W47">
            <v>6.6108750000000001</v>
          </cell>
          <cell r="Y47">
            <v>8.5</v>
          </cell>
          <cell r="Z47" t="str">
            <v>11,33 €/L</v>
          </cell>
        </row>
        <row r="48">
          <cell r="A48" t="str">
            <v>BROCELIANDE BULLES</v>
          </cell>
          <cell r="B48" t="str">
            <v>Cidre</v>
          </cell>
          <cell r="D48">
            <v>0.75</v>
          </cell>
          <cell r="F48" t="str">
            <v>France</v>
          </cell>
          <cell r="R48">
            <v>2.86</v>
          </cell>
          <cell r="S48" t="str">
            <v>Ferme de Brocéliande</v>
          </cell>
          <cell r="T48">
            <v>12</v>
          </cell>
          <cell r="V48">
            <v>5.72</v>
          </cell>
          <cell r="W48">
            <v>7.1499999999999995</v>
          </cell>
          <cell r="Y48">
            <v>8.9</v>
          </cell>
          <cell r="Z48" t="str">
            <v>11,87 €/L</v>
          </cell>
        </row>
        <row r="49">
          <cell r="A49" t="str">
            <v>BROCELIANDE CONFIT DE CIDRE</v>
          </cell>
          <cell r="B49" t="str">
            <v>Cidre</v>
          </cell>
          <cell r="D49">
            <v>0</v>
          </cell>
          <cell r="F49" t="str">
            <v>France</v>
          </cell>
          <cell r="R49">
            <v>4.8499999999999996</v>
          </cell>
          <cell r="S49" t="str">
            <v>Ferme de Brocéliande</v>
          </cell>
          <cell r="T49">
            <v>1</v>
          </cell>
          <cell r="V49">
            <v>9.6999999999999993</v>
          </cell>
          <cell r="W49">
            <v>9.6999999999999993</v>
          </cell>
          <cell r="Y49">
            <v>12</v>
          </cell>
          <cell r="Z49" t="e">
            <v>#DIV/0!</v>
          </cell>
        </row>
        <row r="50">
          <cell r="A50" t="str">
            <v>BROCELIANDE DEMI SEC</v>
          </cell>
          <cell r="B50" t="str">
            <v>Cidre</v>
          </cell>
          <cell r="D50">
            <v>0.75</v>
          </cell>
          <cell r="F50" t="str">
            <v>France</v>
          </cell>
          <cell r="R50">
            <v>2.52</v>
          </cell>
          <cell r="S50" t="str">
            <v>Ferme de Brocéliande</v>
          </cell>
          <cell r="T50">
            <v>12</v>
          </cell>
          <cell r="V50">
            <v>5.04</v>
          </cell>
          <cell r="W50">
            <v>6.6108750000000001</v>
          </cell>
          <cell r="Y50">
            <v>8.5</v>
          </cell>
          <cell r="Z50" t="str">
            <v>11,33 €/L</v>
          </cell>
        </row>
        <row r="51">
          <cell r="A51" t="str">
            <v>BROCELIANDE DOUX</v>
          </cell>
          <cell r="B51" t="str">
            <v>Cidre</v>
          </cell>
          <cell r="D51">
            <v>0.75</v>
          </cell>
          <cell r="F51" t="str">
            <v>France</v>
          </cell>
          <cell r="R51">
            <v>2.52</v>
          </cell>
          <cell r="S51" t="str">
            <v>Ferme de Brocéliande</v>
          </cell>
          <cell r="T51">
            <v>12</v>
          </cell>
          <cell r="V51">
            <v>5.04</v>
          </cell>
          <cell r="W51">
            <v>6.6108750000000001</v>
          </cell>
          <cell r="Y51">
            <v>8.5</v>
          </cell>
          <cell r="Z51" t="str">
            <v>11,33 €/L</v>
          </cell>
        </row>
        <row r="52">
          <cell r="A52" t="str">
            <v>BROCELIANDE JUS PETILLANT</v>
          </cell>
          <cell r="B52" t="str">
            <v>Cidre</v>
          </cell>
          <cell r="D52">
            <v>0.75</v>
          </cell>
          <cell r="F52" t="str">
            <v>France</v>
          </cell>
          <cell r="R52">
            <v>2.41</v>
          </cell>
          <cell r="S52" t="str">
            <v>Ferme de Brocéliande</v>
          </cell>
          <cell r="T52">
            <v>12</v>
          </cell>
          <cell r="V52">
            <v>4.82</v>
          </cell>
          <cell r="W52">
            <v>6.1442250000000005</v>
          </cell>
          <cell r="Y52">
            <v>7.9</v>
          </cell>
          <cell r="Z52" t="str">
            <v>10,53 €/L</v>
          </cell>
        </row>
        <row r="53">
          <cell r="A53" t="str">
            <v>BROCELIANDE ROSE</v>
          </cell>
          <cell r="B53" t="str">
            <v>Cidre</v>
          </cell>
          <cell r="D53">
            <v>0.75</v>
          </cell>
          <cell r="F53" t="str">
            <v>France</v>
          </cell>
          <cell r="R53">
            <v>2.86</v>
          </cell>
          <cell r="S53" t="str">
            <v>Ferme de Brocéliande</v>
          </cell>
          <cell r="T53">
            <v>12</v>
          </cell>
          <cell r="V53">
            <v>5.72</v>
          </cell>
          <cell r="W53">
            <v>7.1499999999999995</v>
          </cell>
          <cell r="Y53">
            <v>8.5</v>
          </cell>
          <cell r="Z53" t="str">
            <v>11,33 €/L</v>
          </cell>
        </row>
        <row r="54">
          <cell r="A54" t="str">
            <v>BROOKLYN BROWN ALE</v>
          </cell>
          <cell r="B54" t="str">
            <v>Bière</v>
          </cell>
          <cell r="D54">
            <v>0.35499999999999998</v>
          </cell>
          <cell r="E54">
            <v>5.6</v>
          </cell>
          <cell r="F54" t="str">
            <v>USA</v>
          </cell>
          <cell r="J54" t="str">
            <v>Ale Brun</v>
          </cell>
          <cell r="S54" t="str">
            <v>Interdrinks</v>
          </cell>
          <cell r="T54">
            <v>24</v>
          </cell>
          <cell r="V54">
            <v>3.32</v>
          </cell>
          <cell r="W54">
            <v>4.1500000000000004</v>
          </cell>
          <cell r="Y54">
            <v>5.75</v>
          </cell>
          <cell r="Z54" t="str">
            <v>16,20 €/L</v>
          </cell>
        </row>
        <row r="55">
          <cell r="A55" t="str">
            <v>BROOKLYN EAST INDIA PALE ALE</v>
          </cell>
          <cell r="B55" t="str">
            <v>Bière</v>
          </cell>
          <cell r="D55">
            <v>0.35499999999999998</v>
          </cell>
          <cell r="E55">
            <v>6.9</v>
          </cell>
          <cell r="F55" t="str">
            <v>USA</v>
          </cell>
          <cell r="J55" t="str">
            <v>IPA</v>
          </cell>
          <cell r="S55" t="str">
            <v>Interdrinks</v>
          </cell>
          <cell r="T55">
            <v>24</v>
          </cell>
          <cell r="V55">
            <v>3.38</v>
          </cell>
          <cell r="W55">
            <v>4.1500000000000004</v>
          </cell>
          <cell r="Y55">
            <v>5.75</v>
          </cell>
          <cell r="Z55" t="str">
            <v>16,20 €/L</v>
          </cell>
        </row>
        <row r="56">
          <cell r="A56" t="str">
            <v>BROOKLYN LAGER</v>
          </cell>
          <cell r="B56" t="str">
            <v>Bière</v>
          </cell>
          <cell r="D56">
            <v>0.35499999999999998</v>
          </cell>
          <cell r="E56">
            <v>5.2</v>
          </cell>
          <cell r="F56" t="str">
            <v>USA</v>
          </cell>
          <cell r="J56" t="str">
            <v>Lager</v>
          </cell>
          <cell r="S56" t="str">
            <v>Interdrinks</v>
          </cell>
          <cell r="T56">
            <v>24</v>
          </cell>
          <cell r="V56">
            <v>3.07</v>
          </cell>
          <cell r="W56">
            <v>3.85</v>
          </cell>
          <cell r="Y56">
            <v>5.5</v>
          </cell>
          <cell r="Z56" t="str">
            <v>15,49 €/L</v>
          </cell>
        </row>
        <row r="57">
          <cell r="A57" t="str">
            <v>BRUEGEL</v>
          </cell>
          <cell r="B57" t="str">
            <v>Bière</v>
          </cell>
          <cell r="D57">
            <v>0.33</v>
          </cell>
          <cell r="E57">
            <v>5.2</v>
          </cell>
          <cell r="F57" t="str">
            <v>Belgique</v>
          </cell>
          <cell r="J57" t="str">
            <v>Ambré</v>
          </cell>
          <cell r="K57" t="str">
            <v>Ambré</v>
          </cell>
          <cell r="S57" t="str">
            <v>Vanuxeem</v>
          </cell>
          <cell r="T57">
            <v>24</v>
          </cell>
          <cell r="V57">
            <v>1.47</v>
          </cell>
          <cell r="W57">
            <v>1.84</v>
          </cell>
          <cell r="Y57">
            <v>2.35</v>
          </cell>
          <cell r="Z57" t="str">
            <v>7,12 €/L</v>
          </cell>
        </row>
        <row r="58">
          <cell r="A58" t="str">
            <v>BRUNEHAUT AMBREE</v>
          </cell>
          <cell r="B58" t="str">
            <v>Bière</v>
          </cell>
          <cell r="D58">
            <v>0.33</v>
          </cell>
          <cell r="E58">
            <v>6.5</v>
          </cell>
          <cell r="F58" t="str">
            <v>Belgique</v>
          </cell>
          <cell r="J58" t="str">
            <v>Ambré</v>
          </cell>
          <cell r="K58" t="str">
            <v>Ambré</v>
          </cell>
          <cell r="S58" t="str">
            <v>Vanuxeem</v>
          </cell>
          <cell r="T58">
            <v>24</v>
          </cell>
          <cell r="V58">
            <v>2.34</v>
          </cell>
          <cell r="W58">
            <v>3.34</v>
          </cell>
          <cell r="Y58">
            <v>3.95</v>
          </cell>
          <cell r="Z58" t="str">
            <v>11,97 €/L</v>
          </cell>
        </row>
        <row r="59">
          <cell r="A59" t="str">
            <v>BRUNEHAUT BLANCHE</v>
          </cell>
          <cell r="B59" t="str">
            <v>Bière</v>
          </cell>
          <cell r="D59">
            <v>0.33</v>
          </cell>
          <cell r="E59">
            <v>5</v>
          </cell>
          <cell r="F59" t="str">
            <v>Belgique</v>
          </cell>
          <cell r="J59" t="str">
            <v>Bière au blé</v>
          </cell>
          <cell r="K59" t="str">
            <v>Blanche</v>
          </cell>
          <cell r="S59" t="str">
            <v>Vanuxeem</v>
          </cell>
          <cell r="T59">
            <v>24</v>
          </cell>
          <cell r="V59">
            <v>2.0099999999999998</v>
          </cell>
          <cell r="W59">
            <v>2.95</v>
          </cell>
          <cell r="Y59">
            <v>3.35</v>
          </cell>
          <cell r="Z59" t="str">
            <v>10,15 €/L</v>
          </cell>
        </row>
        <row r="60">
          <cell r="A60" t="str">
            <v>BRUNEHAUT BLONDE</v>
          </cell>
          <cell r="B60" t="str">
            <v>Bière</v>
          </cell>
          <cell r="D60">
            <v>0.33</v>
          </cell>
          <cell r="E60">
            <v>5.2</v>
          </cell>
          <cell r="F60" t="str">
            <v>Belgique</v>
          </cell>
          <cell r="J60" t="str">
            <v>Ale</v>
          </cell>
          <cell r="K60" t="str">
            <v>Blonde</v>
          </cell>
          <cell r="S60" t="str">
            <v>Vanuxeem</v>
          </cell>
          <cell r="T60">
            <v>24</v>
          </cell>
          <cell r="V60">
            <v>2.27</v>
          </cell>
          <cell r="W60">
            <v>3.3</v>
          </cell>
          <cell r="Y60">
            <v>3.75</v>
          </cell>
          <cell r="Z60" t="str">
            <v>11,36 €/L</v>
          </cell>
        </row>
        <row r="61">
          <cell r="A61" t="str">
            <v>BUD US</v>
          </cell>
          <cell r="B61" t="str">
            <v>Bière</v>
          </cell>
          <cell r="D61">
            <v>0.3</v>
          </cell>
          <cell r="E61">
            <v>4.9000000000000004</v>
          </cell>
          <cell r="F61" t="str">
            <v>USA</v>
          </cell>
          <cell r="J61" t="str">
            <v>Lager</v>
          </cell>
          <cell r="K61" t="str">
            <v>Blonde</v>
          </cell>
          <cell r="S61" t="str">
            <v>Interdrinks</v>
          </cell>
          <cell r="T61">
            <v>24</v>
          </cell>
          <cell r="V61">
            <v>2.5299999999999998</v>
          </cell>
          <cell r="W61">
            <v>3.17</v>
          </cell>
          <cell r="Y61">
            <v>3.95</v>
          </cell>
          <cell r="Z61" t="str">
            <v>13,17 €/L</v>
          </cell>
        </row>
        <row r="62">
          <cell r="A62" t="str">
            <v>BUDWEISER BUDVAR 33</v>
          </cell>
          <cell r="B62" t="str">
            <v>Bière</v>
          </cell>
          <cell r="D62">
            <v>0.33</v>
          </cell>
          <cell r="E62">
            <v>5</v>
          </cell>
          <cell r="F62" t="str">
            <v>République tchèque</v>
          </cell>
          <cell r="J62" t="str">
            <v>Lager</v>
          </cell>
          <cell r="K62" t="str">
            <v>Blonde</v>
          </cell>
          <cell r="R62">
            <v>0.9788</v>
          </cell>
          <cell r="S62" t="str">
            <v>Interdrinks</v>
          </cell>
          <cell r="T62">
            <v>24</v>
          </cell>
          <cell r="U62">
            <v>1.7129000000000001</v>
          </cell>
          <cell r="V62">
            <v>1.8584965</v>
          </cell>
          <cell r="W62">
            <v>2.9</v>
          </cell>
          <cell r="Y62">
            <v>3.35</v>
          </cell>
          <cell r="Z62" t="str">
            <v>10,15 €/L</v>
          </cell>
        </row>
        <row r="63">
          <cell r="A63" t="str">
            <v>BUDWEISER BUDVAR 50</v>
          </cell>
          <cell r="B63" t="str">
            <v>Bière</v>
          </cell>
          <cell r="D63">
            <v>0.5</v>
          </cell>
          <cell r="E63">
            <v>5</v>
          </cell>
          <cell r="F63" t="str">
            <v>République tchèque</v>
          </cell>
          <cell r="J63" t="str">
            <v>Lager</v>
          </cell>
          <cell r="K63" t="str">
            <v>Blonde</v>
          </cell>
          <cell r="R63">
            <v>1.29</v>
          </cell>
          <cell r="S63" t="str">
            <v>Interdrinks</v>
          </cell>
          <cell r="T63">
            <v>20</v>
          </cell>
          <cell r="U63">
            <v>2.2575000000000003</v>
          </cell>
          <cell r="V63">
            <v>2.4493875000000003</v>
          </cell>
          <cell r="W63">
            <v>3.48</v>
          </cell>
          <cell r="Y63">
            <v>4.25</v>
          </cell>
          <cell r="Z63" t="str">
            <v>8,50 €/L</v>
          </cell>
        </row>
        <row r="64">
          <cell r="A64" t="str">
            <v>BUSH AMBREE</v>
          </cell>
          <cell r="B64" t="str">
            <v>Bière</v>
          </cell>
          <cell r="D64">
            <v>0.33</v>
          </cell>
          <cell r="E64">
            <v>12</v>
          </cell>
          <cell r="F64" t="str">
            <v>Belgique</v>
          </cell>
          <cell r="J64" t="str">
            <v>Ambré</v>
          </cell>
          <cell r="K64" t="str">
            <v>Ambré</v>
          </cell>
          <cell r="S64" t="str">
            <v>Vanuxeem</v>
          </cell>
          <cell r="T64">
            <v>24</v>
          </cell>
          <cell r="V64">
            <v>2.4500000000000002</v>
          </cell>
          <cell r="W64">
            <v>3.09</v>
          </cell>
          <cell r="Y64">
            <v>4.25</v>
          </cell>
          <cell r="Z64" t="str">
            <v>12,88 €/L</v>
          </cell>
        </row>
        <row r="65">
          <cell r="A65" t="str">
            <v>BUSH BLONDE</v>
          </cell>
          <cell r="B65" t="str">
            <v>Bière</v>
          </cell>
          <cell r="D65">
            <v>0.33</v>
          </cell>
          <cell r="E65">
            <v>10.5</v>
          </cell>
          <cell r="F65" t="str">
            <v>Belgique</v>
          </cell>
          <cell r="J65" t="str">
            <v>Ale fort</v>
          </cell>
          <cell r="K65" t="str">
            <v>Blonde</v>
          </cell>
          <cell r="S65" t="str">
            <v>Vanuxeem</v>
          </cell>
          <cell r="T65">
            <v>24</v>
          </cell>
          <cell r="V65">
            <v>2.23</v>
          </cell>
          <cell r="W65">
            <v>2.81</v>
          </cell>
          <cell r="Y65">
            <v>3.9</v>
          </cell>
          <cell r="Z65" t="str">
            <v>11,82 €/L</v>
          </cell>
        </row>
        <row r="66">
          <cell r="A66" t="str">
            <v>BUSH DE NUITS 75</v>
          </cell>
          <cell r="B66" t="str">
            <v>Bière</v>
          </cell>
          <cell r="D66">
            <v>0.75</v>
          </cell>
          <cell r="E66">
            <v>13</v>
          </cell>
          <cell r="F66" t="str">
            <v>Belgique</v>
          </cell>
          <cell r="K66" t="str">
            <v>Blonde</v>
          </cell>
          <cell r="S66" t="str">
            <v>Vanuxeem</v>
          </cell>
          <cell r="T66">
            <v>6</v>
          </cell>
          <cell r="V66">
            <v>21.82</v>
          </cell>
          <cell r="W66" t="e">
            <v>#N/A</v>
          </cell>
          <cell r="Y66">
            <v>34.85</v>
          </cell>
          <cell r="Z66" t="str">
            <v>46,47 €/L</v>
          </cell>
        </row>
        <row r="67">
          <cell r="A67" t="str">
            <v>BUSH PRESTIGE 75</v>
          </cell>
          <cell r="B67" t="str">
            <v>Bière</v>
          </cell>
          <cell r="D67">
            <v>0.75</v>
          </cell>
          <cell r="E67">
            <v>13</v>
          </cell>
          <cell r="F67" t="str">
            <v>Belgique</v>
          </cell>
          <cell r="K67" t="str">
            <v>Blonde</v>
          </cell>
          <cell r="S67" t="str">
            <v>Vanuxeem</v>
          </cell>
          <cell r="T67">
            <v>6</v>
          </cell>
          <cell r="V67">
            <v>18.420000000000002</v>
          </cell>
          <cell r="W67" t="e">
            <v>#N/A</v>
          </cell>
          <cell r="Y67">
            <v>29.45</v>
          </cell>
          <cell r="Z67" t="str">
            <v>39,27 €/L</v>
          </cell>
        </row>
        <row r="68">
          <cell r="A68" t="str">
            <v>C</v>
          </cell>
          <cell r="B68" t="str">
            <v>-</v>
          </cell>
          <cell r="C68" t="str">
            <v>-</v>
          </cell>
          <cell r="D68" t="str">
            <v>-</v>
          </cell>
          <cell r="E68" t="str">
            <v>-</v>
          </cell>
          <cell r="F68" t="str">
            <v>-</v>
          </cell>
          <cell r="G68" t="str">
            <v>-</v>
          </cell>
          <cell r="I68" t="str">
            <v>-</v>
          </cell>
          <cell r="J68" t="str">
            <v>-</v>
          </cell>
          <cell r="K68" t="str">
            <v>-</v>
          </cell>
          <cell r="L68" t="str">
            <v>-</v>
          </cell>
          <cell r="M68" t="str">
            <v>-</v>
          </cell>
          <cell r="N68" t="str">
            <v>-</v>
          </cell>
          <cell r="O68" t="str">
            <v>-</v>
          </cell>
          <cell r="P68" t="str">
            <v>-</v>
          </cell>
          <cell r="Q68" t="str">
            <v>-</v>
          </cell>
          <cell r="R68" t="str">
            <v>-</v>
          </cell>
          <cell r="S68" t="str">
            <v>-</v>
          </cell>
          <cell r="T68" t="str">
            <v>-</v>
          </cell>
          <cell r="U68" t="str">
            <v>-</v>
          </cell>
          <cell r="V68" t="str">
            <v>-</v>
          </cell>
          <cell r="W68" t="str">
            <v>-</v>
          </cell>
          <cell r="X68" t="str">
            <v>-</v>
          </cell>
          <cell r="Y68" t="str">
            <v>-</v>
          </cell>
          <cell r="Z68" t="str">
            <v>-</v>
          </cell>
        </row>
        <row r="69">
          <cell r="A69" t="str">
            <v>CAISSE CONSIGNE 6</v>
          </cell>
          <cell r="B69" t="str">
            <v>Divers</v>
          </cell>
          <cell r="D69">
            <v>0</v>
          </cell>
          <cell r="F69" t="str">
            <v>-</v>
          </cell>
          <cell r="S69" t="str">
            <v>-</v>
          </cell>
          <cell r="T69" t="str">
            <v>-</v>
          </cell>
          <cell r="W69" t="e">
            <v>#N/A</v>
          </cell>
          <cell r="Y69">
            <v>6</v>
          </cell>
          <cell r="Z69" t="str">
            <v>-</v>
          </cell>
        </row>
        <row r="70">
          <cell r="A70" t="str">
            <v>CAISSE CONSIGNE 8</v>
          </cell>
          <cell r="B70" t="str">
            <v>Divers</v>
          </cell>
          <cell r="D70">
            <v>0</v>
          </cell>
          <cell r="F70" t="str">
            <v>-</v>
          </cell>
          <cell r="S70" t="str">
            <v>-</v>
          </cell>
          <cell r="T70" t="str">
            <v>-</v>
          </cell>
          <cell r="W70" t="e">
            <v>#N/A</v>
          </cell>
          <cell r="Y70">
            <v>8</v>
          </cell>
          <cell r="Z70" t="str">
            <v>-</v>
          </cell>
        </row>
        <row r="71">
          <cell r="A71" t="str">
            <v>CANTILLON KRIEK 75</v>
          </cell>
          <cell r="B71" t="str">
            <v>Bière</v>
          </cell>
          <cell r="D71">
            <v>0.75</v>
          </cell>
          <cell r="E71">
            <v>5</v>
          </cell>
          <cell r="F71" t="str">
            <v>Belgique</v>
          </cell>
          <cell r="J71" t="str">
            <v>Lambic</v>
          </cell>
          <cell r="K71" t="str">
            <v>Rouge</v>
          </cell>
          <cell r="S71" t="str">
            <v>Vanuxeem</v>
          </cell>
          <cell r="T71">
            <v>12</v>
          </cell>
          <cell r="W71" t="e">
            <v>#N/A</v>
          </cell>
          <cell r="Y71">
            <v>21.5</v>
          </cell>
          <cell r="Z71" t="str">
            <v>28,67 €/L</v>
          </cell>
        </row>
        <row r="72">
          <cell r="A72" t="str">
            <v>CAROLUS CLASSIC</v>
          </cell>
          <cell r="B72" t="str">
            <v>Bière</v>
          </cell>
          <cell r="D72">
            <v>0.33</v>
          </cell>
          <cell r="E72">
            <v>8.5</v>
          </cell>
          <cell r="F72" t="str">
            <v>Belgique</v>
          </cell>
          <cell r="J72" t="str">
            <v>Ale brun</v>
          </cell>
          <cell r="K72" t="str">
            <v>Brune</v>
          </cell>
          <cell r="S72" t="str">
            <v>Vanuxeem</v>
          </cell>
          <cell r="T72">
            <v>24</v>
          </cell>
          <cell r="V72">
            <v>2.12</v>
          </cell>
          <cell r="W72">
            <v>2.75</v>
          </cell>
          <cell r="Y72">
            <v>3.7</v>
          </cell>
          <cell r="Z72" t="str">
            <v>11,21 €/L</v>
          </cell>
        </row>
        <row r="73">
          <cell r="A73" t="str">
            <v>CAROLUS CLASSIC 75</v>
          </cell>
          <cell r="B73" t="str">
            <v>Bière</v>
          </cell>
          <cell r="D73">
            <v>0.75</v>
          </cell>
          <cell r="E73">
            <v>8.5</v>
          </cell>
          <cell r="F73" t="str">
            <v>Belgique</v>
          </cell>
          <cell r="J73" t="str">
            <v>Ale brun</v>
          </cell>
          <cell r="K73" t="str">
            <v>Brune</v>
          </cell>
          <cell r="S73" t="str">
            <v>Vanuxeem</v>
          </cell>
          <cell r="T73">
            <v>12</v>
          </cell>
          <cell r="V73">
            <v>5.23</v>
          </cell>
          <cell r="W73">
            <v>6.65</v>
          </cell>
          <cell r="Y73">
            <v>9.1</v>
          </cell>
          <cell r="Z73" t="str">
            <v>12,13 €/L</v>
          </cell>
        </row>
        <row r="74">
          <cell r="A74" t="str">
            <v>CAROLUS CUVEE EMP. BLEUE 75</v>
          </cell>
          <cell r="B74" t="str">
            <v>Bière</v>
          </cell>
          <cell r="D74">
            <v>0.75</v>
          </cell>
          <cell r="E74">
            <v>11</v>
          </cell>
          <cell r="F74" t="str">
            <v>Belgique</v>
          </cell>
          <cell r="J74" t="str">
            <v>Ale brun</v>
          </cell>
          <cell r="K74" t="str">
            <v>Brune</v>
          </cell>
          <cell r="S74" t="str">
            <v>Vanuxeem</v>
          </cell>
          <cell r="T74">
            <v>12</v>
          </cell>
          <cell r="V74">
            <v>6.91</v>
          </cell>
          <cell r="W74" t="e">
            <v>#N/A</v>
          </cell>
          <cell r="Y74">
            <v>11.75</v>
          </cell>
          <cell r="Z74" t="str">
            <v>15,67 €/L</v>
          </cell>
        </row>
        <row r="75">
          <cell r="A75" t="str">
            <v>CAROLUS CUVEE EMP. ROUGE 75</v>
          </cell>
          <cell r="B75" t="str">
            <v>Bière</v>
          </cell>
          <cell r="D75">
            <v>0.75</v>
          </cell>
          <cell r="E75">
            <v>10</v>
          </cell>
          <cell r="F75" t="str">
            <v>Belgique</v>
          </cell>
          <cell r="J75" t="str">
            <v>Ale Fort</v>
          </cell>
          <cell r="K75" t="str">
            <v>Blonde</v>
          </cell>
          <cell r="S75" t="str">
            <v>Vanuxeem</v>
          </cell>
          <cell r="T75">
            <v>12</v>
          </cell>
          <cell r="V75">
            <v>6.98</v>
          </cell>
          <cell r="W75" t="e">
            <v>#N/A</v>
          </cell>
          <cell r="Y75">
            <v>11.75</v>
          </cell>
          <cell r="Z75" t="str">
            <v>15,67 €/L</v>
          </cell>
        </row>
        <row r="76">
          <cell r="A76" t="str">
            <v>CAROLUS HOPSINJOOR</v>
          </cell>
          <cell r="B76" t="str">
            <v>Bière</v>
          </cell>
          <cell r="D76">
            <v>0.33</v>
          </cell>
          <cell r="E76">
            <v>8</v>
          </cell>
          <cell r="F76" t="str">
            <v>Belgique</v>
          </cell>
          <cell r="K76" t="str">
            <v>Blonde</v>
          </cell>
          <cell r="S76" t="str">
            <v>Vanuxeem</v>
          </cell>
          <cell r="T76">
            <v>24</v>
          </cell>
          <cell r="V76">
            <v>2.3199999999999998</v>
          </cell>
          <cell r="W76">
            <v>2.95</v>
          </cell>
          <cell r="Y76">
            <v>3.95</v>
          </cell>
          <cell r="Z76" t="str">
            <v>11,97 €/L</v>
          </cell>
        </row>
        <row r="77">
          <cell r="A77" t="str">
            <v>CAROLUS HOPSINJOOR 75</v>
          </cell>
          <cell r="B77" t="str">
            <v>Bière</v>
          </cell>
          <cell r="D77">
            <v>0.75</v>
          </cell>
          <cell r="E77">
            <v>8</v>
          </cell>
          <cell r="F77" t="str">
            <v>Belgique</v>
          </cell>
          <cell r="K77" t="str">
            <v>Blonde</v>
          </cell>
          <cell r="S77" t="str">
            <v>Vanuxeem</v>
          </cell>
          <cell r="T77">
            <v>12</v>
          </cell>
          <cell r="V77">
            <v>5.39</v>
          </cell>
          <cell r="W77">
            <v>6.75</v>
          </cell>
          <cell r="Y77">
            <v>9.4</v>
          </cell>
          <cell r="Z77" t="str">
            <v>12,53 €/L</v>
          </cell>
        </row>
        <row r="78">
          <cell r="A78" t="str">
            <v>CAROLUS TRIPLE</v>
          </cell>
          <cell r="B78" t="str">
            <v>Bière</v>
          </cell>
          <cell r="D78">
            <v>0.33</v>
          </cell>
          <cell r="E78">
            <v>9</v>
          </cell>
          <cell r="F78" t="str">
            <v>Belgique</v>
          </cell>
          <cell r="J78" t="str">
            <v>Tripel</v>
          </cell>
          <cell r="K78" t="str">
            <v>Blonde</v>
          </cell>
          <cell r="S78" t="str">
            <v>Vanuxeem</v>
          </cell>
          <cell r="T78">
            <v>24</v>
          </cell>
          <cell r="V78">
            <v>2.13</v>
          </cell>
          <cell r="W78">
            <v>2.75</v>
          </cell>
          <cell r="Y78">
            <v>3.7</v>
          </cell>
          <cell r="Z78" t="str">
            <v>11,21 €/L</v>
          </cell>
        </row>
        <row r="79">
          <cell r="A79" t="str">
            <v>CAROLUS TRIPLE 75</v>
          </cell>
          <cell r="B79" t="str">
            <v>Bière</v>
          </cell>
          <cell r="D79">
            <v>0.75</v>
          </cell>
          <cell r="E79">
            <v>9</v>
          </cell>
          <cell r="F79" t="str">
            <v>Belgique</v>
          </cell>
          <cell r="J79" t="str">
            <v>Tripel</v>
          </cell>
          <cell r="K79" t="str">
            <v>Blonde</v>
          </cell>
          <cell r="S79" t="str">
            <v>Vanuxeem</v>
          </cell>
          <cell r="T79">
            <v>12</v>
          </cell>
          <cell r="V79">
            <v>5.23</v>
          </cell>
          <cell r="W79">
            <v>6.75</v>
          </cell>
          <cell r="Y79">
            <v>9.1</v>
          </cell>
          <cell r="Z79" t="str">
            <v>12,13 €/L</v>
          </cell>
        </row>
        <row r="80">
          <cell r="A80" t="str">
            <v>CARTOUCHE CO2</v>
          </cell>
          <cell r="B80" t="str">
            <v>Divers</v>
          </cell>
          <cell r="D80">
            <v>0</v>
          </cell>
          <cell r="F80" t="str">
            <v>-</v>
          </cell>
          <cell r="K80" t="str">
            <v>-</v>
          </cell>
          <cell r="S80" t="str">
            <v>Interdrinks</v>
          </cell>
          <cell r="W80" t="e">
            <v>#N/A</v>
          </cell>
          <cell r="Y80">
            <v>2</v>
          </cell>
          <cell r="Z80" t="e">
            <v>#DIV/0!</v>
          </cell>
        </row>
        <row r="81">
          <cell r="A81" t="str">
            <v>CDL AUDACE</v>
          </cell>
          <cell r="B81" t="str">
            <v>Champagne</v>
          </cell>
          <cell r="D81">
            <v>0.75</v>
          </cell>
          <cell r="F81" t="str">
            <v>France</v>
          </cell>
          <cell r="S81" t="str">
            <v>SARL Jeanivre</v>
          </cell>
          <cell r="T81">
            <v>6</v>
          </cell>
          <cell r="W81">
            <v>0</v>
          </cell>
          <cell r="Y81">
            <v>28</v>
          </cell>
          <cell r="Z81" t="str">
            <v>37,33 €/L</v>
          </cell>
        </row>
        <row r="82">
          <cell r="A82" t="str">
            <v>CDL BRUT EXQUIS</v>
          </cell>
          <cell r="B82" t="str">
            <v>Champagne</v>
          </cell>
          <cell r="D82">
            <v>0.75</v>
          </cell>
          <cell r="F82" t="str">
            <v>France</v>
          </cell>
          <cell r="S82" t="str">
            <v>SARL Jeanivre</v>
          </cell>
          <cell r="T82">
            <v>6</v>
          </cell>
          <cell r="W82" t="e">
            <v>#N/A</v>
          </cell>
          <cell r="Y82">
            <v>39</v>
          </cell>
          <cell r="Z82" t="str">
            <v>52,00 €/L</v>
          </cell>
        </row>
        <row r="83">
          <cell r="A83" t="str">
            <v>CDL CREMANT</v>
          </cell>
          <cell r="B83" t="str">
            <v>Champagne</v>
          </cell>
          <cell r="D83">
            <v>0.75</v>
          </cell>
          <cell r="F83" t="str">
            <v>France</v>
          </cell>
          <cell r="S83" t="str">
            <v>SARL Jeanivre</v>
          </cell>
          <cell r="T83">
            <v>6</v>
          </cell>
          <cell r="W83" t="e">
            <v>#N/A</v>
          </cell>
          <cell r="Y83">
            <v>18</v>
          </cell>
          <cell r="Z83" t="str">
            <v>24,00 €/L</v>
          </cell>
        </row>
        <row r="84">
          <cell r="A84" t="str">
            <v>CDL ECRIN</v>
          </cell>
          <cell r="B84" t="str">
            <v>Champagne</v>
          </cell>
          <cell r="D84">
            <v>0.75</v>
          </cell>
          <cell r="F84" t="str">
            <v>France</v>
          </cell>
          <cell r="S84" t="str">
            <v>SARL Jeanivre</v>
          </cell>
          <cell r="T84">
            <v>6</v>
          </cell>
          <cell r="W84">
            <v>0</v>
          </cell>
          <cell r="Y84">
            <v>31</v>
          </cell>
          <cell r="Z84" t="str">
            <v>41,33 €/L</v>
          </cell>
        </row>
        <row r="85">
          <cell r="A85" t="str">
            <v>CDL ECRIN DEMI</v>
          </cell>
          <cell r="B85" t="str">
            <v>Champagne</v>
          </cell>
          <cell r="D85">
            <v>0.375</v>
          </cell>
          <cell r="F85" t="str">
            <v>France</v>
          </cell>
          <cell r="S85" t="str">
            <v>SARL Jeanivre</v>
          </cell>
          <cell r="T85">
            <v>6</v>
          </cell>
          <cell r="W85" t="e">
            <v>#N/A</v>
          </cell>
          <cell r="Y85">
            <v>35</v>
          </cell>
          <cell r="Z85" t="str">
            <v>93,33 €/L</v>
          </cell>
        </row>
        <row r="86">
          <cell r="A86" t="str">
            <v>CDL INSTINCT</v>
          </cell>
          <cell r="B86" t="str">
            <v>Champagne</v>
          </cell>
          <cell r="D86">
            <v>0.75</v>
          </cell>
          <cell r="F86" t="str">
            <v>France</v>
          </cell>
          <cell r="S86" t="str">
            <v>SARL Jeanivre</v>
          </cell>
          <cell r="T86">
            <v>6</v>
          </cell>
          <cell r="W86" t="e">
            <v>#N/A</v>
          </cell>
          <cell r="Y86">
            <v>29</v>
          </cell>
          <cell r="Z86" t="str">
            <v>38,67 €/L</v>
          </cell>
        </row>
        <row r="87">
          <cell r="A87" t="str">
            <v>CDL NUANCE</v>
          </cell>
          <cell r="B87" t="str">
            <v>Champagne</v>
          </cell>
          <cell r="D87">
            <v>0.75</v>
          </cell>
          <cell r="F87" t="str">
            <v>France</v>
          </cell>
          <cell r="S87" t="str">
            <v>SARL Jeanivre</v>
          </cell>
          <cell r="T87">
            <v>6</v>
          </cell>
          <cell r="W87">
            <v>0</v>
          </cell>
          <cell r="Y87">
            <v>35</v>
          </cell>
          <cell r="Z87" t="str">
            <v>46,67 €/L</v>
          </cell>
        </row>
        <row r="88">
          <cell r="A88" t="str">
            <v>CELTIKA CRANBERRY</v>
          </cell>
          <cell r="B88" t="str">
            <v>Bière</v>
          </cell>
          <cell r="D88">
            <v>0.33</v>
          </cell>
          <cell r="E88">
            <v>4.8</v>
          </cell>
          <cell r="F88" t="str">
            <v>France</v>
          </cell>
          <cell r="S88" t="str">
            <v>Interdrinks</v>
          </cell>
          <cell r="T88">
            <v>12</v>
          </cell>
          <cell r="V88">
            <v>2.5099999999999998</v>
          </cell>
          <cell r="W88">
            <v>3.1</v>
          </cell>
          <cell r="Y88">
            <v>4.25</v>
          </cell>
          <cell r="Z88" t="str">
            <v>12,88 €/L</v>
          </cell>
        </row>
        <row r="89">
          <cell r="A89" t="str">
            <v>CELTIKA TRIPLE</v>
          </cell>
          <cell r="B89" t="str">
            <v>Bière</v>
          </cell>
          <cell r="D89">
            <v>0.33</v>
          </cell>
          <cell r="E89">
            <v>8.8000000000000007</v>
          </cell>
          <cell r="F89" t="str">
            <v>France</v>
          </cell>
          <cell r="S89" t="str">
            <v>Interdrinks</v>
          </cell>
          <cell r="T89">
            <v>24</v>
          </cell>
          <cell r="V89">
            <v>2.57</v>
          </cell>
          <cell r="W89">
            <v>3.1</v>
          </cell>
          <cell r="Y89">
            <v>4.45</v>
          </cell>
          <cell r="Z89" t="str">
            <v>13,48 €/L</v>
          </cell>
        </row>
        <row r="90">
          <cell r="A90" t="str">
            <v>CHARLES QUINT BLONDE</v>
          </cell>
          <cell r="B90" t="str">
            <v>Bière</v>
          </cell>
          <cell r="D90">
            <v>0.33</v>
          </cell>
          <cell r="E90">
            <v>8.5</v>
          </cell>
          <cell r="F90" t="str">
            <v>Belgique</v>
          </cell>
          <cell r="S90" t="str">
            <v>Vanuxeem</v>
          </cell>
          <cell r="T90">
            <v>24</v>
          </cell>
          <cell r="V90">
            <v>2.41</v>
          </cell>
          <cell r="W90" t="e">
            <v>#N/A</v>
          </cell>
          <cell r="Y90">
            <v>4.1500000000000004</v>
          </cell>
          <cell r="Z90" t="str">
            <v>12,58 €/L</v>
          </cell>
        </row>
        <row r="91">
          <cell r="A91" t="str">
            <v>CHARLES QUINT RUBIS</v>
          </cell>
          <cell r="B91" t="str">
            <v>Bière</v>
          </cell>
          <cell r="D91">
            <v>0.33</v>
          </cell>
          <cell r="E91">
            <v>8.5</v>
          </cell>
          <cell r="F91" t="str">
            <v>Belgique</v>
          </cell>
          <cell r="S91" t="str">
            <v>Vanuxeem</v>
          </cell>
          <cell r="T91">
            <v>24</v>
          </cell>
          <cell r="V91">
            <v>2.39</v>
          </cell>
          <cell r="W91">
            <v>2.99</v>
          </cell>
          <cell r="Y91">
            <v>4.1500000000000004</v>
          </cell>
          <cell r="Z91" t="str">
            <v>12,58 €/L</v>
          </cell>
        </row>
        <row r="92">
          <cell r="A92" t="str">
            <v>CHIMAY BLEUE</v>
          </cell>
          <cell r="B92" t="str">
            <v>Bière</v>
          </cell>
          <cell r="D92">
            <v>0.33</v>
          </cell>
          <cell r="E92">
            <v>9</v>
          </cell>
          <cell r="F92" t="str">
            <v>Belgique</v>
          </cell>
          <cell r="S92" t="str">
            <v>Vanuxeem</v>
          </cell>
          <cell r="T92">
            <v>24</v>
          </cell>
          <cell r="V92">
            <v>2.4700000000000002</v>
          </cell>
          <cell r="W92">
            <v>3.08</v>
          </cell>
          <cell r="Y92">
            <v>4.25</v>
          </cell>
          <cell r="Z92" t="str">
            <v>12,88 €/L</v>
          </cell>
        </row>
        <row r="93">
          <cell r="A93" t="str">
            <v>CHIMAY CINQ CENT 75</v>
          </cell>
          <cell r="B93" t="str">
            <v>Bière</v>
          </cell>
          <cell r="D93">
            <v>0.75</v>
          </cell>
          <cell r="E93">
            <v>8</v>
          </cell>
          <cell r="F93" t="str">
            <v>Belgique</v>
          </cell>
          <cell r="S93" t="str">
            <v>Vanuxeem</v>
          </cell>
          <cell r="T93">
            <v>12</v>
          </cell>
          <cell r="W93" t="e">
            <v>#N/A</v>
          </cell>
          <cell r="Z93" t="str">
            <v>0,00 €/L</v>
          </cell>
        </row>
        <row r="94">
          <cell r="A94" t="str">
            <v>CHIMAY GRANDE RESERVE 75</v>
          </cell>
          <cell r="B94" t="str">
            <v>Bière</v>
          </cell>
          <cell r="D94">
            <v>0.75</v>
          </cell>
          <cell r="E94">
            <v>9</v>
          </cell>
          <cell r="F94" t="str">
            <v>Belgique</v>
          </cell>
          <cell r="S94" t="str">
            <v>Vanuxeem</v>
          </cell>
          <cell r="T94">
            <v>12</v>
          </cell>
          <cell r="V94">
            <v>4.8</v>
          </cell>
          <cell r="W94" t="e">
            <v>#N/A</v>
          </cell>
          <cell r="Y94">
            <v>9.75</v>
          </cell>
          <cell r="Z94" t="str">
            <v>13,00 €/L</v>
          </cell>
        </row>
        <row r="95">
          <cell r="A95" t="str">
            <v>CHIMAY PREMIERE 75</v>
          </cell>
          <cell r="B95" t="str">
            <v>Bière</v>
          </cell>
          <cell r="D95">
            <v>0.75</v>
          </cell>
          <cell r="E95">
            <v>7</v>
          </cell>
          <cell r="F95" t="str">
            <v>Belgique</v>
          </cell>
          <cell r="S95" t="str">
            <v>Vanuxeem</v>
          </cell>
          <cell r="T95">
            <v>12</v>
          </cell>
          <cell r="V95">
            <v>6.2</v>
          </cell>
          <cell r="W95" t="e">
            <v>#N/A</v>
          </cell>
          <cell r="Y95">
            <v>8.15</v>
          </cell>
          <cell r="Z95" t="str">
            <v>10,87 €/L</v>
          </cell>
        </row>
        <row r="96">
          <cell r="A96" t="str">
            <v>CHIMAY ROUGE</v>
          </cell>
          <cell r="B96" t="str">
            <v>Bière</v>
          </cell>
          <cell r="D96">
            <v>0.33</v>
          </cell>
          <cell r="E96">
            <v>7</v>
          </cell>
          <cell r="F96" t="str">
            <v>Belgique</v>
          </cell>
          <cell r="S96" t="str">
            <v>Vanuxeem</v>
          </cell>
          <cell r="T96">
            <v>24</v>
          </cell>
          <cell r="V96">
            <v>1.94</v>
          </cell>
          <cell r="W96">
            <v>2.4300000000000002</v>
          </cell>
          <cell r="Y96">
            <v>3.75</v>
          </cell>
          <cell r="Z96" t="str">
            <v>11,36 €/L</v>
          </cell>
        </row>
        <row r="97">
          <cell r="A97" t="str">
            <v>CHIMAY TRIPLE</v>
          </cell>
          <cell r="B97" t="str">
            <v>Bière</v>
          </cell>
          <cell r="D97">
            <v>0.33</v>
          </cell>
          <cell r="E97">
            <v>8</v>
          </cell>
          <cell r="F97" t="str">
            <v>Belgique</v>
          </cell>
          <cell r="S97" t="str">
            <v>Vanuxeem</v>
          </cell>
          <cell r="T97">
            <v>24</v>
          </cell>
          <cell r="V97">
            <v>2.1800000000000002</v>
          </cell>
          <cell r="W97">
            <v>2.73</v>
          </cell>
          <cell r="Y97">
            <v>3.75</v>
          </cell>
          <cell r="Z97" t="str">
            <v>11,36 €/L</v>
          </cell>
        </row>
        <row r="98">
          <cell r="A98" t="str">
            <v>CHOUFFE BLONDE</v>
          </cell>
          <cell r="B98" t="str">
            <v>Bière</v>
          </cell>
          <cell r="D98">
            <v>0.33</v>
          </cell>
          <cell r="E98">
            <v>8</v>
          </cell>
          <cell r="F98" t="str">
            <v>Belgique</v>
          </cell>
          <cell r="J98" t="str">
            <v>Ale fort</v>
          </cell>
          <cell r="K98" t="str">
            <v>Blonde</v>
          </cell>
          <cell r="S98" t="str">
            <v>Vanuxeem</v>
          </cell>
          <cell r="T98">
            <v>24</v>
          </cell>
          <cell r="V98">
            <v>2.56</v>
          </cell>
          <cell r="W98">
            <v>3.2</v>
          </cell>
          <cell r="X98">
            <v>3.06</v>
          </cell>
          <cell r="Y98">
            <v>4.0999999999999996</v>
          </cell>
          <cell r="Z98" t="str">
            <v>12,42 €/L</v>
          </cell>
        </row>
        <row r="99">
          <cell r="A99" t="str">
            <v>CHOUFFE BLONDE 75</v>
          </cell>
          <cell r="B99" t="str">
            <v>Bière</v>
          </cell>
          <cell r="D99">
            <v>0.75</v>
          </cell>
          <cell r="E99">
            <v>8</v>
          </cell>
          <cell r="F99" t="str">
            <v>Belgique</v>
          </cell>
          <cell r="J99" t="str">
            <v>Ale fort</v>
          </cell>
          <cell r="K99" t="str">
            <v>Blonde</v>
          </cell>
          <cell r="S99" t="str">
            <v>Vanuxeem</v>
          </cell>
          <cell r="T99">
            <v>12</v>
          </cell>
          <cell r="V99">
            <v>5.29</v>
          </cell>
          <cell r="W99">
            <v>6.61</v>
          </cell>
          <cell r="Y99">
            <v>8.75</v>
          </cell>
          <cell r="Z99" t="str">
            <v>11,67 €/L</v>
          </cell>
        </row>
        <row r="100">
          <cell r="A100" t="str">
            <v>CHOUFFE BRUNE</v>
          </cell>
          <cell r="B100" t="str">
            <v>Bière</v>
          </cell>
          <cell r="D100">
            <v>0.33</v>
          </cell>
          <cell r="E100">
            <v>8</v>
          </cell>
          <cell r="F100" t="str">
            <v>Belgique</v>
          </cell>
          <cell r="J100" t="str">
            <v>Ale Brun</v>
          </cell>
          <cell r="K100" t="str">
            <v>Brun</v>
          </cell>
          <cell r="S100" t="str">
            <v>Vanuxeem</v>
          </cell>
          <cell r="T100">
            <v>24</v>
          </cell>
          <cell r="W100" t="e">
            <v>#N/A</v>
          </cell>
          <cell r="Y100">
            <v>3.75</v>
          </cell>
          <cell r="Z100" t="str">
            <v>11,36 €/L</v>
          </cell>
        </row>
        <row r="101">
          <cell r="A101" t="str">
            <v>CHOUFFE BRUNE 75</v>
          </cell>
          <cell r="B101" t="str">
            <v>Bière</v>
          </cell>
          <cell r="D101">
            <v>0.75</v>
          </cell>
          <cell r="E101">
            <v>8</v>
          </cell>
          <cell r="F101" t="str">
            <v>Belgique</v>
          </cell>
          <cell r="J101" t="str">
            <v>Ale Brun</v>
          </cell>
          <cell r="K101" t="str">
            <v>Brun</v>
          </cell>
          <cell r="S101" t="str">
            <v>Vanuxeem</v>
          </cell>
          <cell r="T101">
            <v>12</v>
          </cell>
          <cell r="W101" t="e">
            <v>#N/A</v>
          </cell>
          <cell r="Z101" t="str">
            <v>0,00 €/L</v>
          </cell>
        </row>
        <row r="102">
          <cell r="A102" t="str">
            <v>CHOULETTE BLONDE</v>
          </cell>
          <cell r="B102" t="str">
            <v>Bière</v>
          </cell>
          <cell r="D102">
            <v>0.33</v>
          </cell>
          <cell r="F102" t="str">
            <v>France</v>
          </cell>
          <cell r="S102" t="str">
            <v>Interdrinks</v>
          </cell>
          <cell r="T102">
            <v>24</v>
          </cell>
          <cell r="W102">
            <v>3.01</v>
          </cell>
          <cell r="Y102">
            <v>3.85</v>
          </cell>
          <cell r="Z102" t="str">
            <v>11,67 €/L</v>
          </cell>
        </row>
        <row r="103">
          <cell r="A103" t="str">
            <v>CHOULETTE CERISE</v>
          </cell>
          <cell r="B103" t="str">
            <v>Bière</v>
          </cell>
          <cell r="D103">
            <v>0.33</v>
          </cell>
          <cell r="F103" t="str">
            <v>France</v>
          </cell>
          <cell r="S103" t="str">
            <v>Interdrinks</v>
          </cell>
          <cell r="T103">
            <v>12</v>
          </cell>
          <cell r="V103">
            <v>2.72</v>
          </cell>
          <cell r="W103">
            <v>3.39</v>
          </cell>
          <cell r="Y103">
            <v>4.55</v>
          </cell>
          <cell r="Z103" t="str">
            <v>13,79 €/L</v>
          </cell>
        </row>
        <row r="104">
          <cell r="A104" t="str">
            <v>CHOULETTE FRAISE</v>
          </cell>
          <cell r="B104" t="str">
            <v>Bière</v>
          </cell>
          <cell r="D104">
            <v>0.33</v>
          </cell>
          <cell r="F104" t="str">
            <v>France</v>
          </cell>
          <cell r="S104" t="str">
            <v>Interdrinks</v>
          </cell>
          <cell r="T104">
            <v>12</v>
          </cell>
          <cell r="V104">
            <v>2.74</v>
          </cell>
          <cell r="W104">
            <v>3.45</v>
          </cell>
          <cell r="Y104">
            <v>4.55</v>
          </cell>
          <cell r="Z104" t="str">
            <v>13,79 €/L</v>
          </cell>
        </row>
        <row r="105">
          <cell r="A105" t="str">
            <v>CHOULETTE FRAMBOISE</v>
          </cell>
          <cell r="B105" t="str">
            <v>Bière</v>
          </cell>
          <cell r="D105">
            <v>0.33</v>
          </cell>
          <cell r="F105" t="str">
            <v>France</v>
          </cell>
          <cell r="S105" t="str">
            <v>Interdrinks</v>
          </cell>
          <cell r="T105">
            <v>12</v>
          </cell>
          <cell r="V105">
            <v>2.76</v>
          </cell>
          <cell r="W105">
            <v>3.45</v>
          </cell>
          <cell r="Y105">
            <v>4.55</v>
          </cell>
          <cell r="Z105" t="str">
            <v>13,79 €/L</v>
          </cell>
        </row>
        <row r="106">
          <cell r="A106" t="str">
            <v>CHOULETTE PECHE</v>
          </cell>
          <cell r="B106" t="str">
            <v>Bière</v>
          </cell>
          <cell r="D106">
            <v>0.33</v>
          </cell>
          <cell r="F106" t="str">
            <v>France</v>
          </cell>
          <cell r="S106" t="str">
            <v>Interdrinks</v>
          </cell>
          <cell r="T106">
            <v>12</v>
          </cell>
          <cell r="V106">
            <v>2.72</v>
          </cell>
          <cell r="W106">
            <v>3.45</v>
          </cell>
          <cell r="Y106">
            <v>4.55</v>
          </cell>
          <cell r="Z106" t="str">
            <v>13,79 €/L</v>
          </cell>
        </row>
        <row r="107">
          <cell r="A107" t="str">
            <v>CHTI AMBREE</v>
          </cell>
          <cell r="B107" t="str">
            <v>Bière</v>
          </cell>
          <cell r="D107">
            <v>0.33</v>
          </cell>
          <cell r="E107">
            <v>5.9</v>
          </cell>
          <cell r="F107" t="str">
            <v>France</v>
          </cell>
          <cell r="G107" t="str">
            <v>Brasserie Castelain</v>
          </cell>
          <cell r="J107" t="str">
            <v>Bière de garde</v>
          </cell>
          <cell r="K107" t="str">
            <v>Ambré</v>
          </cell>
          <cell r="S107" t="str">
            <v>Interdrinks</v>
          </cell>
          <cell r="T107">
            <v>24</v>
          </cell>
          <cell r="V107">
            <v>2.06</v>
          </cell>
          <cell r="W107" t="e">
            <v>#N/A</v>
          </cell>
          <cell r="Y107">
            <v>3.55</v>
          </cell>
          <cell r="Z107" t="str">
            <v>10,76 €/L</v>
          </cell>
        </row>
        <row r="108">
          <cell r="A108" t="str">
            <v>CHTI BLONDE</v>
          </cell>
          <cell r="B108" t="str">
            <v>Bière</v>
          </cell>
          <cell r="D108">
            <v>0.33</v>
          </cell>
          <cell r="E108">
            <v>6.4</v>
          </cell>
          <cell r="F108" t="str">
            <v>France</v>
          </cell>
          <cell r="G108" t="str">
            <v>Brasserie Castelain</v>
          </cell>
          <cell r="J108" t="str">
            <v>Bière de garde</v>
          </cell>
          <cell r="K108" t="str">
            <v>Blonde</v>
          </cell>
          <cell r="R108">
            <v>1.1038000000000001</v>
          </cell>
          <cell r="S108" t="str">
            <v>Interdrinks</v>
          </cell>
          <cell r="T108">
            <v>24</v>
          </cell>
          <cell r="U108">
            <v>1.8764600000000002</v>
          </cell>
          <cell r="V108">
            <v>2.0359591000000004</v>
          </cell>
          <cell r="W108">
            <v>2.66</v>
          </cell>
          <cell r="X108">
            <v>2.6</v>
          </cell>
          <cell r="Y108">
            <v>3.5</v>
          </cell>
          <cell r="Z108" t="str">
            <v>10,61 €/L</v>
          </cell>
        </row>
        <row r="109">
          <cell r="A109" t="str">
            <v>CHTI TRIPLE</v>
          </cell>
          <cell r="B109" t="str">
            <v>Bière</v>
          </cell>
          <cell r="D109">
            <v>0.33</v>
          </cell>
          <cell r="E109">
            <v>7.5</v>
          </cell>
          <cell r="F109" t="str">
            <v>France</v>
          </cell>
          <cell r="G109" t="str">
            <v>Brasserie Castelain</v>
          </cell>
          <cell r="J109" t="str">
            <v>Bière de garde</v>
          </cell>
          <cell r="K109" t="str">
            <v>Blonde</v>
          </cell>
          <cell r="S109" t="str">
            <v>Interdrinks</v>
          </cell>
          <cell r="T109">
            <v>24</v>
          </cell>
          <cell r="V109">
            <v>2.3199999999999998</v>
          </cell>
          <cell r="W109" t="e">
            <v>#N/A</v>
          </cell>
          <cell r="Y109">
            <v>3.75</v>
          </cell>
          <cell r="Z109" t="str">
            <v>11,36 €/L</v>
          </cell>
        </row>
        <row r="110">
          <cell r="A110" t="str">
            <v>CIDRE NEIGE</v>
          </cell>
          <cell r="B110" t="str">
            <v>Bière</v>
          </cell>
          <cell r="D110">
            <v>0.375</v>
          </cell>
          <cell r="E110">
            <v>12.5</v>
          </cell>
          <cell r="F110" t="str">
            <v>Québec</v>
          </cell>
          <cell r="J110" t="str">
            <v>Cidre de glace</v>
          </cell>
          <cell r="K110" t="str">
            <v>Ambrée</v>
          </cell>
          <cell r="R110">
            <v>47</v>
          </cell>
          <cell r="S110" t="str">
            <v>GM Import</v>
          </cell>
          <cell r="T110">
            <v>1</v>
          </cell>
          <cell r="Y110">
            <v>52</v>
          </cell>
          <cell r="Z110" t="str">
            <v>138,67 €/L</v>
          </cell>
        </row>
        <row r="111">
          <cell r="A111" t="str">
            <v>COBRA</v>
          </cell>
          <cell r="B111" t="str">
            <v>Bière</v>
          </cell>
          <cell r="D111">
            <v>0.33</v>
          </cell>
          <cell r="F111" t="str">
            <v>Inde</v>
          </cell>
          <cell r="J111" t="str">
            <v>Lager</v>
          </cell>
          <cell r="K111" t="str">
            <v>Blonde</v>
          </cell>
          <cell r="R111">
            <v>0.96879999999999999</v>
          </cell>
          <cell r="S111" t="str">
            <v>Interdrinks</v>
          </cell>
          <cell r="T111">
            <v>24</v>
          </cell>
          <cell r="U111">
            <v>1.6954</v>
          </cell>
          <cell r="V111">
            <v>1.8395090000000001</v>
          </cell>
          <cell r="W111">
            <v>2.7</v>
          </cell>
          <cell r="X111">
            <v>2.6</v>
          </cell>
          <cell r="Y111">
            <v>3.5</v>
          </cell>
          <cell r="Z111" t="str">
            <v>10,61 €/L</v>
          </cell>
        </row>
        <row r="112">
          <cell r="A112" t="str">
            <v>COEDO BENAKIA</v>
          </cell>
          <cell r="B112" t="str">
            <v>Bière</v>
          </cell>
          <cell r="D112">
            <v>0.33</v>
          </cell>
          <cell r="F112" t="str">
            <v>Japon</v>
          </cell>
          <cell r="S112" t="str">
            <v>Interdrinks</v>
          </cell>
          <cell r="T112">
            <v>24</v>
          </cell>
          <cell r="V112">
            <v>6.57</v>
          </cell>
          <cell r="W112">
            <v>7.8</v>
          </cell>
          <cell r="Y112">
            <v>8.85</v>
          </cell>
          <cell r="Z112" t="str">
            <v>26,82 €/L</v>
          </cell>
        </row>
        <row r="113">
          <cell r="A113" t="str">
            <v>COEDO RURI</v>
          </cell>
          <cell r="B113" t="str">
            <v>Bière</v>
          </cell>
          <cell r="D113">
            <v>0.33</v>
          </cell>
          <cell r="F113" t="str">
            <v>Japon</v>
          </cell>
          <cell r="S113" t="str">
            <v>Interdrinks</v>
          </cell>
          <cell r="T113">
            <v>24</v>
          </cell>
          <cell r="V113">
            <v>4.67</v>
          </cell>
          <cell r="W113">
            <v>5.5</v>
          </cell>
          <cell r="Y113">
            <v>6.75</v>
          </cell>
          <cell r="Z113" t="str">
            <v>20,45 €/L</v>
          </cell>
        </row>
        <row r="114">
          <cell r="A114" t="str">
            <v>COEDO SHIRO</v>
          </cell>
          <cell r="B114" t="str">
            <v>Bière</v>
          </cell>
          <cell r="D114">
            <v>0.33</v>
          </cell>
          <cell r="F114" t="str">
            <v>Japon</v>
          </cell>
          <cell r="S114" t="str">
            <v>Interdrinks</v>
          </cell>
          <cell r="T114">
            <v>24</v>
          </cell>
          <cell r="V114">
            <v>4.67</v>
          </cell>
          <cell r="W114">
            <v>5.5</v>
          </cell>
          <cell r="Y114">
            <v>6.75</v>
          </cell>
          <cell r="Z114" t="str">
            <v>20,45 €/L</v>
          </cell>
        </row>
        <row r="115">
          <cell r="A115" t="str">
            <v>COFFRET BABY BOTTLE</v>
          </cell>
          <cell r="B115" t="str">
            <v>Coffret</v>
          </cell>
          <cell r="D115">
            <v>0</v>
          </cell>
          <cell r="E115" t="str">
            <v>-</v>
          </cell>
          <cell r="F115" t="str">
            <v>Belgique</v>
          </cell>
          <cell r="S115" t="str">
            <v>Interdrinks</v>
          </cell>
          <cell r="W115" t="e">
            <v>#N/A</v>
          </cell>
          <cell r="Z115" t="e">
            <v>#DIV/0!</v>
          </cell>
        </row>
        <row r="116">
          <cell r="A116" t="str">
            <v>COFFRET BOIS</v>
          </cell>
          <cell r="B116" t="str">
            <v>Coffret</v>
          </cell>
          <cell r="D116">
            <v>0</v>
          </cell>
          <cell r="E116" t="str">
            <v>-</v>
          </cell>
          <cell r="F116" t="str">
            <v>-</v>
          </cell>
          <cell r="S116" t="str">
            <v>Interdrinks</v>
          </cell>
          <cell r="W116">
            <v>7.7774999999999999</v>
          </cell>
          <cell r="Y116">
            <v>8.5</v>
          </cell>
          <cell r="Z116" t="e">
            <v>#DIV/0!</v>
          </cell>
        </row>
        <row r="117">
          <cell r="A117" t="str">
            <v>COFFRET CELTKIA</v>
          </cell>
          <cell r="B117" t="str">
            <v>Coffret</v>
          </cell>
          <cell r="D117">
            <v>0</v>
          </cell>
          <cell r="E117">
            <v>8.8000000000000007</v>
          </cell>
          <cell r="F117" t="str">
            <v>France</v>
          </cell>
          <cell r="S117" t="str">
            <v>Interdrinks</v>
          </cell>
          <cell r="W117" t="e">
            <v>#N/A</v>
          </cell>
          <cell r="Z117" t="e">
            <v>#DIV/0!</v>
          </cell>
        </row>
        <row r="118">
          <cell r="A118" t="str">
            <v>COFFRET CHOUFFE</v>
          </cell>
          <cell r="B118" t="str">
            <v>Coffret</v>
          </cell>
          <cell r="D118">
            <v>0</v>
          </cell>
          <cell r="F118" t="str">
            <v>Belgique</v>
          </cell>
          <cell r="S118" t="str">
            <v>Vanuxeem</v>
          </cell>
          <cell r="W118" t="e">
            <v>#N/A</v>
          </cell>
          <cell r="Z118" t="e">
            <v>#DIV/0!</v>
          </cell>
        </row>
        <row r="119">
          <cell r="A119" t="str">
            <v>COFFRET DELIRIUM TREMENS</v>
          </cell>
          <cell r="B119" t="str">
            <v>Coffret</v>
          </cell>
          <cell r="D119">
            <v>0</v>
          </cell>
          <cell r="F119" t="str">
            <v>Belgique</v>
          </cell>
          <cell r="S119" t="str">
            <v>Vanuxeem</v>
          </cell>
          <cell r="W119" t="e">
            <v>#N/A</v>
          </cell>
          <cell r="Z119" t="e">
            <v>#DIV/0!</v>
          </cell>
        </row>
        <row r="120">
          <cell r="A120" t="str">
            <v>COFFRET LEVRETTE</v>
          </cell>
          <cell r="B120" t="str">
            <v>Coffret</v>
          </cell>
          <cell r="D120">
            <v>0</v>
          </cell>
          <cell r="F120" t="str">
            <v>France</v>
          </cell>
          <cell r="S120" t="str">
            <v>Interdrinks</v>
          </cell>
          <cell r="W120" t="e">
            <v>#N/A</v>
          </cell>
          <cell r="Z120" t="e">
            <v>#DIV/0!</v>
          </cell>
        </row>
        <row r="121">
          <cell r="A121" t="str">
            <v>COFFRET RINCE COCHON</v>
          </cell>
          <cell r="B121" t="str">
            <v>Coffret</v>
          </cell>
          <cell r="D121">
            <v>0</v>
          </cell>
          <cell r="F121" t="str">
            <v>Belgique</v>
          </cell>
          <cell r="S121" t="str">
            <v>Interdrinks</v>
          </cell>
          <cell r="W121" t="e">
            <v>#N/A</v>
          </cell>
          <cell r="Z121" t="e">
            <v>#DIV/0!</v>
          </cell>
        </row>
        <row r="122">
          <cell r="A122" t="str">
            <v>COFFRET ROCHEFORT</v>
          </cell>
          <cell r="B122" t="str">
            <v>Coffret</v>
          </cell>
          <cell r="D122">
            <v>0</v>
          </cell>
          <cell r="F122" t="str">
            <v>Belgique</v>
          </cell>
          <cell r="S122" t="str">
            <v>Vanuxeem</v>
          </cell>
          <cell r="W122" t="e">
            <v>#N/A</v>
          </cell>
          <cell r="Z122" t="e">
            <v>#DIV/0!</v>
          </cell>
        </row>
        <row r="123">
          <cell r="A123" t="str">
            <v>COFFRET SAMICHLAUS</v>
          </cell>
          <cell r="B123" t="str">
            <v>Coffret</v>
          </cell>
          <cell r="D123">
            <v>0</v>
          </cell>
          <cell r="F123" t="str">
            <v>Autriche</v>
          </cell>
          <cell r="S123" t="str">
            <v>Interdrinks</v>
          </cell>
          <cell r="T123">
            <v>1</v>
          </cell>
          <cell r="W123" t="e">
            <v>#N/A</v>
          </cell>
          <cell r="Z123" t="e">
            <v>#DIV/0!</v>
          </cell>
        </row>
        <row r="124">
          <cell r="A124" t="str">
            <v>COFFRET TRIPLE KARMELIET</v>
          </cell>
          <cell r="B124" t="str">
            <v>Coffret</v>
          </cell>
          <cell r="D124">
            <v>0</v>
          </cell>
          <cell r="F124" t="str">
            <v>Belgique</v>
          </cell>
          <cell r="S124" t="str">
            <v>Vanuxeem</v>
          </cell>
          <cell r="T124">
            <v>8</v>
          </cell>
          <cell r="W124" t="e">
            <v>#N/A</v>
          </cell>
          <cell r="Z124" t="e">
            <v>#DIV/0!</v>
          </cell>
        </row>
        <row r="125">
          <cell r="A125" t="str">
            <v>COOPERS PALE ALE</v>
          </cell>
          <cell r="B125" t="str">
            <v>Bière</v>
          </cell>
          <cell r="D125">
            <v>3.75</v>
          </cell>
          <cell r="F125" t="str">
            <v>Australie</v>
          </cell>
          <cell r="S125" t="str">
            <v>Interdrinks</v>
          </cell>
          <cell r="T125">
            <v>24</v>
          </cell>
          <cell r="W125" t="e">
            <v>#N/A</v>
          </cell>
          <cell r="Y125">
            <v>5.05</v>
          </cell>
          <cell r="Z125" t="str">
            <v>1,35 €/L</v>
          </cell>
        </row>
        <row r="126">
          <cell r="A126" t="str">
            <v>COOPERS SPARKLING</v>
          </cell>
          <cell r="B126" t="str">
            <v>Bière</v>
          </cell>
          <cell r="D126">
            <v>3.75</v>
          </cell>
          <cell r="F126" t="str">
            <v>Australie</v>
          </cell>
          <cell r="S126" t="str">
            <v>Interdrinks</v>
          </cell>
          <cell r="T126">
            <v>24</v>
          </cell>
          <cell r="W126" t="e">
            <v>#N/A</v>
          </cell>
          <cell r="Y126">
            <v>5.05</v>
          </cell>
          <cell r="Z126" t="str">
            <v>1,35 €/L</v>
          </cell>
        </row>
        <row r="127">
          <cell r="A127" t="str">
            <v>CURIM GOLD</v>
          </cell>
          <cell r="B127" t="str">
            <v>Bière</v>
          </cell>
          <cell r="D127">
            <v>0.5</v>
          </cell>
          <cell r="E127">
            <v>4.3</v>
          </cell>
          <cell r="F127" t="str">
            <v>Irelande</v>
          </cell>
          <cell r="S127" t="str">
            <v>Interdrinks</v>
          </cell>
          <cell r="T127">
            <v>12</v>
          </cell>
          <cell r="W127">
            <v>5.03</v>
          </cell>
          <cell r="Y127">
            <v>6.5</v>
          </cell>
          <cell r="Z127" t="str">
            <v>13,00 €/L</v>
          </cell>
        </row>
        <row r="128">
          <cell r="A128" t="str">
            <v>CUVEE DE RANKE 75</v>
          </cell>
          <cell r="B128" t="str">
            <v>Bière</v>
          </cell>
          <cell r="D128">
            <v>0.75</v>
          </cell>
          <cell r="F128" t="str">
            <v>Belgique</v>
          </cell>
          <cell r="S128" t="str">
            <v>Vanuxeem</v>
          </cell>
          <cell r="T128">
            <v>6</v>
          </cell>
          <cell r="W128" t="e">
            <v>#N/A</v>
          </cell>
          <cell r="Y128">
            <v>12.05</v>
          </cell>
          <cell r="Z128" t="str">
            <v>16,07 €/L</v>
          </cell>
        </row>
        <row r="129">
          <cell r="A129" t="str">
            <v>CUVEE DES TROLLS</v>
          </cell>
          <cell r="B129" t="str">
            <v>Bière</v>
          </cell>
          <cell r="D129">
            <v>0.25</v>
          </cell>
          <cell r="E129">
            <v>7</v>
          </cell>
          <cell r="F129" t="str">
            <v>Belgique</v>
          </cell>
          <cell r="J129" t="str">
            <v>Belgian Pale ale</v>
          </cell>
          <cell r="K129" t="str">
            <v>Blonde</v>
          </cell>
          <cell r="S129" t="str">
            <v>Vanuxeem</v>
          </cell>
          <cell r="T129">
            <v>24</v>
          </cell>
          <cell r="W129">
            <v>2.1</v>
          </cell>
          <cell r="Y129">
            <v>2.4500000000000002</v>
          </cell>
          <cell r="Z129" t="str">
            <v>9,80 €/L</v>
          </cell>
        </row>
        <row r="130">
          <cell r="A130" t="str">
            <v>CUVEE DES TROLLS 75</v>
          </cell>
          <cell r="B130" t="str">
            <v>Bière</v>
          </cell>
          <cell r="D130">
            <v>0.75</v>
          </cell>
          <cell r="E130">
            <v>7.5</v>
          </cell>
          <cell r="F130" t="str">
            <v>Belgique</v>
          </cell>
          <cell r="J130" t="str">
            <v>Tripel</v>
          </cell>
          <cell r="K130" t="str">
            <v>Blonde</v>
          </cell>
          <cell r="S130" t="str">
            <v>Vanuxeem</v>
          </cell>
          <cell r="T130">
            <v>6</v>
          </cell>
          <cell r="W130" t="e">
            <v>#N/A</v>
          </cell>
          <cell r="Y130">
            <v>10.95</v>
          </cell>
          <cell r="Z130" t="str">
            <v>14,60 €/L</v>
          </cell>
        </row>
        <row r="131">
          <cell r="A131" t="str">
            <v>CUVEE DES TROLLS -F</v>
          </cell>
          <cell r="B131" t="str">
            <v>Bière</v>
          </cell>
          <cell r="D131">
            <v>5</v>
          </cell>
          <cell r="E131">
            <v>7</v>
          </cell>
          <cell r="F131" t="str">
            <v>Belgique</v>
          </cell>
          <cell r="J131" t="str">
            <v>Belgian Pale ale</v>
          </cell>
          <cell r="K131" t="str">
            <v>Blonde</v>
          </cell>
          <cell r="S131" t="str">
            <v>Vanuxeem</v>
          </cell>
          <cell r="T131">
            <v>3</v>
          </cell>
          <cell r="W131" t="e">
            <v>#N/A</v>
          </cell>
          <cell r="Y131">
            <v>49.5</v>
          </cell>
          <cell r="Z131" t="str">
            <v>9,90 €/L</v>
          </cell>
        </row>
        <row r="132">
          <cell r="A132" t="str">
            <v>D</v>
          </cell>
          <cell r="B132" t="str">
            <v>-</v>
          </cell>
          <cell r="C132" t="str">
            <v>-</v>
          </cell>
          <cell r="D132" t="str">
            <v>-</v>
          </cell>
          <cell r="E132" t="str">
            <v>-</v>
          </cell>
          <cell r="F132" t="str">
            <v>-</v>
          </cell>
          <cell r="G132" t="str">
            <v>-</v>
          </cell>
          <cell r="I132" t="str">
            <v>-</v>
          </cell>
          <cell r="J132" t="str">
            <v>-</v>
          </cell>
          <cell r="K132" t="str">
            <v>-</v>
          </cell>
          <cell r="L132" t="str">
            <v>-</v>
          </cell>
          <cell r="M132" t="str">
            <v>-</v>
          </cell>
          <cell r="N132" t="str">
            <v>-</v>
          </cell>
          <cell r="O132" t="str">
            <v>-</v>
          </cell>
          <cell r="P132" t="str">
            <v>-</v>
          </cell>
          <cell r="Q132" t="str">
            <v>-</v>
          </cell>
          <cell r="R132" t="str">
            <v>-</v>
          </cell>
          <cell r="S132" t="str">
            <v>-</v>
          </cell>
          <cell r="T132" t="str">
            <v>-</v>
          </cell>
          <cell r="U132" t="str">
            <v>-</v>
          </cell>
          <cell r="V132" t="str">
            <v>-</v>
          </cell>
          <cell r="W132" t="str">
            <v>-</v>
          </cell>
          <cell r="X132" t="str">
            <v>-</v>
          </cell>
          <cell r="Y132" t="str">
            <v>-</v>
          </cell>
          <cell r="Z132" t="str">
            <v>-</v>
          </cell>
        </row>
        <row r="133">
          <cell r="A133" t="str">
            <v>DDF BRUT</v>
          </cell>
          <cell r="B133" t="str">
            <v>Cidre</v>
          </cell>
          <cell r="D133">
            <v>0.75</v>
          </cell>
          <cell r="F133" t="str">
            <v>France</v>
          </cell>
          <cell r="T133">
            <v>12</v>
          </cell>
          <cell r="W133" t="e">
            <v>#N/A</v>
          </cell>
          <cell r="Y133">
            <v>8.5</v>
          </cell>
          <cell r="Z133" t="str">
            <v>11,33 €/L</v>
          </cell>
        </row>
        <row r="134">
          <cell r="A134" t="str">
            <v>DDF DEMI SEC</v>
          </cell>
          <cell r="B134" t="str">
            <v>Cidre</v>
          </cell>
          <cell r="D134">
            <v>0.75</v>
          </cell>
          <cell r="F134" t="str">
            <v>France</v>
          </cell>
          <cell r="T134">
            <v>12</v>
          </cell>
          <cell r="W134" t="e">
            <v>#N/A</v>
          </cell>
          <cell r="Y134">
            <v>8.5</v>
          </cell>
          <cell r="Z134" t="str">
            <v>11,33 €/L</v>
          </cell>
        </row>
        <row r="135">
          <cell r="A135" t="str">
            <v>DDF DOUX</v>
          </cell>
          <cell r="B135" t="str">
            <v>Cidre</v>
          </cell>
          <cell r="D135">
            <v>0.75</v>
          </cell>
          <cell r="F135" t="str">
            <v>France</v>
          </cell>
          <cell r="T135">
            <v>12</v>
          </cell>
          <cell r="W135" t="e">
            <v>#N/A</v>
          </cell>
          <cell r="Y135">
            <v>8.5</v>
          </cell>
          <cell r="Z135" t="str">
            <v>11,33 €/L</v>
          </cell>
        </row>
        <row r="136">
          <cell r="A136" t="str">
            <v>DDF EXTRA BRUT</v>
          </cell>
          <cell r="B136" t="str">
            <v>Cidre</v>
          </cell>
          <cell r="D136">
            <v>0.75</v>
          </cell>
          <cell r="F136" t="str">
            <v>France</v>
          </cell>
          <cell r="T136">
            <v>12</v>
          </cell>
          <cell r="W136" t="e">
            <v>#N/A</v>
          </cell>
          <cell r="Y136">
            <v>8.5</v>
          </cell>
          <cell r="Z136" t="str">
            <v>11,33 €/L</v>
          </cell>
        </row>
        <row r="137">
          <cell r="A137" t="str">
            <v>DDF JUS POMME</v>
          </cell>
          <cell r="B137" t="str">
            <v>Cidre</v>
          </cell>
          <cell r="D137">
            <v>1</v>
          </cell>
          <cell r="E137">
            <v>0</v>
          </cell>
          <cell r="F137" t="str">
            <v>France</v>
          </cell>
          <cell r="T137">
            <v>12</v>
          </cell>
          <cell r="W137" t="e">
            <v>#N/A</v>
          </cell>
          <cell r="Y137">
            <v>6.9</v>
          </cell>
          <cell r="Z137" t="str">
            <v>6,90 €/L</v>
          </cell>
        </row>
        <row r="138">
          <cell r="A138" t="str">
            <v>DDF POIRE PLANT DE BLANC</v>
          </cell>
          <cell r="B138" t="str">
            <v>Cidre</v>
          </cell>
          <cell r="D138">
            <v>0.75</v>
          </cell>
          <cell r="F138" t="str">
            <v>France</v>
          </cell>
          <cell r="T138">
            <v>6</v>
          </cell>
          <cell r="W138" t="e">
            <v>#N/A</v>
          </cell>
          <cell r="Y138">
            <v>12.5</v>
          </cell>
          <cell r="Z138" t="str">
            <v>16,67 €/L</v>
          </cell>
        </row>
        <row r="139">
          <cell r="A139" t="str">
            <v>DDF ROUGE BRUYERE</v>
          </cell>
          <cell r="B139" t="str">
            <v>Cidre</v>
          </cell>
          <cell r="D139">
            <v>0.75</v>
          </cell>
          <cell r="F139" t="str">
            <v>France</v>
          </cell>
          <cell r="T139">
            <v>6</v>
          </cell>
          <cell r="W139" t="e">
            <v>#N/A</v>
          </cell>
          <cell r="Y139">
            <v>12.5</v>
          </cell>
          <cell r="Z139" t="str">
            <v>16,67 €/L</v>
          </cell>
        </row>
        <row r="140">
          <cell r="A140" t="str">
            <v>DE MOLEN AMARILLO</v>
          </cell>
          <cell r="B140" t="str">
            <v>Bière</v>
          </cell>
          <cell r="D140">
            <v>0.33</v>
          </cell>
          <cell r="F140" t="str">
            <v>Pays Bas</v>
          </cell>
          <cell r="T140">
            <v>24</v>
          </cell>
          <cell r="W140">
            <v>4.5</v>
          </cell>
          <cell r="Y140">
            <v>5.85</v>
          </cell>
          <cell r="Z140" t="str">
            <v>17,73 €/L</v>
          </cell>
        </row>
        <row r="141">
          <cell r="A141" t="str">
            <v>DE MOLEN BLIKKEN &amp; BLOZEN</v>
          </cell>
          <cell r="B141" t="str">
            <v>Bière</v>
          </cell>
          <cell r="D141">
            <v>0.33</v>
          </cell>
          <cell r="F141" t="str">
            <v>Pays Bas</v>
          </cell>
          <cell r="T141">
            <v>24</v>
          </cell>
          <cell r="W141">
            <v>3.9</v>
          </cell>
          <cell r="Y141">
            <v>5.25</v>
          </cell>
          <cell r="Z141" t="str">
            <v>15,91 €/L</v>
          </cell>
        </row>
        <row r="142">
          <cell r="A142" t="str">
            <v>DE MOLEN ENGELS</v>
          </cell>
          <cell r="B142" t="str">
            <v>Bière</v>
          </cell>
          <cell r="D142">
            <v>0.33</v>
          </cell>
          <cell r="F142" t="str">
            <v>Pays Bas</v>
          </cell>
          <cell r="T142">
            <v>24</v>
          </cell>
          <cell r="W142">
            <v>3.25</v>
          </cell>
          <cell r="Y142">
            <v>4.1500000000000004</v>
          </cell>
          <cell r="Z142" t="str">
            <v>12,58 €/L</v>
          </cell>
        </row>
        <row r="143">
          <cell r="A143" t="str">
            <v>DE MOLEN HEEN &amp; WEER</v>
          </cell>
          <cell r="B143" t="str">
            <v>Bière</v>
          </cell>
          <cell r="D143">
            <v>0.33</v>
          </cell>
          <cell r="F143" t="str">
            <v>Pays Bas</v>
          </cell>
          <cell r="T143">
            <v>24</v>
          </cell>
          <cell r="W143">
            <v>3.65</v>
          </cell>
          <cell r="Y143">
            <v>4.9000000000000004</v>
          </cell>
          <cell r="Z143" t="str">
            <v>14,85 €/L</v>
          </cell>
        </row>
        <row r="144">
          <cell r="A144" t="str">
            <v>DE MOLEN LENTEHOP</v>
          </cell>
          <cell r="B144" t="str">
            <v>Bière</v>
          </cell>
          <cell r="D144">
            <v>0.33</v>
          </cell>
          <cell r="F144" t="str">
            <v>Pays Bas</v>
          </cell>
          <cell r="T144">
            <v>24</v>
          </cell>
          <cell r="W144">
            <v>3.75</v>
          </cell>
          <cell r="Y144">
            <v>4.8499999999999996</v>
          </cell>
          <cell r="Z144" t="str">
            <v>14,70 €/L</v>
          </cell>
        </row>
        <row r="145">
          <cell r="A145" t="str">
            <v>DE MOLEN VUUR &amp; Vlam</v>
          </cell>
          <cell r="B145" t="str">
            <v>Bière</v>
          </cell>
          <cell r="D145">
            <v>0.33</v>
          </cell>
          <cell r="F145" t="str">
            <v>Pays Bas</v>
          </cell>
          <cell r="T145">
            <v>24</v>
          </cell>
          <cell r="W145">
            <v>3.25</v>
          </cell>
          <cell r="Y145">
            <v>4.3</v>
          </cell>
          <cell r="Z145" t="str">
            <v>13,03 €/L</v>
          </cell>
        </row>
        <row r="146">
          <cell r="A146" t="str">
            <v>DE SUTTER GIVREE</v>
          </cell>
          <cell r="B146" t="str">
            <v>Bière</v>
          </cell>
          <cell r="D146">
            <v>5</v>
          </cell>
          <cell r="F146" t="str">
            <v>France</v>
          </cell>
          <cell r="T146">
            <v>24</v>
          </cell>
          <cell r="W146" t="str">
            <v>-</v>
          </cell>
          <cell r="Y146">
            <v>44</v>
          </cell>
          <cell r="Z146" t="str">
            <v>8,80 €/L</v>
          </cell>
        </row>
        <row r="147">
          <cell r="A147" t="str">
            <v>DELIRIUM NOCTURNUM</v>
          </cell>
          <cell r="B147" t="str">
            <v>Bière</v>
          </cell>
          <cell r="D147">
            <v>0.33</v>
          </cell>
          <cell r="E147">
            <v>8.5</v>
          </cell>
          <cell r="F147" t="str">
            <v>Belgique</v>
          </cell>
          <cell r="J147" t="str">
            <v>Ale Brun</v>
          </cell>
          <cell r="K147" t="str">
            <v>Brune</v>
          </cell>
          <cell r="T147">
            <v>24</v>
          </cell>
          <cell r="W147" t="str">
            <v>-</v>
          </cell>
          <cell r="Y147">
            <v>4.75</v>
          </cell>
          <cell r="Z147" t="str">
            <v>14,39 €/L</v>
          </cell>
        </row>
        <row r="148">
          <cell r="A148" t="str">
            <v>DELIRIUM NOCTURNUM 75</v>
          </cell>
          <cell r="B148" t="str">
            <v>Bière</v>
          </cell>
          <cell r="D148">
            <v>0.75</v>
          </cell>
          <cell r="E148">
            <v>8.5</v>
          </cell>
          <cell r="F148" t="str">
            <v>Belgique</v>
          </cell>
          <cell r="J148" t="str">
            <v>Ale Brun</v>
          </cell>
          <cell r="K148" t="str">
            <v>Brune</v>
          </cell>
          <cell r="T148">
            <v>12</v>
          </cell>
          <cell r="W148" t="str">
            <v>-</v>
          </cell>
          <cell r="Z148" t="str">
            <v>0,00 €/L</v>
          </cell>
        </row>
        <row r="149">
          <cell r="A149" t="str">
            <v>DELIRIUM RED</v>
          </cell>
          <cell r="B149" t="str">
            <v>Bière</v>
          </cell>
          <cell r="D149">
            <v>0.33</v>
          </cell>
          <cell r="E149">
            <v>5</v>
          </cell>
          <cell r="F149" t="str">
            <v>Belgique</v>
          </cell>
          <cell r="J149" t="str">
            <v>Ale aux fruits</v>
          </cell>
          <cell r="K149" t="str">
            <v>Rouge</v>
          </cell>
          <cell r="T149">
            <v>24</v>
          </cell>
          <cell r="W149">
            <v>3.75</v>
          </cell>
          <cell r="Y149">
            <v>4.75</v>
          </cell>
          <cell r="Z149" t="str">
            <v>14,39 €/L</v>
          </cell>
        </row>
        <row r="150">
          <cell r="A150" t="str">
            <v>DELIRIUM TREMENS</v>
          </cell>
          <cell r="B150" t="str">
            <v>Bière</v>
          </cell>
          <cell r="D150">
            <v>0.33</v>
          </cell>
          <cell r="E150">
            <v>8.5</v>
          </cell>
          <cell r="F150" t="str">
            <v>Belgique</v>
          </cell>
          <cell r="J150" t="str">
            <v>Ale fort</v>
          </cell>
          <cell r="K150" t="str">
            <v>Blonde</v>
          </cell>
          <cell r="T150">
            <v>24</v>
          </cell>
          <cell r="W150">
            <v>3.65</v>
          </cell>
          <cell r="Y150">
            <v>4.75</v>
          </cell>
          <cell r="Z150" t="str">
            <v>14,39 €/L</v>
          </cell>
        </row>
        <row r="151">
          <cell r="A151" t="str">
            <v>DELIRIUM TREMENS 75</v>
          </cell>
          <cell r="B151" t="str">
            <v>Bière</v>
          </cell>
          <cell r="D151">
            <v>0.75</v>
          </cell>
          <cell r="E151">
            <v>8.5</v>
          </cell>
          <cell r="F151" t="str">
            <v>Belgique</v>
          </cell>
          <cell r="J151" t="str">
            <v>Ale fort</v>
          </cell>
          <cell r="K151" t="str">
            <v>Blonde</v>
          </cell>
          <cell r="T151">
            <v>12</v>
          </cell>
          <cell r="W151" t="str">
            <v>-</v>
          </cell>
          <cell r="Z151" t="str">
            <v>0,00 €/L</v>
          </cell>
        </row>
        <row r="152">
          <cell r="A152" t="str">
            <v>DEUS 75</v>
          </cell>
          <cell r="B152" t="str">
            <v>Bière</v>
          </cell>
          <cell r="D152">
            <v>0.75</v>
          </cell>
          <cell r="E152">
            <v>11.3</v>
          </cell>
          <cell r="F152" t="str">
            <v>Belgique</v>
          </cell>
          <cell r="J152" t="str">
            <v>Spéciale</v>
          </cell>
          <cell r="K152" t="str">
            <v>Blonde</v>
          </cell>
          <cell r="T152">
            <v>6</v>
          </cell>
          <cell r="W152" t="str">
            <v>-</v>
          </cell>
          <cell r="Y152">
            <v>36</v>
          </cell>
          <cell r="Z152" t="str">
            <v>48,00 €/L</v>
          </cell>
        </row>
        <row r="153">
          <cell r="A153" t="str">
            <v>DREMMWEL BLONDE</v>
          </cell>
          <cell r="B153" t="str">
            <v>Bière</v>
          </cell>
          <cell r="D153">
            <v>0.33</v>
          </cell>
          <cell r="F153" t="str">
            <v>France</v>
          </cell>
          <cell r="T153">
            <v>12</v>
          </cell>
          <cell r="W153" t="e">
            <v>#N/A</v>
          </cell>
          <cell r="Y153">
            <v>4.25</v>
          </cell>
          <cell r="Z153" t="str">
            <v>12,88 €/L</v>
          </cell>
        </row>
        <row r="154">
          <cell r="A154" t="str">
            <v>DREMMWEL DOREE</v>
          </cell>
          <cell r="B154" t="str">
            <v>Bière</v>
          </cell>
          <cell r="D154">
            <v>0.33</v>
          </cell>
          <cell r="F154" t="str">
            <v>France</v>
          </cell>
          <cell r="T154">
            <v>12</v>
          </cell>
          <cell r="W154" t="e">
            <v>#N/A</v>
          </cell>
          <cell r="Y154">
            <v>4.25</v>
          </cell>
          <cell r="Z154" t="str">
            <v>12,88 €/L</v>
          </cell>
        </row>
        <row r="155">
          <cell r="A155" t="str">
            <v>DREMMWEL ROUSSE</v>
          </cell>
          <cell r="B155" t="str">
            <v>Bière</v>
          </cell>
          <cell r="D155">
            <v>0.33</v>
          </cell>
          <cell r="F155" t="str">
            <v>France</v>
          </cell>
          <cell r="T155">
            <v>12</v>
          </cell>
          <cell r="W155" t="e">
            <v>#N/A</v>
          </cell>
          <cell r="Y155">
            <v>4.25</v>
          </cell>
          <cell r="Z155" t="str">
            <v>12,88 €/L</v>
          </cell>
        </row>
        <row r="156">
          <cell r="A156" t="str">
            <v>DUFF</v>
          </cell>
          <cell r="B156" t="str">
            <v>Bière</v>
          </cell>
          <cell r="D156">
            <v>0.33</v>
          </cell>
          <cell r="E156">
            <v>5</v>
          </cell>
          <cell r="F156" t="str">
            <v>Allemagne</v>
          </cell>
          <cell r="T156">
            <v>24</v>
          </cell>
          <cell r="W156">
            <v>1.75</v>
          </cell>
          <cell r="Y156">
            <v>2.0499999999999998</v>
          </cell>
          <cell r="Z156" t="str">
            <v>6,21 €/L</v>
          </cell>
        </row>
        <row r="157">
          <cell r="A157" t="str">
            <v>DUVEL</v>
          </cell>
          <cell r="B157" t="str">
            <v>Bière</v>
          </cell>
          <cell r="D157">
            <v>0.33</v>
          </cell>
          <cell r="E157">
            <v>9</v>
          </cell>
          <cell r="F157" t="str">
            <v>Belgique</v>
          </cell>
          <cell r="J157" t="str">
            <v>Strong Belgian</v>
          </cell>
          <cell r="K157" t="str">
            <v>Blonde</v>
          </cell>
          <cell r="T157">
            <v>24</v>
          </cell>
          <cell r="W157">
            <v>2.62</v>
          </cell>
          <cell r="Y157">
            <v>3.1</v>
          </cell>
          <cell r="Z157" t="str">
            <v>9,39 €/L</v>
          </cell>
        </row>
        <row r="158">
          <cell r="A158" t="str">
            <v>DUVEL 75</v>
          </cell>
          <cell r="B158" t="str">
            <v>Bière</v>
          </cell>
          <cell r="D158">
            <v>0.75</v>
          </cell>
          <cell r="E158">
            <v>9</v>
          </cell>
          <cell r="F158" t="str">
            <v>Belgique</v>
          </cell>
          <cell r="J158" t="str">
            <v>Srong Belgian</v>
          </cell>
          <cell r="K158" t="str">
            <v>Blonde</v>
          </cell>
          <cell r="T158">
            <v>12</v>
          </cell>
          <cell r="W158" t="str">
            <v>-</v>
          </cell>
          <cell r="Y158">
            <v>9.15</v>
          </cell>
          <cell r="Z158" t="str">
            <v>12,20 €/L</v>
          </cell>
        </row>
        <row r="159">
          <cell r="A159" t="str">
            <v>E</v>
          </cell>
          <cell r="B159" t="str">
            <v>-</v>
          </cell>
          <cell r="C159" t="str">
            <v>-</v>
          </cell>
          <cell r="D159" t="str">
            <v>-</v>
          </cell>
          <cell r="E159" t="str">
            <v>-</v>
          </cell>
          <cell r="F159" t="str">
            <v>-</v>
          </cell>
          <cell r="G159" t="str">
            <v>-</v>
          </cell>
          <cell r="I159" t="str">
            <v>-</v>
          </cell>
          <cell r="J159" t="str">
            <v>-</v>
          </cell>
          <cell r="K159" t="str">
            <v>-</v>
          </cell>
          <cell r="L159" t="str">
            <v>-</v>
          </cell>
          <cell r="M159" t="str">
            <v>-</v>
          </cell>
          <cell r="N159" t="str">
            <v>-</v>
          </cell>
          <cell r="O159" t="str">
            <v>-</v>
          </cell>
          <cell r="P159" t="str">
            <v>-</v>
          </cell>
          <cell r="Q159" t="str">
            <v>-</v>
          </cell>
          <cell r="R159" t="str">
            <v>-</v>
          </cell>
          <cell r="S159" t="str">
            <v>-</v>
          </cell>
          <cell r="T159" t="str">
            <v>-</v>
          </cell>
          <cell r="U159" t="str">
            <v>-</v>
          </cell>
          <cell r="V159" t="str">
            <v>-</v>
          </cell>
          <cell r="W159" t="str">
            <v>-</v>
          </cell>
          <cell r="X159" t="str">
            <v>-</v>
          </cell>
          <cell r="Y159" t="str">
            <v>-</v>
          </cell>
          <cell r="Z159" t="str">
            <v>-</v>
          </cell>
        </row>
        <row r="160">
          <cell r="A160" t="str">
            <v>EDELWEISS</v>
          </cell>
          <cell r="B160" t="str">
            <v>Bière</v>
          </cell>
          <cell r="D160">
            <v>0.33</v>
          </cell>
          <cell r="E160">
            <v>5</v>
          </cell>
          <cell r="F160" t="str">
            <v>Autriche</v>
          </cell>
          <cell r="J160" t="str">
            <v>Belgian wit</v>
          </cell>
          <cell r="K160" t="str">
            <v>blanche</v>
          </cell>
          <cell r="R160">
            <v>1.5609</v>
          </cell>
          <cell r="S160" t="str">
            <v>Interdrinks</v>
          </cell>
          <cell r="T160">
            <v>24</v>
          </cell>
          <cell r="U160">
            <v>2.7315749999999999</v>
          </cell>
          <cell r="V160">
            <v>2.9637588749999999</v>
          </cell>
          <cell r="W160">
            <v>3.5</v>
          </cell>
          <cell r="Y160">
            <v>4.5</v>
          </cell>
          <cell r="Z160" t="str">
            <v>13,64 €/L</v>
          </cell>
        </row>
        <row r="161">
          <cell r="A161" t="str">
            <v>EKU 28</v>
          </cell>
          <cell r="B161" t="str">
            <v>Bière</v>
          </cell>
          <cell r="D161">
            <v>0.33</v>
          </cell>
          <cell r="E161">
            <v>11</v>
          </cell>
          <cell r="F161" t="str">
            <v>Allemagne</v>
          </cell>
          <cell r="S161" t="str">
            <v>Interdrinks</v>
          </cell>
          <cell r="T161">
            <v>24</v>
          </cell>
          <cell r="W161">
            <v>3.1</v>
          </cell>
          <cell r="Y161">
            <v>4.45</v>
          </cell>
          <cell r="Z161" t="str">
            <v>13,48 €/L</v>
          </cell>
        </row>
        <row r="162">
          <cell r="A162" t="str">
            <v>EKU PILS</v>
          </cell>
          <cell r="B162" t="str">
            <v>Bière</v>
          </cell>
          <cell r="D162">
            <v>0.33</v>
          </cell>
          <cell r="E162">
            <v>5</v>
          </cell>
          <cell r="F162" t="str">
            <v>Allemagne</v>
          </cell>
          <cell r="S162" t="str">
            <v>Interdrinks</v>
          </cell>
          <cell r="T162">
            <v>24</v>
          </cell>
          <cell r="W162">
            <v>1.99</v>
          </cell>
          <cell r="Y162">
            <v>2.75</v>
          </cell>
          <cell r="Z162" t="str">
            <v>8,33 €/L</v>
          </cell>
        </row>
        <row r="163">
          <cell r="A163" t="str">
            <v>EMELISSE BLOND</v>
          </cell>
          <cell r="B163" t="str">
            <v>Bière</v>
          </cell>
          <cell r="D163">
            <v>0.33</v>
          </cell>
          <cell r="F163" t="str">
            <v>Pays Bas</v>
          </cell>
          <cell r="S163" t="str">
            <v>Interdrinks</v>
          </cell>
          <cell r="T163">
            <v>24</v>
          </cell>
          <cell r="W163">
            <v>2.7</v>
          </cell>
          <cell r="Y163">
            <v>3.75</v>
          </cell>
          <cell r="Z163" t="str">
            <v>11,36 €/L</v>
          </cell>
        </row>
        <row r="164">
          <cell r="A164" t="str">
            <v>EMELISSE DIPA</v>
          </cell>
          <cell r="B164" t="str">
            <v>Bière</v>
          </cell>
          <cell r="D164">
            <v>0.33</v>
          </cell>
          <cell r="F164" t="str">
            <v>Pays Bas</v>
          </cell>
          <cell r="S164" t="str">
            <v>Interdrinks</v>
          </cell>
          <cell r="T164">
            <v>12</v>
          </cell>
          <cell r="W164" t="e">
            <v>#N/A</v>
          </cell>
          <cell r="Y164">
            <v>5.95</v>
          </cell>
          <cell r="Z164" t="str">
            <v>18,03 €/L</v>
          </cell>
        </row>
        <row r="165">
          <cell r="A165" t="str">
            <v>EMELISSE DUBBEL</v>
          </cell>
          <cell r="B165" t="str">
            <v>Bière</v>
          </cell>
          <cell r="D165">
            <v>0.33</v>
          </cell>
          <cell r="F165" t="str">
            <v>Pays Bas</v>
          </cell>
          <cell r="S165" t="str">
            <v>Interdrinks</v>
          </cell>
          <cell r="T165">
            <v>24</v>
          </cell>
          <cell r="W165">
            <v>3.25</v>
          </cell>
          <cell r="Y165">
            <v>4.2</v>
          </cell>
          <cell r="Z165" t="str">
            <v>12,73 €/L</v>
          </cell>
        </row>
        <row r="166">
          <cell r="A166" t="str">
            <v>EMELISSE TIPA</v>
          </cell>
          <cell r="B166" t="str">
            <v>Bière</v>
          </cell>
          <cell r="D166">
            <v>0.33</v>
          </cell>
          <cell r="F166" t="str">
            <v>Pays Bas</v>
          </cell>
          <cell r="S166" t="str">
            <v>Interdrinks</v>
          </cell>
          <cell r="T166">
            <v>12</v>
          </cell>
          <cell r="W166" t="e">
            <v>#N/A</v>
          </cell>
          <cell r="Y166">
            <v>5.65</v>
          </cell>
          <cell r="Z166" t="str">
            <v>17,12 €/L</v>
          </cell>
        </row>
        <row r="167">
          <cell r="A167" t="str">
            <v>ERDINGER</v>
          </cell>
          <cell r="B167" t="str">
            <v>Bière</v>
          </cell>
          <cell r="D167">
            <v>0.5</v>
          </cell>
          <cell r="E167">
            <v>5.3</v>
          </cell>
          <cell r="F167" t="str">
            <v>Allemagne</v>
          </cell>
          <cell r="J167" t="str">
            <v>Bière au blé</v>
          </cell>
          <cell r="K167" t="str">
            <v>Blanche</v>
          </cell>
          <cell r="R167">
            <v>1.2722</v>
          </cell>
          <cell r="S167" t="str">
            <v>Interdrinks</v>
          </cell>
          <cell r="T167">
            <v>20</v>
          </cell>
          <cell r="U167">
            <v>2.2263500000000001</v>
          </cell>
          <cell r="V167">
            <v>2.4155897500000001</v>
          </cell>
          <cell r="W167">
            <v>3.2</v>
          </cell>
          <cell r="Y167">
            <v>4.1500000000000004</v>
          </cell>
          <cell r="Z167" t="str">
            <v>8,30 €/L</v>
          </cell>
        </row>
        <row r="168">
          <cell r="A168" t="str">
            <v>F</v>
          </cell>
          <cell r="B168" t="str">
            <v>-</v>
          </cell>
          <cell r="C168" t="str">
            <v>-</v>
          </cell>
          <cell r="D168" t="str">
            <v>-</v>
          </cell>
          <cell r="E168" t="str">
            <v>-</v>
          </cell>
          <cell r="F168" t="str">
            <v>-</v>
          </cell>
          <cell r="G168" t="str">
            <v>-</v>
          </cell>
          <cell r="I168" t="str">
            <v>-</v>
          </cell>
          <cell r="J168" t="str">
            <v>-</v>
          </cell>
          <cell r="K168" t="str">
            <v>-</v>
          </cell>
          <cell r="L168" t="str">
            <v>-</v>
          </cell>
          <cell r="M168" t="str">
            <v>-</v>
          </cell>
          <cell r="N168" t="str">
            <v>-</v>
          </cell>
          <cell r="O168" t="str">
            <v>-</v>
          </cell>
          <cell r="P168" t="str">
            <v>-</v>
          </cell>
          <cell r="Q168" t="str">
            <v>-</v>
          </cell>
          <cell r="R168" t="str">
            <v>-</v>
          </cell>
          <cell r="S168" t="str">
            <v>-</v>
          </cell>
          <cell r="T168" t="str">
            <v>-</v>
          </cell>
          <cell r="U168" t="str">
            <v>-</v>
          </cell>
          <cell r="V168" t="str">
            <v>-</v>
          </cell>
          <cell r="W168" t="str">
            <v>-</v>
          </cell>
          <cell r="X168" t="str">
            <v>-</v>
          </cell>
          <cell r="Y168" t="str">
            <v>-</v>
          </cell>
          <cell r="Z168" t="str">
            <v>-</v>
          </cell>
        </row>
        <row r="169">
          <cell r="A169" t="str">
            <v>FLOREFFE DOUBLE</v>
          </cell>
          <cell r="B169" t="str">
            <v>Bière</v>
          </cell>
          <cell r="D169">
            <v>0.33</v>
          </cell>
          <cell r="E169">
            <v>6.3</v>
          </cell>
          <cell r="F169" t="str">
            <v>Belgique</v>
          </cell>
          <cell r="J169" t="str">
            <v>Ale Brun</v>
          </cell>
          <cell r="K169" t="str">
            <v>Brune</v>
          </cell>
          <cell r="S169" t="str">
            <v>Vanuxeem</v>
          </cell>
          <cell r="T169">
            <v>24</v>
          </cell>
          <cell r="W169" t="str">
            <v>-</v>
          </cell>
          <cell r="Y169">
            <v>3.8</v>
          </cell>
          <cell r="Z169" t="str">
            <v>11,52 €/L</v>
          </cell>
        </row>
        <row r="170">
          <cell r="A170" t="str">
            <v>FLYING DOG CLASSIC PALE ALE</v>
          </cell>
          <cell r="B170" t="str">
            <v>Bière</v>
          </cell>
          <cell r="D170">
            <v>0.35499999999999998</v>
          </cell>
          <cell r="F170" t="str">
            <v>USA</v>
          </cell>
          <cell r="J170" t="str">
            <v>Pale Ale</v>
          </cell>
          <cell r="K170" t="str">
            <v>Blonde</v>
          </cell>
          <cell r="S170" t="str">
            <v>Interdrinks</v>
          </cell>
          <cell r="T170">
            <v>24</v>
          </cell>
          <cell r="W170" t="e">
            <v>#N/A</v>
          </cell>
          <cell r="Y170">
            <v>4.9000000000000004</v>
          </cell>
          <cell r="Z170" t="str">
            <v>13,80 €/L</v>
          </cell>
        </row>
        <row r="171">
          <cell r="A171" t="str">
            <v>FLYING DOG IN HEAT HEFE</v>
          </cell>
          <cell r="B171" t="str">
            <v>Bière</v>
          </cell>
          <cell r="D171">
            <v>0.35499999999999998</v>
          </cell>
          <cell r="F171" t="str">
            <v>USA</v>
          </cell>
          <cell r="J171" t="str">
            <v>Bière au blé</v>
          </cell>
          <cell r="K171" t="str">
            <v>Blonde</v>
          </cell>
          <cell r="S171" t="str">
            <v>Interdrinks</v>
          </cell>
          <cell r="T171">
            <v>24</v>
          </cell>
          <cell r="W171" t="e">
            <v>#N/A</v>
          </cell>
          <cell r="Y171">
            <v>4.9000000000000004</v>
          </cell>
          <cell r="Z171" t="str">
            <v>13,80 €/L</v>
          </cell>
        </row>
        <row r="172">
          <cell r="A172" t="str">
            <v>FRANZISKANER DUNKEL</v>
          </cell>
          <cell r="B172" t="str">
            <v>Bière</v>
          </cell>
          <cell r="D172">
            <v>0.5</v>
          </cell>
          <cell r="E172">
            <v>5</v>
          </cell>
          <cell r="F172" t="str">
            <v>Allemagne</v>
          </cell>
          <cell r="J172" t="str">
            <v>Bière au blé</v>
          </cell>
          <cell r="K172" t="str">
            <v>Ambré</v>
          </cell>
          <cell r="S172" t="str">
            <v>Vanuxeem</v>
          </cell>
          <cell r="T172">
            <v>20</v>
          </cell>
          <cell r="W172">
            <v>3.03</v>
          </cell>
          <cell r="Y172">
            <v>3.85</v>
          </cell>
          <cell r="Z172" t="str">
            <v>7,70 €/L</v>
          </cell>
        </row>
        <row r="173">
          <cell r="A173" t="str">
            <v>FRANZISKANER KRISTALL</v>
          </cell>
          <cell r="B173" t="str">
            <v>Bière</v>
          </cell>
          <cell r="D173">
            <v>0.5</v>
          </cell>
          <cell r="E173">
            <v>5</v>
          </cell>
          <cell r="F173" t="str">
            <v>Allemagne</v>
          </cell>
          <cell r="J173" t="str">
            <v>Bière au blé</v>
          </cell>
          <cell r="K173" t="str">
            <v>Blonde</v>
          </cell>
          <cell r="S173" t="str">
            <v>Vanuxeem</v>
          </cell>
          <cell r="T173">
            <v>20</v>
          </cell>
          <cell r="W173" t="e">
            <v>#N/A</v>
          </cell>
          <cell r="Y173">
            <v>3.85</v>
          </cell>
          <cell r="Z173" t="str">
            <v>7,70 €/L</v>
          </cell>
        </row>
        <row r="174">
          <cell r="A174" t="str">
            <v>FRANZISKANER NATURTRUB</v>
          </cell>
          <cell r="B174" t="str">
            <v>Bière</v>
          </cell>
          <cell r="D174">
            <v>0.5</v>
          </cell>
          <cell r="E174">
            <v>5</v>
          </cell>
          <cell r="F174" t="str">
            <v>Allemagne</v>
          </cell>
          <cell r="J174" t="str">
            <v>Bière au blé</v>
          </cell>
          <cell r="K174" t="str">
            <v>Blonde</v>
          </cell>
          <cell r="S174" t="str">
            <v>Vanuxeem</v>
          </cell>
          <cell r="T174">
            <v>20</v>
          </cell>
          <cell r="W174">
            <v>2.99</v>
          </cell>
          <cell r="Y174">
            <v>3.85</v>
          </cell>
          <cell r="Z174" t="str">
            <v>7,70 €/L</v>
          </cell>
        </row>
        <row r="175">
          <cell r="A175" t="str">
            <v>FRANZISKANER NATURTRUB -F</v>
          </cell>
          <cell r="B175" t="str">
            <v>Bière</v>
          </cell>
          <cell r="D175">
            <v>6</v>
          </cell>
          <cell r="E175">
            <v>5</v>
          </cell>
          <cell r="F175" t="str">
            <v>Allemagne</v>
          </cell>
          <cell r="J175" t="str">
            <v>Bière au blé</v>
          </cell>
          <cell r="K175" t="str">
            <v>Blonde</v>
          </cell>
          <cell r="S175" t="str">
            <v>Vanuxeem</v>
          </cell>
          <cell r="T175">
            <v>1</v>
          </cell>
          <cell r="W175" t="e">
            <v>#N/A</v>
          </cell>
          <cell r="Y175">
            <v>57.65</v>
          </cell>
          <cell r="Z175" t="str">
            <v>9,61 €/L</v>
          </cell>
        </row>
        <row r="176">
          <cell r="A176" t="str">
            <v>FULLERS 1845 CELEBRATION</v>
          </cell>
          <cell r="B176" t="str">
            <v>Bière</v>
          </cell>
          <cell r="D176">
            <v>0.5</v>
          </cell>
          <cell r="E176">
            <v>6.3</v>
          </cell>
          <cell r="F176" t="str">
            <v>Angleterre</v>
          </cell>
          <cell r="J176" t="str">
            <v>Strong Ale</v>
          </cell>
          <cell r="K176" t="str">
            <v>Blonde</v>
          </cell>
          <cell r="R176">
            <v>2.0968</v>
          </cell>
          <cell r="S176" t="str">
            <v>Interdrinks</v>
          </cell>
          <cell r="T176">
            <v>8</v>
          </cell>
          <cell r="U176">
            <v>3.6694</v>
          </cell>
          <cell r="V176">
            <v>3.9812989999999999</v>
          </cell>
          <cell r="W176" t="e">
            <v>#N/A</v>
          </cell>
          <cell r="Y176">
            <v>6.3</v>
          </cell>
          <cell r="Z176" t="str">
            <v>12,60 €/L</v>
          </cell>
        </row>
        <row r="177">
          <cell r="A177" t="str">
            <v>FULLERS GOLDEN PRIDE</v>
          </cell>
          <cell r="B177" t="str">
            <v>Bière</v>
          </cell>
          <cell r="D177">
            <v>0.5</v>
          </cell>
          <cell r="E177">
            <v>8.5</v>
          </cell>
          <cell r="F177" t="str">
            <v>Angleterre</v>
          </cell>
          <cell r="J177" t="str">
            <v>Barley Wine</v>
          </cell>
          <cell r="K177" t="str">
            <v>Ambré</v>
          </cell>
          <cell r="R177">
            <v>2.2000000000000002</v>
          </cell>
          <cell r="S177" t="str">
            <v>Interdrinks</v>
          </cell>
          <cell r="T177">
            <v>8</v>
          </cell>
          <cell r="U177">
            <v>3.8500000000000005</v>
          </cell>
          <cell r="V177">
            <v>4.1772500000000008</v>
          </cell>
          <cell r="W177" t="e">
            <v>#N/A</v>
          </cell>
          <cell r="Y177">
            <v>6.6</v>
          </cell>
          <cell r="Z177" t="str">
            <v>13,20 €/L</v>
          </cell>
        </row>
        <row r="178">
          <cell r="A178" t="str">
            <v>FULLERS LONDON PRIDE</v>
          </cell>
          <cell r="B178" t="str">
            <v>Bière</v>
          </cell>
          <cell r="D178">
            <v>0.33</v>
          </cell>
          <cell r="E178">
            <v>4.7</v>
          </cell>
          <cell r="F178" t="str">
            <v>Angleterre</v>
          </cell>
          <cell r="J178" t="str">
            <v>English Ale</v>
          </cell>
          <cell r="K178" t="str">
            <v>Blonde</v>
          </cell>
          <cell r="R178">
            <v>0.99170000000000003</v>
          </cell>
          <cell r="S178" t="str">
            <v>Interdrinks</v>
          </cell>
          <cell r="T178">
            <v>24</v>
          </cell>
          <cell r="U178">
            <v>1.7354750000000001</v>
          </cell>
          <cell r="V178">
            <v>1.8829903750000001</v>
          </cell>
          <cell r="W178" t="e">
            <v>#N/A</v>
          </cell>
          <cell r="Y178">
            <v>3.6</v>
          </cell>
          <cell r="Z178" t="str">
            <v>10,91 €/L</v>
          </cell>
        </row>
        <row r="179">
          <cell r="A179" t="str">
            <v>G</v>
          </cell>
          <cell r="B179" t="str">
            <v>-</v>
          </cell>
          <cell r="C179" t="str">
            <v>-</v>
          </cell>
          <cell r="D179" t="str">
            <v>-</v>
          </cell>
          <cell r="E179" t="str">
            <v>-</v>
          </cell>
          <cell r="F179" t="str">
            <v>-</v>
          </cell>
          <cell r="G179" t="str">
            <v>-</v>
          </cell>
          <cell r="I179" t="str">
            <v>-</v>
          </cell>
          <cell r="J179" t="str">
            <v>-</v>
          </cell>
          <cell r="K179" t="str">
            <v>-</v>
          </cell>
          <cell r="L179" t="str">
            <v>-</v>
          </cell>
          <cell r="M179" t="str">
            <v>-</v>
          </cell>
          <cell r="N179" t="str">
            <v>-</v>
          </cell>
          <cell r="O179" t="str">
            <v>-</v>
          </cell>
          <cell r="P179" t="str">
            <v>-</v>
          </cell>
          <cell r="Q179" t="str">
            <v>-</v>
          </cell>
          <cell r="R179" t="str">
            <v>-</v>
          </cell>
          <cell r="S179" t="str">
            <v>-</v>
          </cell>
          <cell r="T179" t="str">
            <v>-</v>
          </cell>
          <cell r="U179" t="str">
            <v>-</v>
          </cell>
          <cell r="V179" t="str">
            <v>-</v>
          </cell>
          <cell r="W179" t="str">
            <v>-</v>
          </cell>
          <cell r="X179" t="str">
            <v>-</v>
          </cell>
          <cell r="Y179" t="str">
            <v>-</v>
          </cell>
          <cell r="Z179" t="str">
            <v>-</v>
          </cell>
        </row>
        <row r="180">
          <cell r="A180" t="str">
            <v>GOOSE ISLAND IPA</v>
          </cell>
          <cell r="B180" t="str">
            <v>Bière</v>
          </cell>
          <cell r="D180">
            <v>0.35499999999999998</v>
          </cell>
          <cell r="F180" t="str">
            <v>USA</v>
          </cell>
          <cell r="S180" t="str">
            <v>Interdrinks</v>
          </cell>
          <cell r="T180">
            <v>24</v>
          </cell>
          <cell r="W180">
            <v>3.63</v>
          </cell>
          <cell r="Y180">
            <v>4.95</v>
          </cell>
          <cell r="Z180" t="str">
            <v>13,94 €/L</v>
          </cell>
        </row>
        <row r="181">
          <cell r="A181" t="str">
            <v>GORDON FINEST SCOTCH</v>
          </cell>
          <cell r="B181" t="str">
            <v>Bière</v>
          </cell>
          <cell r="D181">
            <v>0.33</v>
          </cell>
          <cell r="F181" t="str">
            <v>Belgique</v>
          </cell>
          <cell r="S181" t="str">
            <v>Vanuxeem</v>
          </cell>
          <cell r="T181">
            <v>24</v>
          </cell>
          <cell r="W181">
            <v>3.29</v>
          </cell>
          <cell r="Y181">
            <v>4.75</v>
          </cell>
          <cell r="Z181" t="str">
            <v>14,39 €/L</v>
          </cell>
        </row>
        <row r="182">
          <cell r="A182" t="str">
            <v>GREGORIUS</v>
          </cell>
          <cell r="B182" t="str">
            <v>Bière</v>
          </cell>
          <cell r="D182">
            <v>0.33</v>
          </cell>
          <cell r="E182">
            <v>9.6999999999999993</v>
          </cell>
          <cell r="F182" t="str">
            <v>Autriche</v>
          </cell>
          <cell r="J182" t="str">
            <v>Trappiste</v>
          </cell>
          <cell r="K182" t="str">
            <v>Brune</v>
          </cell>
          <cell r="R182">
            <v>3.2445999999999997</v>
          </cell>
          <cell r="S182" t="str">
            <v>Interdrinks</v>
          </cell>
          <cell r="T182">
            <v>24</v>
          </cell>
          <cell r="U182">
            <v>5.6780499999999998</v>
          </cell>
          <cell r="V182">
            <v>6.1606842499999992</v>
          </cell>
          <cell r="W182">
            <v>8.7604199999999999</v>
          </cell>
          <cell r="Y182">
            <v>10.95</v>
          </cell>
          <cell r="Z182" t="str">
            <v>33,18 €/L</v>
          </cell>
        </row>
        <row r="183">
          <cell r="A183" t="str">
            <v>GUINNESS FOREIGN EXTRA</v>
          </cell>
          <cell r="B183" t="str">
            <v>Bière</v>
          </cell>
          <cell r="D183">
            <v>0.33</v>
          </cell>
          <cell r="E183">
            <v>7.5</v>
          </cell>
          <cell r="F183" t="str">
            <v>Irelande</v>
          </cell>
          <cell r="J183" t="str">
            <v>Stout &amp; Porter</v>
          </cell>
          <cell r="S183" t="str">
            <v>Interdrinks</v>
          </cell>
          <cell r="T183">
            <v>24</v>
          </cell>
          <cell r="W183" t="e">
            <v>#N/A</v>
          </cell>
          <cell r="Y183">
            <v>4.5</v>
          </cell>
          <cell r="Z183" t="str">
            <v>13,64 €/L</v>
          </cell>
        </row>
        <row r="184">
          <cell r="A184" t="str">
            <v>GUINNESS SPECIAL EXPORT</v>
          </cell>
          <cell r="B184" t="str">
            <v>Bière</v>
          </cell>
          <cell r="D184">
            <v>0.33</v>
          </cell>
          <cell r="E184">
            <v>8</v>
          </cell>
          <cell r="F184" t="str">
            <v>Irelande</v>
          </cell>
          <cell r="J184" t="str">
            <v>Stout &amp; Porter</v>
          </cell>
          <cell r="S184" t="str">
            <v>Interdrinks</v>
          </cell>
          <cell r="T184">
            <v>24</v>
          </cell>
          <cell r="W184">
            <v>3.95</v>
          </cell>
          <cell r="Y184">
            <v>5.15</v>
          </cell>
          <cell r="Z184" t="str">
            <v>15,61 €/L</v>
          </cell>
        </row>
        <row r="185">
          <cell r="A185" t="str">
            <v>GWINIZ DU</v>
          </cell>
          <cell r="B185" t="str">
            <v>Bière</v>
          </cell>
          <cell r="D185">
            <v>0.33</v>
          </cell>
          <cell r="F185" t="str">
            <v>France</v>
          </cell>
          <cell r="J185" t="str">
            <v>Grain Spécial</v>
          </cell>
          <cell r="S185" t="str">
            <v>Interdrinks</v>
          </cell>
          <cell r="T185">
            <v>12</v>
          </cell>
          <cell r="W185" t="e">
            <v>#N/A</v>
          </cell>
          <cell r="Y185">
            <v>3.75</v>
          </cell>
          <cell r="Z185" t="str">
            <v>11,36 €/L</v>
          </cell>
        </row>
        <row r="186">
          <cell r="A186" t="str">
            <v>H</v>
          </cell>
          <cell r="B186" t="str">
            <v>-</v>
          </cell>
          <cell r="C186" t="str">
            <v>-</v>
          </cell>
          <cell r="D186" t="str">
            <v>-</v>
          </cell>
          <cell r="E186" t="str">
            <v>-</v>
          </cell>
          <cell r="F186" t="str">
            <v>-</v>
          </cell>
          <cell r="G186" t="str">
            <v>-</v>
          </cell>
          <cell r="I186" t="str">
            <v>-</v>
          </cell>
          <cell r="J186" t="str">
            <v>-</v>
          </cell>
          <cell r="K186" t="str">
            <v>-</v>
          </cell>
          <cell r="L186" t="str">
            <v>-</v>
          </cell>
          <cell r="M186" t="str">
            <v>-</v>
          </cell>
          <cell r="N186" t="str">
            <v>-</v>
          </cell>
          <cell r="O186" t="str">
            <v>-</v>
          </cell>
          <cell r="P186" t="str">
            <v>-</v>
          </cell>
          <cell r="Q186" t="str">
            <v>-</v>
          </cell>
          <cell r="R186" t="str">
            <v>-</v>
          </cell>
          <cell r="S186" t="str">
            <v>-</v>
          </cell>
          <cell r="T186" t="str">
            <v>-</v>
          </cell>
          <cell r="U186" t="str">
            <v>-</v>
          </cell>
          <cell r="V186" t="str">
            <v>-</v>
          </cell>
          <cell r="W186" t="str">
            <v>-</v>
          </cell>
          <cell r="X186" t="str">
            <v>-</v>
          </cell>
          <cell r="Y186" t="str">
            <v>-</v>
          </cell>
          <cell r="Z186" t="str">
            <v>-</v>
          </cell>
        </row>
        <row r="187">
          <cell r="A187" t="str">
            <v>HE BILOUTE T DMIN COIN</v>
          </cell>
          <cell r="B187" t="str">
            <v>Bière</v>
          </cell>
          <cell r="D187">
            <v>0.33</v>
          </cell>
          <cell r="F187" t="str">
            <v>France</v>
          </cell>
          <cell r="S187" t="str">
            <v>Interdrinks</v>
          </cell>
          <cell r="T187">
            <v>24</v>
          </cell>
          <cell r="W187" t="e">
            <v>#N/A</v>
          </cell>
          <cell r="Y187">
            <v>2.95</v>
          </cell>
          <cell r="Z187" t="str">
            <v>8,94 €/L</v>
          </cell>
        </row>
        <row r="188">
          <cell r="A188" t="str">
            <v>HE BILOUTE T DMIN COIN -F</v>
          </cell>
          <cell r="B188" t="str">
            <v>Bière</v>
          </cell>
          <cell r="D188">
            <v>5</v>
          </cell>
          <cell r="F188" t="str">
            <v>France</v>
          </cell>
          <cell r="S188" t="str">
            <v>Interdrinks</v>
          </cell>
          <cell r="T188">
            <v>1</v>
          </cell>
          <cell r="W188" t="e">
            <v>#N/A</v>
          </cell>
          <cell r="Z188" t="str">
            <v>0,00 €/L</v>
          </cell>
        </row>
        <row r="189">
          <cell r="A189" t="str">
            <v>HINANO</v>
          </cell>
          <cell r="B189" t="str">
            <v>Bière</v>
          </cell>
          <cell r="D189">
            <v>0.33</v>
          </cell>
          <cell r="E189">
            <v>5</v>
          </cell>
          <cell r="F189" t="str">
            <v>Tahiti</v>
          </cell>
          <cell r="G189" t="str">
            <v>Brasserie Hinano</v>
          </cell>
          <cell r="J189" t="str">
            <v>Lager</v>
          </cell>
          <cell r="K189" t="str">
            <v>Blonde</v>
          </cell>
          <cell r="S189" t="str">
            <v>IBB</v>
          </cell>
          <cell r="T189">
            <v>24</v>
          </cell>
          <cell r="W189">
            <v>3.15</v>
          </cell>
          <cell r="Y189">
            <v>3.95</v>
          </cell>
          <cell r="Z189" t="str">
            <v>11,97 €/L</v>
          </cell>
        </row>
        <row r="190">
          <cell r="A190" t="str">
            <v>HOBGOBLIN</v>
          </cell>
          <cell r="B190" t="str">
            <v>Bière</v>
          </cell>
          <cell r="D190">
            <v>0.5</v>
          </cell>
          <cell r="E190">
            <v>5.2</v>
          </cell>
          <cell r="F190" t="str">
            <v>Angleterre</v>
          </cell>
          <cell r="G190" t="str">
            <v>Wichwood Brewery</v>
          </cell>
          <cell r="J190" t="str">
            <v>E. S. Bitter</v>
          </cell>
          <cell r="K190" t="str">
            <v>Ambré</v>
          </cell>
          <cell r="S190" t="str">
            <v>IBB</v>
          </cell>
          <cell r="T190">
            <v>20</v>
          </cell>
          <cell r="W190">
            <v>3.95</v>
          </cell>
          <cell r="Y190">
            <v>5.45</v>
          </cell>
          <cell r="Z190" t="str">
            <v>10,90 €/L</v>
          </cell>
        </row>
        <row r="191">
          <cell r="A191" t="str">
            <v>HOEGAARDEN BLANCHE</v>
          </cell>
          <cell r="B191" t="str">
            <v>Bière</v>
          </cell>
          <cell r="D191">
            <v>0.25</v>
          </cell>
          <cell r="E191">
            <v>5</v>
          </cell>
          <cell r="F191" t="str">
            <v>Belgique</v>
          </cell>
          <cell r="T191">
            <v>24</v>
          </cell>
          <cell r="W191">
            <v>2</v>
          </cell>
          <cell r="Y191">
            <v>3.25</v>
          </cell>
          <cell r="Z191" t="str">
            <v>13,00 €/L</v>
          </cell>
        </row>
        <row r="192">
          <cell r="A192" t="str">
            <v>HOEGAARDEN GRAND CRU</v>
          </cell>
          <cell r="B192" t="str">
            <v>Bière</v>
          </cell>
          <cell r="D192">
            <v>0.33</v>
          </cell>
          <cell r="F192" t="str">
            <v>Belgique</v>
          </cell>
          <cell r="T192">
            <v>24</v>
          </cell>
          <cell r="W192">
            <v>3.45</v>
          </cell>
          <cell r="Y192">
            <v>4.45</v>
          </cell>
          <cell r="Z192" t="str">
            <v>13,48 €/L</v>
          </cell>
        </row>
        <row r="193">
          <cell r="A193" t="str">
            <v>HOEGAARDEN ROSEE</v>
          </cell>
          <cell r="B193" t="str">
            <v>Bière</v>
          </cell>
          <cell r="D193">
            <v>0.25</v>
          </cell>
          <cell r="E193">
            <v>5</v>
          </cell>
          <cell r="F193" t="str">
            <v>Belgique</v>
          </cell>
          <cell r="T193">
            <v>24</v>
          </cell>
          <cell r="W193">
            <v>2.1</v>
          </cell>
          <cell r="Y193">
            <v>3.15</v>
          </cell>
          <cell r="Z193" t="str">
            <v>12,60 €/L</v>
          </cell>
        </row>
        <row r="194">
          <cell r="A194" t="str">
            <v>HOPUS BLONDE</v>
          </cell>
          <cell r="B194" t="str">
            <v>Bière</v>
          </cell>
          <cell r="D194">
            <v>0.33</v>
          </cell>
          <cell r="F194" t="str">
            <v>Belgique</v>
          </cell>
          <cell r="S194" t="str">
            <v>Vanuxeem</v>
          </cell>
          <cell r="T194">
            <v>20</v>
          </cell>
          <cell r="W194">
            <v>3.7</v>
          </cell>
          <cell r="Y194">
            <v>5.15</v>
          </cell>
          <cell r="Z194" t="str">
            <v>15,61 €/L</v>
          </cell>
        </row>
        <row r="195">
          <cell r="A195" t="str">
            <v>I</v>
          </cell>
          <cell r="B195" t="str">
            <v>-</v>
          </cell>
          <cell r="C195" t="str">
            <v>-</v>
          </cell>
          <cell r="D195" t="str">
            <v>-</v>
          </cell>
          <cell r="E195" t="str">
            <v>-</v>
          </cell>
          <cell r="F195" t="str">
            <v>-</v>
          </cell>
          <cell r="G195" t="str">
            <v>-</v>
          </cell>
          <cell r="I195" t="str">
            <v>-</v>
          </cell>
          <cell r="J195" t="str">
            <v>-</v>
          </cell>
          <cell r="K195" t="str">
            <v>-</v>
          </cell>
          <cell r="L195" t="str">
            <v>-</v>
          </cell>
          <cell r="M195" t="str">
            <v>-</v>
          </cell>
          <cell r="N195" t="str">
            <v>-</v>
          </cell>
          <cell r="O195" t="str">
            <v>-</v>
          </cell>
          <cell r="P195" t="str">
            <v>-</v>
          </cell>
          <cell r="Q195" t="str">
            <v>-</v>
          </cell>
          <cell r="R195" t="str">
            <v>-</v>
          </cell>
          <cell r="S195" t="str">
            <v>-</v>
          </cell>
          <cell r="T195" t="str">
            <v>-</v>
          </cell>
          <cell r="U195" t="str">
            <v>-</v>
          </cell>
          <cell r="V195" t="str">
            <v>-</v>
          </cell>
          <cell r="W195" t="str">
            <v>-</v>
          </cell>
          <cell r="X195" t="str">
            <v>-</v>
          </cell>
          <cell r="Y195" t="str">
            <v>-</v>
          </cell>
          <cell r="Z195" t="str">
            <v>-</v>
          </cell>
        </row>
        <row r="196">
          <cell r="A196" t="str">
            <v>IKI BEER GINGER</v>
          </cell>
          <cell r="B196" t="str">
            <v>Bière</v>
          </cell>
          <cell r="D196">
            <v>0.33</v>
          </cell>
          <cell r="E196">
            <v>5.5</v>
          </cell>
          <cell r="F196" t="str">
            <v>Japon</v>
          </cell>
          <cell r="J196" t="str">
            <v>Spéciale</v>
          </cell>
          <cell r="K196" t="str">
            <v>Blonde</v>
          </cell>
          <cell r="S196" t="str">
            <v>Interdrinks</v>
          </cell>
          <cell r="T196">
            <v>24</v>
          </cell>
          <cell r="W196">
            <v>3.5</v>
          </cell>
          <cell r="Y196">
            <v>4.75</v>
          </cell>
          <cell r="Z196" t="str">
            <v>14,39 €/L</v>
          </cell>
        </row>
        <row r="197">
          <cell r="A197" t="str">
            <v>IKI BEER YUZU</v>
          </cell>
          <cell r="B197" t="str">
            <v>Bière</v>
          </cell>
          <cell r="D197">
            <v>0.33</v>
          </cell>
          <cell r="E197">
            <v>4.5</v>
          </cell>
          <cell r="F197" t="str">
            <v>Japon</v>
          </cell>
          <cell r="J197" t="str">
            <v>Spéciale</v>
          </cell>
          <cell r="K197" t="str">
            <v>Blonde</v>
          </cell>
          <cell r="S197" t="str">
            <v>Interdrinks</v>
          </cell>
          <cell r="T197">
            <v>24</v>
          </cell>
          <cell r="W197">
            <v>3.5</v>
          </cell>
          <cell r="Y197">
            <v>4.75</v>
          </cell>
          <cell r="Z197" t="str">
            <v>14,39 €/L</v>
          </cell>
        </row>
        <row r="198">
          <cell r="A198" t="str">
            <v>ISAAC BALADIN</v>
          </cell>
          <cell r="B198" t="str">
            <v>Bière</v>
          </cell>
          <cell r="D198">
            <v>0.25</v>
          </cell>
          <cell r="F198" t="str">
            <v>Italie</v>
          </cell>
          <cell r="S198" t="str">
            <v>Interdrinks</v>
          </cell>
          <cell r="T198">
            <v>12</v>
          </cell>
          <cell r="W198">
            <v>4.3499999999999996</v>
          </cell>
          <cell r="Y198">
            <v>4.95</v>
          </cell>
          <cell r="Z198" t="str">
            <v>19,80 €/L</v>
          </cell>
        </row>
        <row r="199">
          <cell r="A199" t="str">
            <v>J</v>
          </cell>
          <cell r="B199" t="str">
            <v>-</v>
          </cell>
          <cell r="C199" t="str">
            <v>-</v>
          </cell>
          <cell r="D199" t="str">
            <v>-</v>
          </cell>
          <cell r="E199" t="str">
            <v>-</v>
          </cell>
          <cell r="F199" t="str">
            <v>-</v>
          </cell>
          <cell r="G199" t="str">
            <v>-</v>
          </cell>
          <cell r="I199" t="str">
            <v>-</v>
          </cell>
          <cell r="J199" t="str">
            <v>-</v>
          </cell>
          <cell r="K199" t="str">
            <v>-</v>
          </cell>
          <cell r="L199" t="str">
            <v>-</v>
          </cell>
          <cell r="M199" t="str">
            <v>-</v>
          </cell>
          <cell r="N199" t="str">
            <v>-</v>
          </cell>
          <cell r="O199" t="str">
            <v>-</v>
          </cell>
          <cell r="P199" t="str">
            <v>-</v>
          </cell>
          <cell r="Q199" t="str">
            <v>-</v>
          </cell>
          <cell r="R199" t="str">
            <v>-</v>
          </cell>
          <cell r="S199" t="str">
            <v>-</v>
          </cell>
          <cell r="T199" t="str">
            <v>-</v>
          </cell>
          <cell r="U199" t="str">
            <v>-</v>
          </cell>
          <cell r="V199" t="str">
            <v>-</v>
          </cell>
          <cell r="W199" t="str">
            <v>-</v>
          </cell>
          <cell r="X199" t="str">
            <v>-</v>
          </cell>
          <cell r="Y199" t="str">
            <v>-</v>
          </cell>
          <cell r="Z199" t="str">
            <v>-</v>
          </cell>
        </row>
        <row r="200">
          <cell r="A200" t="str">
            <v>JCR BLANC</v>
          </cell>
          <cell r="B200" t="str">
            <v>Champagne</v>
          </cell>
          <cell r="D200">
            <v>0.75</v>
          </cell>
          <cell r="F200" t="str">
            <v>France</v>
          </cell>
          <cell r="S200" t="str">
            <v>Clef Des Champs</v>
          </cell>
          <cell r="T200">
            <v>6</v>
          </cell>
          <cell r="W200" t="e">
            <v>#N/A</v>
          </cell>
          <cell r="Y200">
            <v>38</v>
          </cell>
          <cell r="Z200" t="str">
            <v>50,67 €/L</v>
          </cell>
        </row>
        <row r="201">
          <cell r="A201" t="str">
            <v>JCR BRUT PRESTIGE</v>
          </cell>
          <cell r="B201" t="str">
            <v>Champagne</v>
          </cell>
          <cell r="D201">
            <v>0.75</v>
          </cell>
          <cell r="F201" t="str">
            <v>France</v>
          </cell>
          <cell r="S201" t="str">
            <v>Clef Des Champs</v>
          </cell>
          <cell r="T201">
            <v>6</v>
          </cell>
          <cell r="W201">
            <v>0</v>
          </cell>
          <cell r="Y201">
            <v>50</v>
          </cell>
          <cell r="Z201" t="str">
            <v>66,67 €/L</v>
          </cell>
        </row>
        <row r="202">
          <cell r="A202" t="str">
            <v>JCR PREMIER CRU</v>
          </cell>
          <cell r="B202" t="str">
            <v>Champagne</v>
          </cell>
          <cell r="D202">
            <v>0.75</v>
          </cell>
          <cell r="F202" t="str">
            <v>France</v>
          </cell>
          <cell r="S202" t="str">
            <v>Clef Des Champs</v>
          </cell>
          <cell r="T202">
            <v>6</v>
          </cell>
          <cell r="W202" t="e">
            <v>#N/A</v>
          </cell>
          <cell r="Y202">
            <v>34</v>
          </cell>
          <cell r="Z202" t="str">
            <v>45,33 €/L</v>
          </cell>
        </row>
        <row r="203">
          <cell r="A203" t="str">
            <v>JCR ROSE</v>
          </cell>
          <cell r="B203" t="str">
            <v>Champagne</v>
          </cell>
          <cell r="D203">
            <v>0.75</v>
          </cell>
          <cell r="F203" t="str">
            <v>France</v>
          </cell>
          <cell r="S203" t="str">
            <v>Clef Des Champs</v>
          </cell>
          <cell r="T203">
            <v>6</v>
          </cell>
          <cell r="W203" t="e">
            <v>#N/A</v>
          </cell>
          <cell r="Y203">
            <v>42</v>
          </cell>
          <cell r="Z203" t="str">
            <v>56,00 €/L</v>
          </cell>
        </row>
        <row r="204">
          <cell r="A204" t="str">
            <v>K</v>
          </cell>
          <cell r="B204" t="str">
            <v>-</v>
          </cell>
          <cell r="C204" t="str">
            <v>-</v>
          </cell>
          <cell r="D204" t="str">
            <v>-</v>
          </cell>
          <cell r="E204" t="str">
            <v>-</v>
          </cell>
          <cell r="F204" t="str">
            <v>-</v>
          </cell>
          <cell r="G204" t="str">
            <v>-</v>
          </cell>
          <cell r="I204" t="str">
            <v>-</v>
          </cell>
          <cell r="J204" t="str">
            <v>-</v>
          </cell>
          <cell r="K204" t="str">
            <v>-</v>
          </cell>
          <cell r="L204" t="str">
            <v>-</v>
          </cell>
          <cell r="M204" t="str">
            <v>-</v>
          </cell>
          <cell r="N204" t="str">
            <v>-</v>
          </cell>
          <cell r="O204" t="str">
            <v>-</v>
          </cell>
          <cell r="P204" t="str">
            <v>-</v>
          </cell>
          <cell r="Q204" t="str">
            <v>-</v>
          </cell>
          <cell r="R204" t="str">
            <v>-</v>
          </cell>
          <cell r="S204" t="str">
            <v>-</v>
          </cell>
          <cell r="T204" t="str">
            <v>-</v>
          </cell>
          <cell r="U204" t="str">
            <v>-</v>
          </cell>
          <cell r="V204" t="str">
            <v>-</v>
          </cell>
          <cell r="W204" t="str">
            <v>-</v>
          </cell>
          <cell r="X204" t="str">
            <v>-</v>
          </cell>
          <cell r="Y204" t="str">
            <v>-</v>
          </cell>
          <cell r="Z204" t="str">
            <v>-</v>
          </cell>
        </row>
        <row r="205">
          <cell r="A205" t="str">
            <v>KARMELIET TRIPEL</v>
          </cell>
          <cell r="B205" t="str">
            <v>Bière</v>
          </cell>
          <cell r="D205">
            <v>0.33</v>
          </cell>
          <cell r="E205">
            <v>8.5</v>
          </cell>
          <cell r="F205" t="str">
            <v>Belgique</v>
          </cell>
          <cell r="J205" t="str">
            <v>Spéciale Grain</v>
          </cell>
          <cell r="K205" t="str">
            <v>Blonde</v>
          </cell>
          <cell r="S205" t="str">
            <v>Vanuxeem</v>
          </cell>
          <cell r="T205">
            <v>24</v>
          </cell>
          <cell r="W205">
            <v>3.21</v>
          </cell>
          <cell r="Y205">
            <v>3.85</v>
          </cell>
          <cell r="Z205" t="str">
            <v>11,67 €/L</v>
          </cell>
        </row>
        <row r="206">
          <cell r="A206" t="str">
            <v>KARMELIET TRIPEL 75</v>
          </cell>
          <cell r="B206" t="str">
            <v>Bière</v>
          </cell>
          <cell r="D206">
            <v>0.75</v>
          </cell>
          <cell r="E206">
            <v>8.5</v>
          </cell>
          <cell r="F206" t="str">
            <v>Belgique</v>
          </cell>
          <cell r="J206" t="str">
            <v>Spéciale Grain</v>
          </cell>
          <cell r="K206" t="str">
            <v>Blonde</v>
          </cell>
          <cell r="S206" t="str">
            <v>Vanuxeem</v>
          </cell>
          <cell r="T206">
            <v>12</v>
          </cell>
          <cell r="W206" t="e">
            <v>#N/A</v>
          </cell>
          <cell r="Y206">
            <v>7.95</v>
          </cell>
          <cell r="Z206" t="str">
            <v>10,60 €/L</v>
          </cell>
        </row>
        <row r="207">
          <cell r="A207" t="str">
            <v>KASTEEL ROUGE</v>
          </cell>
          <cell r="B207" t="str">
            <v>Bière</v>
          </cell>
          <cell r="D207">
            <v>0.33</v>
          </cell>
          <cell r="E207">
            <v>8</v>
          </cell>
          <cell r="F207" t="str">
            <v>Belgique</v>
          </cell>
          <cell r="J207" t="str">
            <v>Ale aux fruits</v>
          </cell>
          <cell r="K207" t="str">
            <v>Rouge</v>
          </cell>
          <cell r="S207" t="str">
            <v>Vanuxeem</v>
          </cell>
          <cell r="T207">
            <v>24</v>
          </cell>
          <cell r="W207" t="e">
            <v>#N/A</v>
          </cell>
          <cell r="Y207">
            <v>3.85</v>
          </cell>
          <cell r="Z207" t="str">
            <v>11,67 €/L</v>
          </cell>
        </row>
        <row r="208">
          <cell r="A208" t="str">
            <v>KELPIE SEAWEED</v>
          </cell>
          <cell r="B208" t="str">
            <v>Bière</v>
          </cell>
          <cell r="D208">
            <v>0.5</v>
          </cell>
          <cell r="F208" t="str">
            <v>Ecosse</v>
          </cell>
          <cell r="S208" t="str">
            <v>Interdrinks</v>
          </cell>
          <cell r="T208">
            <v>12</v>
          </cell>
          <cell r="W208">
            <v>4.4000000000000004</v>
          </cell>
          <cell r="Y208">
            <v>6.25</v>
          </cell>
          <cell r="Z208" t="str">
            <v>12,50 €/L</v>
          </cell>
        </row>
        <row r="209">
          <cell r="A209" t="str">
            <v>KILKENNY</v>
          </cell>
          <cell r="B209" t="str">
            <v>Bière</v>
          </cell>
          <cell r="D209">
            <v>0.33</v>
          </cell>
          <cell r="E209">
            <v>4.3</v>
          </cell>
          <cell r="F209" t="str">
            <v>Irelande</v>
          </cell>
          <cell r="R209">
            <v>1.4720000000000002</v>
          </cell>
          <cell r="S209" t="str">
            <v>Interdrinks</v>
          </cell>
          <cell r="T209">
            <v>24</v>
          </cell>
          <cell r="U209">
            <v>2.5760000000000005</v>
          </cell>
          <cell r="V209">
            <v>2.7833680000000007</v>
          </cell>
          <cell r="W209">
            <v>3.25</v>
          </cell>
          <cell r="Y209">
            <v>4.45</v>
          </cell>
          <cell r="Z209" t="str">
            <v>13,48 €/L</v>
          </cell>
        </row>
        <row r="210">
          <cell r="A210" t="str">
            <v>KINGFISHER</v>
          </cell>
          <cell r="B210" t="str">
            <v>Bière</v>
          </cell>
          <cell r="D210">
            <v>0.33</v>
          </cell>
          <cell r="F210" t="str">
            <v>Inde</v>
          </cell>
          <cell r="S210" t="str">
            <v>Interdrinks</v>
          </cell>
          <cell r="T210">
            <v>24</v>
          </cell>
          <cell r="W210" t="e">
            <v>#N/A</v>
          </cell>
          <cell r="Y210">
            <v>3.25</v>
          </cell>
          <cell r="Z210" t="str">
            <v>9,85 €/L</v>
          </cell>
        </row>
        <row r="211">
          <cell r="A211" t="str">
            <v>KIRIN ICHIBAN</v>
          </cell>
          <cell r="B211" t="str">
            <v>Bière</v>
          </cell>
          <cell r="D211">
            <v>0.33</v>
          </cell>
          <cell r="F211" t="str">
            <v>Japon</v>
          </cell>
          <cell r="S211" t="str">
            <v>Interdrinks</v>
          </cell>
          <cell r="T211">
            <v>24</v>
          </cell>
          <cell r="W211">
            <v>2.67</v>
          </cell>
          <cell r="Y211">
            <v>3.25</v>
          </cell>
          <cell r="Z211" t="str">
            <v>9,85 €/L</v>
          </cell>
        </row>
        <row r="212">
          <cell r="A212" t="str">
            <v>KWAK</v>
          </cell>
          <cell r="B212" t="str">
            <v>Bière</v>
          </cell>
          <cell r="D212">
            <v>0.33</v>
          </cell>
          <cell r="E212">
            <v>8.1</v>
          </cell>
          <cell r="F212" t="str">
            <v>Belgique</v>
          </cell>
          <cell r="J212" t="str">
            <v>Strong Pale Ale</v>
          </cell>
          <cell r="K212" t="str">
            <v>Ambré</v>
          </cell>
          <cell r="S212" t="str">
            <v>Vanuxeem</v>
          </cell>
          <cell r="T212">
            <v>24</v>
          </cell>
          <cell r="W212">
            <v>2.69</v>
          </cell>
          <cell r="Y212">
            <v>3.05</v>
          </cell>
          <cell r="Z212" t="str">
            <v>9,24 €/L</v>
          </cell>
        </row>
        <row r="213">
          <cell r="A213" t="str">
            <v>KWAK 75</v>
          </cell>
          <cell r="B213" t="str">
            <v>Bière</v>
          </cell>
          <cell r="D213">
            <v>0.75</v>
          </cell>
          <cell r="E213">
            <v>8.1</v>
          </cell>
          <cell r="F213" t="str">
            <v>Belgique</v>
          </cell>
          <cell r="J213" t="str">
            <v>Strong Pale Ale</v>
          </cell>
          <cell r="K213" t="str">
            <v>Ambré</v>
          </cell>
          <cell r="S213" t="str">
            <v>Vanuxeem</v>
          </cell>
          <cell r="T213">
            <v>12</v>
          </cell>
          <cell r="W213" t="e">
            <v>#N/A</v>
          </cell>
          <cell r="Y213">
            <v>9.85</v>
          </cell>
          <cell r="Z213" t="str">
            <v>13,13 €/L</v>
          </cell>
        </row>
        <row r="214">
          <cell r="A214" t="str">
            <v>L</v>
          </cell>
          <cell r="B214" t="str">
            <v>-</v>
          </cell>
          <cell r="C214" t="str">
            <v>-</v>
          </cell>
          <cell r="D214" t="str">
            <v>-</v>
          </cell>
          <cell r="E214" t="str">
            <v>-</v>
          </cell>
          <cell r="F214" t="str">
            <v>-</v>
          </cell>
          <cell r="G214" t="str">
            <v>-</v>
          </cell>
          <cell r="I214" t="str">
            <v>-</v>
          </cell>
          <cell r="J214" t="str">
            <v>-</v>
          </cell>
          <cell r="K214" t="str">
            <v>-</v>
          </cell>
          <cell r="L214" t="str">
            <v>-</v>
          </cell>
          <cell r="M214" t="str">
            <v>-</v>
          </cell>
          <cell r="N214" t="str">
            <v>-</v>
          </cell>
          <cell r="O214" t="str">
            <v>-</v>
          </cell>
          <cell r="P214" t="str">
            <v>-</v>
          </cell>
          <cell r="Q214" t="str">
            <v>-</v>
          </cell>
          <cell r="R214" t="str">
            <v>-</v>
          </cell>
          <cell r="S214" t="str">
            <v>-</v>
          </cell>
          <cell r="T214" t="str">
            <v>-</v>
          </cell>
          <cell r="U214" t="str">
            <v>-</v>
          </cell>
          <cell r="V214" t="str">
            <v>-</v>
          </cell>
          <cell r="W214" t="str">
            <v>-</v>
          </cell>
          <cell r="X214" t="str">
            <v>-</v>
          </cell>
          <cell r="Y214" t="str">
            <v>-</v>
          </cell>
          <cell r="Z214" t="str">
            <v>-</v>
          </cell>
        </row>
        <row r="215">
          <cell r="A215" t="str">
            <v>LAPIN KULTA</v>
          </cell>
          <cell r="B215" t="str">
            <v>Bière</v>
          </cell>
          <cell r="D215">
            <v>0.33</v>
          </cell>
          <cell r="E215">
            <v>5.2</v>
          </cell>
          <cell r="F215" t="str">
            <v>Finlande</v>
          </cell>
          <cell r="J215" t="str">
            <v>Lager</v>
          </cell>
          <cell r="K215" t="str">
            <v>Blonde</v>
          </cell>
          <cell r="S215" t="str">
            <v>IBB</v>
          </cell>
          <cell r="T215">
            <v>24</v>
          </cell>
          <cell r="W215">
            <v>2.4</v>
          </cell>
          <cell r="Y215">
            <v>2.75</v>
          </cell>
          <cell r="Z215" t="str">
            <v>8,33 €/L</v>
          </cell>
        </row>
        <row r="216">
          <cell r="A216" t="str">
            <v>LEFFE 9</v>
          </cell>
          <cell r="B216" t="str">
            <v>Bière</v>
          </cell>
          <cell r="D216">
            <v>0.33</v>
          </cell>
          <cell r="E216">
            <v>9</v>
          </cell>
          <cell r="F216" t="str">
            <v>Belgique</v>
          </cell>
          <cell r="T216">
            <v>24</v>
          </cell>
          <cell r="W216">
            <v>0</v>
          </cell>
          <cell r="Y216">
            <v>2.5</v>
          </cell>
          <cell r="Z216" t="str">
            <v>7,58 €/L</v>
          </cell>
        </row>
        <row r="217">
          <cell r="A217" t="str">
            <v>LEFFE BLONDE</v>
          </cell>
          <cell r="B217" t="str">
            <v>Bière</v>
          </cell>
          <cell r="D217">
            <v>0.33</v>
          </cell>
          <cell r="E217">
            <v>6</v>
          </cell>
          <cell r="F217" t="str">
            <v>Belgique</v>
          </cell>
          <cell r="T217">
            <v>24</v>
          </cell>
          <cell r="W217">
            <v>0</v>
          </cell>
          <cell r="Y217">
            <v>2.5</v>
          </cell>
          <cell r="Z217" t="str">
            <v>7,58 €/L</v>
          </cell>
        </row>
        <row r="218">
          <cell r="A218" t="str">
            <v>LEFFE BLONDE -F</v>
          </cell>
          <cell r="B218" t="str">
            <v>Bière</v>
          </cell>
          <cell r="D218">
            <v>6</v>
          </cell>
          <cell r="E218">
            <v>6</v>
          </cell>
          <cell r="F218" t="str">
            <v>Belgique</v>
          </cell>
          <cell r="S218" t="str">
            <v>Vanuxeem</v>
          </cell>
          <cell r="T218">
            <v>1</v>
          </cell>
          <cell r="W218">
            <v>61.246543778801843</v>
          </cell>
          <cell r="Y218">
            <v>69</v>
          </cell>
          <cell r="Z218" t="str">
            <v>11,50 €/L</v>
          </cell>
        </row>
        <row r="219">
          <cell r="A219" t="str">
            <v>LEFFE BRUNE</v>
          </cell>
          <cell r="B219" t="str">
            <v>Bière</v>
          </cell>
          <cell r="D219">
            <v>0.33</v>
          </cell>
          <cell r="F219" t="str">
            <v>Belgique</v>
          </cell>
          <cell r="T219">
            <v>24</v>
          </cell>
          <cell r="W219">
            <v>0</v>
          </cell>
          <cell r="Y219">
            <v>2.5</v>
          </cell>
          <cell r="Z219" t="str">
            <v>7,58 €/L</v>
          </cell>
        </row>
        <row r="220">
          <cell r="A220" t="str">
            <v>LEFFE RADIEUSE</v>
          </cell>
          <cell r="B220" t="str">
            <v>Bière</v>
          </cell>
          <cell r="D220">
            <v>0.33</v>
          </cell>
          <cell r="F220" t="str">
            <v>Belgique</v>
          </cell>
          <cell r="T220">
            <v>24</v>
          </cell>
          <cell r="W220">
            <v>0</v>
          </cell>
          <cell r="Y220">
            <v>2.5</v>
          </cell>
          <cell r="Z220" t="str">
            <v>7,58 €/L</v>
          </cell>
        </row>
        <row r="221">
          <cell r="A221" t="str">
            <v>LEFFE ROYALE -F</v>
          </cell>
          <cell r="B221" t="str">
            <v>Bière</v>
          </cell>
          <cell r="D221">
            <v>6</v>
          </cell>
          <cell r="F221" t="str">
            <v>Belgique</v>
          </cell>
          <cell r="S221" t="str">
            <v>Vanuxeem</v>
          </cell>
          <cell r="T221">
            <v>1</v>
          </cell>
          <cell r="W221" t="e">
            <v>#N/A</v>
          </cell>
          <cell r="Y221">
            <v>75</v>
          </cell>
          <cell r="Z221" t="str">
            <v>12,50 €/L</v>
          </cell>
        </row>
        <row r="222">
          <cell r="A222" t="str">
            <v>LEFFE RUBY -F</v>
          </cell>
          <cell r="B222" t="str">
            <v>Bière</v>
          </cell>
          <cell r="D222">
            <v>6</v>
          </cell>
          <cell r="F222" t="str">
            <v>Belgique</v>
          </cell>
          <cell r="S222" t="str">
            <v>Vanuxeem</v>
          </cell>
          <cell r="T222">
            <v>1</v>
          </cell>
          <cell r="W222" t="e">
            <v>#N/A</v>
          </cell>
          <cell r="Z222" t="str">
            <v>0,00 €/L</v>
          </cell>
        </row>
        <row r="223">
          <cell r="A223" t="str">
            <v>LEFFE TRIPLE</v>
          </cell>
          <cell r="B223" t="str">
            <v>Bière</v>
          </cell>
          <cell r="D223">
            <v>0.33</v>
          </cell>
          <cell r="F223" t="str">
            <v>Belgique</v>
          </cell>
          <cell r="T223">
            <v>24</v>
          </cell>
          <cell r="W223">
            <v>0</v>
          </cell>
          <cell r="Y223">
            <v>2.5</v>
          </cell>
          <cell r="Z223" t="str">
            <v>7,58 €/L</v>
          </cell>
        </row>
        <row r="224">
          <cell r="A224" t="str">
            <v>LEVRETTE</v>
          </cell>
          <cell r="B224" t="str">
            <v>Bière</v>
          </cell>
          <cell r="D224">
            <v>0.33</v>
          </cell>
          <cell r="E224">
            <v>5</v>
          </cell>
          <cell r="F224" t="str">
            <v>France</v>
          </cell>
          <cell r="J224" t="str">
            <v>Lager</v>
          </cell>
          <cell r="K224" t="str">
            <v>Blonde</v>
          </cell>
          <cell r="R224">
            <v>1.37</v>
          </cell>
          <cell r="S224" t="str">
            <v>Interdrinks</v>
          </cell>
          <cell r="T224">
            <v>24</v>
          </cell>
          <cell r="U224">
            <v>2.3975</v>
          </cell>
          <cell r="V224">
            <v>2.6012874999999998</v>
          </cell>
          <cell r="W224">
            <v>3.25</v>
          </cell>
          <cell r="Y224">
            <v>4.0999999999999996</v>
          </cell>
          <cell r="Z224" t="str">
            <v>12,42 €/L</v>
          </cell>
        </row>
        <row r="225">
          <cell r="A225" t="str">
            <v>LEVRETTE AMBREE</v>
          </cell>
          <cell r="B225" t="str">
            <v>Bière</v>
          </cell>
          <cell r="D225">
            <v>0.33</v>
          </cell>
          <cell r="E225">
            <v>8.5</v>
          </cell>
          <cell r="F225" t="str">
            <v>France</v>
          </cell>
          <cell r="J225" t="str">
            <v>Amber ale</v>
          </cell>
          <cell r="K225" t="str">
            <v>Ambré</v>
          </cell>
          <cell r="R225">
            <v>1.6267</v>
          </cell>
          <cell r="S225" t="str">
            <v>Interdrinks</v>
          </cell>
          <cell r="T225">
            <v>24</v>
          </cell>
          <cell r="U225">
            <v>2.8467250000000002</v>
          </cell>
          <cell r="V225">
            <v>3.0886966250000003</v>
          </cell>
          <cell r="W225" t="e">
            <v>#N/A</v>
          </cell>
          <cell r="Y225">
            <v>4.8</v>
          </cell>
          <cell r="Z225" t="str">
            <v>14,55 €/L</v>
          </cell>
        </row>
        <row r="226">
          <cell r="A226" t="str">
            <v>LEVRETTE CHERRY</v>
          </cell>
          <cell r="B226" t="str">
            <v>Bière</v>
          </cell>
          <cell r="D226">
            <v>0.25</v>
          </cell>
          <cell r="E226">
            <v>3.5</v>
          </cell>
          <cell r="F226" t="str">
            <v>France</v>
          </cell>
          <cell r="J226" t="str">
            <v>bière aux fruits</v>
          </cell>
          <cell r="K226" t="str">
            <v>Violette</v>
          </cell>
          <cell r="R226">
            <v>1.1168</v>
          </cell>
          <cell r="S226" t="str">
            <v>Interdrinks</v>
          </cell>
          <cell r="T226">
            <v>24</v>
          </cell>
          <cell r="U226">
            <v>1.9544000000000001</v>
          </cell>
          <cell r="V226">
            <v>2.1205240000000001</v>
          </cell>
          <cell r="W226">
            <v>3.2</v>
          </cell>
          <cell r="Y226">
            <v>3.65</v>
          </cell>
          <cell r="Z226" t="str">
            <v>14,60 €/L</v>
          </cell>
        </row>
        <row r="227">
          <cell r="A227" t="str">
            <v>LIEFMANS FRUITESS</v>
          </cell>
          <cell r="B227" t="str">
            <v>Bière</v>
          </cell>
          <cell r="D227">
            <v>0.25</v>
          </cell>
          <cell r="E227">
            <v>4.7</v>
          </cell>
          <cell r="F227" t="str">
            <v>Belgique</v>
          </cell>
          <cell r="J227" t="str">
            <v>bière aux fruits</v>
          </cell>
          <cell r="K227" t="str">
            <v>Rouge</v>
          </cell>
          <cell r="T227">
            <v>24</v>
          </cell>
          <cell r="W227" t="e">
            <v>#N/A</v>
          </cell>
          <cell r="Y227">
            <v>2.95</v>
          </cell>
          <cell r="Z227" t="str">
            <v>11,80 €/L</v>
          </cell>
        </row>
        <row r="228">
          <cell r="A228" t="str">
            <v>LIEFMANS GOUDENBAND 75</v>
          </cell>
          <cell r="B228" t="str">
            <v>Bière</v>
          </cell>
          <cell r="D228">
            <v>0.75</v>
          </cell>
          <cell r="F228" t="str">
            <v>Belgique</v>
          </cell>
          <cell r="T228">
            <v>12</v>
          </cell>
          <cell r="W228" t="e">
            <v>#N/A</v>
          </cell>
          <cell r="Y228">
            <v>12.5</v>
          </cell>
          <cell r="Z228" t="str">
            <v>16,67 €/L</v>
          </cell>
        </row>
        <row r="229">
          <cell r="A229" t="str">
            <v>LINDEMANS CASSIS</v>
          </cell>
          <cell r="B229" t="str">
            <v>Bière</v>
          </cell>
          <cell r="D229">
            <v>0.25</v>
          </cell>
          <cell r="F229" t="str">
            <v>Belgique</v>
          </cell>
          <cell r="J229" t="str">
            <v>Lambic</v>
          </cell>
          <cell r="K229" t="str">
            <v>Noir-Violette</v>
          </cell>
          <cell r="T229">
            <v>24</v>
          </cell>
          <cell r="W229">
            <v>2.5</v>
          </cell>
          <cell r="Y229">
            <v>2.9</v>
          </cell>
          <cell r="Z229" t="str">
            <v>11,60 €/L</v>
          </cell>
        </row>
        <row r="230">
          <cell r="A230" t="str">
            <v>LINDEMANS CUVEE RENE GUEUZE 75</v>
          </cell>
          <cell r="B230" t="str">
            <v>Bière</v>
          </cell>
          <cell r="D230">
            <v>0.75</v>
          </cell>
          <cell r="F230" t="str">
            <v>Belgique</v>
          </cell>
          <cell r="J230" t="str">
            <v>Gueuze</v>
          </cell>
          <cell r="K230" t="str">
            <v>Ambré</v>
          </cell>
          <cell r="T230">
            <v>12</v>
          </cell>
          <cell r="W230" t="e">
            <v>#N/A</v>
          </cell>
          <cell r="Y230">
            <v>9.35</v>
          </cell>
          <cell r="Z230" t="str">
            <v>12,47 €/L</v>
          </cell>
        </row>
        <row r="231">
          <cell r="A231" t="str">
            <v>LINDEMANS CUVEE RENE KRIEK 75</v>
          </cell>
          <cell r="B231" t="str">
            <v>Bière</v>
          </cell>
          <cell r="D231">
            <v>0.75</v>
          </cell>
          <cell r="F231" t="str">
            <v>Belgique</v>
          </cell>
          <cell r="J231" t="str">
            <v>Lambic</v>
          </cell>
          <cell r="K231" t="str">
            <v>Rouge</v>
          </cell>
          <cell r="T231">
            <v>12</v>
          </cell>
          <cell r="W231" t="e">
            <v>#N/A</v>
          </cell>
          <cell r="Y231">
            <v>10.85</v>
          </cell>
          <cell r="Z231" t="str">
            <v>14,47 €/L</v>
          </cell>
        </row>
        <row r="232">
          <cell r="A232" t="str">
            <v>LINDEMANS FARO</v>
          </cell>
          <cell r="B232" t="str">
            <v>Bière</v>
          </cell>
          <cell r="D232">
            <v>0.25</v>
          </cell>
          <cell r="F232" t="str">
            <v>Belgique</v>
          </cell>
          <cell r="J232" t="str">
            <v>Faro</v>
          </cell>
          <cell r="K232" t="str">
            <v>Blonde</v>
          </cell>
          <cell r="T232">
            <v>24</v>
          </cell>
          <cell r="W232" t="e">
            <v>#N/A</v>
          </cell>
          <cell r="Y232">
            <v>2.5</v>
          </cell>
          <cell r="Z232" t="str">
            <v>10,00 €/L</v>
          </cell>
        </row>
        <row r="233">
          <cell r="A233" t="str">
            <v>LINDEMANS FRAMBOISE</v>
          </cell>
          <cell r="B233" t="str">
            <v>Bière</v>
          </cell>
          <cell r="D233">
            <v>0.25</v>
          </cell>
          <cell r="F233" t="str">
            <v>Belgique</v>
          </cell>
          <cell r="J233" t="str">
            <v>Lambic</v>
          </cell>
          <cell r="K233" t="str">
            <v>Rouge</v>
          </cell>
          <cell r="T233">
            <v>24</v>
          </cell>
          <cell r="W233" t="e">
            <v>#N/A</v>
          </cell>
          <cell r="Y233">
            <v>2.5499999999999998</v>
          </cell>
          <cell r="Z233" t="str">
            <v>10,20 €/L</v>
          </cell>
        </row>
        <row r="234">
          <cell r="A234" t="str">
            <v>LINDEMANS GUEUZE</v>
          </cell>
          <cell r="B234" t="str">
            <v>Bière</v>
          </cell>
          <cell r="D234">
            <v>0.25</v>
          </cell>
          <cell r="F234" t="str">
            <v>Belgique</v>
          </cell>
          <cell r="J234" t="str">
            <v>Gueuze</v>
          </cell>
          <cell r="K234" t="str">
            <v>Blonde</v>
          </cell>
          <cell r="T234">
            <v>24</v>
          </cell>
          <cell r="W234" t="e">
            <v>#N/A</v>
          </cell>
          <cell r="Y234">
            <v>2.5499999999999998</v>
          </cell>
          <cell r="Z234" t="str">
            <v>10,20 €/L</v>
          </cell>
        </row>
        <row r="235">
          <cell r="A235" t="str">
            <v>LINDEMANS KRIEK</v>
          </cell>
          <cell r="B235" t="str">
            <v>Bière</v>
          </cell>
          <cell r="D235">
            <v>0.25</v>
          </cell>
          <cell r="F235" t="str">
            <v>Belgique</v>
          </cell>
          <cell r="J235" t="str">
            <v>Lambic</v>
          </cell>
          <cell r="K235" t="str">
            <v>Rouge</v>
          </cell>
          <cell r="T235">
            <v>24</v>
          </cell>
          <cell r="W235" t="e">
            <v>#N/A</v>
          </cell>
          <cell r="Y235">
            <v>2.5499999999999998</v>
          </cell>
          <cell r="Z235" t="str">
            <v>10,20 €/L</v>
          </cell>
        </row>
        <row r="236">
          <cell r="A236" t="str">
            <v>LINDEMANS PECHERESSE</v>
          </cell>
          <cell r="B236" t="str">
            <v>Bière</v>
          </cell>
          <cell r="D236">
            <v>0.25</v>
          </cell>
          <cell r="F236" t="str">
            <v>Belgique</v>
          </cell>
          <cell r="J236" t="str">
            <v>Lambic</v>
          </cell>
          <cell r="K236" t="str">
            <v>Blonde</v>
          </cell>
          <cell r="T236">
            <v>24</v>
          </cell>
          <cell r="W236" t="e">
            <v>#N/A</v>
          </cell>
          <cell r="Y236">
            <v>2.9</v>
          </cell>
          <cell r="Z236" t="str">
            <v>11,60 €/L</v>
          </cell>
        </row>
        <row r="237">
          <cell r="A237" t="str">
            <v>LINDEMANS POMME</v>
          </cell>
          <cell r="B237" t="str">
            <v>Bière</v>
          </cell>
          <cell r="D237">
            <v>0.25</v>
          </cell>
          <cell r="F237" t="str">
            <v>Belgique</v>
          </cell>
          <cell r="J237" t="str">
            <v>Lambic</v>
          </cell>
          <cell r="K237" t="str">
            <v>Blonde</v>
          </cell>
          <cell r="T237">
            <v>24</v>
          </cell>
          <cell r="W237" t="e">
            <v>#N/A</v>
          </cell>
          <cell r="Y237">
            <v>2.5499999999999998</v>
          </cell>
          <cell r="Z237" t="str">
            <v>10,20 €/L</v>
          </cell>
        </row>
        <row r="238">
          <cell r="A238" t="str">
            <v>M</v>
          </cell>
          <cell r="B238" t="str">
            <v>-</v>
          </cell>
          <cell r="C238" t="str">
            <v>-</v>
          </cell>
          <cell r="D238" t="str">
            <v>-</v>
          </cell>
          <cell r="E238" t="str">
            <v>-</v>
          </cell>
          <cell r="F238" t="str">
            <v>-</v>
          </cell>
          <cell r="G238" t="str">
            <v>-</v>
          </cell>
          <cell r="I238" t="str">
            <v>-</v>
          </cell>
          <cell r="J238" t="str">
            <v>-</v>
          </cell>
          <cell r="K238" t="str">
            <v>-</v>
          </cell>
          <cell r="L238" t="str">
            <v>-</v>
          </cell>
          <cell r="M238" t="str">
            <v>-</v>
          </cell>
          <cell r="N238" t="str">
            <v>-</v>
          </cell>
          <cell r="O238" t="str">
            <v>-</v>
          </cell>
          <cell r="P238" t="str">
            <v>-</v>
          </cell>
          <cell r="Q238" t="str">
            <v>-</v>
          </cell>
          <cell r="R238" t="str">
            <v>-</v>
          </cell>
          <cell r="S238" t="str">
            <v>-</v>
          </cell>
          <cell r="T238" t="str">
            <v>-</v>
          </cell>
          <cell r="U238" t="str">
            <v>-</v>
          </cell>
          <cell r="V238" t="str">
            <v>-</v>
          </cell>
          <cell r="W238" t="str">
            <v>-</v>
          </cell>
          <cell r="X238" t="str">
            <v>-</v>
          </cell>
          <cell r="Y238" t="str">
            <v>-</v>
          </cell>
          <cell r="Z238" t="str">
            <v>-</v>
          </cell>
        </row>
        <row r="239">
          <cell r="A239" t="str">
            <v>MAREDSOUS 10</v>
          </cell>
          <cell r="B239" t="str">
            <v>Bière</v>
          </cell>
          <cell r="D239">
            <v>0.33</v>
          </cell>
          <cell r="E239">
            <v>10</v>
          </cell>
          <cell r="F239" t="str">
            <v>Belgique</v>
          </cell>
          <cell r="J239" t="str">
            <v>Tripel</v>
          </cell>
          <cell r="K239" t="str">
            <v>Blonde</v>
          </cell>
          <cell r="T239">
            <v>24</v>
          </cell>
          <cell r="W239">
            <v>3.25</v>
          </cell>
          <cell r="Y239">
            <v>4.2</v>
          </cell>
          <cell r="Z239" t="str">
            <v>12,73 €/L</v>
          </cell>
        </row>
        <row r="240">
          <cell r="A240" t="str">
            <v>MAREDSOUS 6</v>
          </cell>
          <cell r="B240" t="str">
            <v>Bière</v>
          </cell>
          <cell r="D240">
            <v>0.33</v>
          </cell>
          <cell r="E240">
            <v>6</v>
          </cell>
          <cell r="F240" t="str">
            <v>Belgique</v>
          </cell>
          <cell r="J240" t="str">
            <v>Belgian Pale ale</v>
          </cell>
          <cell r="K240" t="str">
            <v>Blonde</v>
          </cell>
          <cell r="T240">
            <v>24</v>
          </cell>
          <cell r="W240">
            <v>3.15</v>
          </cell>
          <cell r="Y240">
            <v>3.65</v>
          </cell>
          <cell r="Z240" t="str">
            <v>11,06 €/L</v>
          </cell>
        </row>
        <row r="241">
          <cell r="A241" t="str">
            <v>MAREDSOUS 8</v>
          </cell>
          <cell r="B241" t="str">
            <v>Bière</v>
          </cell>
          <cell r="D241">
            <v>0.33</v>
          </cell>
          <cell r="E241">
            <v>8</v>
          </cell>
          <cell r="F241" t="str">
            <v>Belgique</v>
          </cell>
          <cell r="J241" t="str">
            <v>Dubbel</v>
          </cell>
          <cell r="K241" t="str">
            <v>Brune</v>
          </cell>
          <cell r="T241">
            <v>24</v>
          </cell>
          <cell r="W241">
            <v>3.15</v>
          </cell>
          <cell r="Y241">
            <v>3.65</v>
          </cell>
          <cell r="Z241" t="str">
            <v>11,06 €/L</v>
          </cell>
        </row>
        <row r="242">
          <cell r="A242" t="str">
            <v>MENABREA</v>
          </cell>
          <cell r="B242" t="str">
            <v>Bière</v>
          </cell>
          <cell r="D242">
            <v>0.33</v>
          </cell>
          <cell r="E242">
            <v>4.8</v>
          </cell>
          <cell r="F242" t="str">
            <v>Italie</v>
          </cell>
          <cell r="J242" t="str">
            <v>Lager</v>
          </cell>
          <cell r="K242" t="str">
            <v>Blonde</v>
          </cell>
          <cell r="T242">
            <v>24</v>
          </cell>
          <cell r="W242">
            <v>2.38</v>
          </cell>
          <cell r="Y242">
            <v>2.75</v>
          </cell>
          <cell r="Z242" t="str">
            <v>8,33 €/L</v>
          </cell>
        </row>
        <row r="243">
          <cell r="A243" t="str">
            <v>MOINETTE BIOLEGERE</v>
          </cell>
          <cell r="B243" t="str">
            <v>Bière</v>
          </cell>
          <cell r="D243">
            <v>0.25</v>
          </cell>
          <cell r="E243">
            <v>3.5</v>
          </cell>
          <cell r="F243" t="str">
            <v>Belgique</v>
          </cell>
          <cell r="J243" t="str">
            <v>Ale léger</v>
          </cell>
          <cell r="K243" t="str">
            <v>Blonde</v>
          </cell>
          <cell r="T243">
            <v>24</v>
          </cell>
          <cell r="W243" t="e">
            <v>#N/A</v>
          </cell>
          <cell r="Y243">
            <v>2.5</v>
          </cell>
          <cell r="Z243" t="str">
            <v>10,00 €/L</v>
          </cell>
        </row>
        <row r="244">
          <cell r="A244" t="str">
            <v>MOINETTE BIOLOGIQUE 75</v>
          </cell>
          <cell r="B244" t="str">
            <v>Bière</v>
          </cell>
          <cell r="D244">
            <v>0.75</v>
          </cell>
          <cell r="E244">
            <v>7.5</v>
          </cell>
          <cell r="F244" t="str">
            <v>Belgique</v>
          </cell>
          <cell r="J244" t="str">
            <v>Farmhouse Ale</v>
          </cell>
          <cell r="K244" t="str">
            <v>Blonde</v>
          </cell>
          <cell r="T244">
            <v>12</v>
          </cell>
          <cell r="W244" t="e">
            <v>#N/A</v>
          </cell>
          <cell r="Y244">
            <v>9.15</v>
          </cell>
          <cell r="Z244" t="str">
            <v>12,20 €/L</v>
          </cell>
        </row>
        <row r="245">
          <cell r="A245" t="str">
            <v>MOINETTE BLONDE</v>
          </cell>
          <cell r="B245" t="str">
            <v>Bière</v>
          </cell>
          <cell r="D245">
            <v>0.33</v>
          </cell>
          <cell r="E245">
            <v>8.5</v>
          </cell>
          <cell r="F245" t="str">
            <v>Belgique</v>
          </cell>
          <cell r="J245" t="str">
            <v>Strong Pale Ale</v>
          </cell>
          <cell r="K245" t="str">
            <v>Blonde</v>
          </cell>
          <cell r="T245">
            <v>24</v>
          </cell>
          <cell r="W245">
            <v>2.81</v>
          </cell>
          <cell r="Y245">
            <v>3.5</v>
          </cell>
          <cell r="Z245" t="str">
            <v>10,61 €/L</v>
          </cell>
        </row>
        <row r="246">
          <cell r="A246" t="str">
            <v>MOINETTE BLONDE 75</v>
          </cell>
          <cell r="B246" t="str">
            <v>Bière</v>
          </cell>
          <cell r="D246">
            <v>0.75</v>
          </cell>
          <cell r="E246">
            <v>8.5</v>
          </cell>
          <cell r="F246" t="str">
            <v>Belgique</v>
          </cell>
          <cell r="J246" t="str">
            <v>Strong Pale Ale</v>
          </cell>
          <cell r="K246" t="str">
            <v>Blonde</v>
          </cell>
          <cell r="T246">
            <v>12</v>
          </cell>
          <cell r="W246" t="e">
            <v>#N/A</v>
          </cell>
          <cell r="Y246">
            <v>8.8000000000000007</v>
          </cell>
          <cell r="Z246" t="str">
            <v>11,73 €/L</v>
          </cell>
        </row>
        <row r="247">
          <cell r="A247" t="str">
            <v>MOINETTE BON VŒUX 75</v>
          </cell>
          <cell r="B247" t="str">
            <v>Bière</v>
          </cell>
          <cell r="D247">
            <v>0.75</v>
          </cell>
          <cell r="E247">
            <v>9.5</v>
          </cell>
          <cell r="F247" t="str">
            <v>Belgique</v>
          </cell>
          <cell r="J247" t="str">
            <v>Saison</v>
          </cell>
          <cell r="K247" t="str">
            <v>Blonde</v>
          </cell>
          <cell r="T247">
            <v>12</v>
          </cell>
          <cell r="W247" t="e">
            <v>#N/A</v>
          </cell>
          <cell r="Y247">
            <v>9.5</v>
          </cell>
          <cell r="Z247" t="str">
            <v>12,67 €/L</v>
          </cell>
        </row>
        <row r="248">
          <cell r="A248" t="str">
            <v>MOINETTE BRUNE</v>
          </cell>
          <cell r="B248" t="str">
            <v>Bière</v>
          </cell>
          <cell r="D248">
            <v>0.33</v>
          </cell>
          <cell r="E248">
            <v>8.5</v>
          </cell>
          <cell r="F248" t="str">
            <v>Belgique</v>
          </cell>
          <cell r="J248" t="str">
            <v>Dubbel</v>
          </cell>
          <cell r="K248" t="str">
            <v>Brune</v>
          </cell>
          <cell r="T248">
            <v>24</v>
          </cell>
          <cell r="W248">
            <v>2.89</v>
          </cell>
          <cell r="Y248">
            <v>3.65</v>
          </cell>
          <cell r="Z248" t="str">
            <v>11,06 €/L</v>
          </cell>
        </row>
        <row r="249">
          <cell r="A249" t="str">
            <v>MOINETTE BRUNE 75</v>
          </cell>
          <cell r="B249" t="str">
            <v>Bière</v>
          </cell>
          <cell r="D249">
            <v>0.75</v>
          </cell>
          <cell r="E249">
            <v>8.5</v>
          </cell>
          <cell r="F249" t="str">
            <v>Belgique</v>
          </cell>
          <cell r="J249" t="str">
            <v>Dubbel</v>
          </cell>
          <cell r="K249" t="str">
            <v>Brune</v>
          </cell>
          <cell r="T249">
            <v>12</v>
          </cell>
          <cell r="W249" t="e">
            <v>#N/A</v>
          </cell>
          <cell r="Z249" t="str">
            <v>0,00 €/L</v>
          </cell>
        </row>
        <row r="250">
          <cell r="A250" t="str">
            <v>MONT DES CATS</v>
          </cell>
          <cell r="B250" t="str">
            <v>Bière</v>
          </cell>
          <cell r="D250">
            <v>0.33</v>
          </cell>
          <cell r="E250">
            <v>7.6</v>
          </cell>
          <cell r="F250" t="str">
            <v>France</v>
          </cell>
          <cell r="J250" t="str">
            <v>Trappist</v>
          </cell>
          <cell r="K250" t="str">
            <v>Ambré</v>
          </cell>
          <cell r="T250">
            <v>24</v>
          </cell>
          <cell r="W250">
            <v>3.67</v>
          </cell>
          <cell r="Y250">
            <v>4.0999999999999996</v>
          </cell>
          <cell r="Z250" t="str">
            <v>12,42 €/L</v>
          </cell>
        </row>
        <row r="251">
          <cell r="A251" t="str">
            <v>MONT DES CATS 75</v>
          </cell>
          <cell r="B251" t="str">
            <v>Bière</v>
          </cell>
          <cell r="D251">
            <v>0.75</v>
          </cell>
          <cell r="E251">
            <v>7.6</v>
          </cell>
          <cell r="F251" t="str">
            <v>France</v>
          </cell>
          <cell r="J251" t="str">
            <v>Trappist</v>
          </cell>
          <cell r="K251" t="str">
            <v>Ambré</v>
          </cell>
          <cell r="W251" t="e">
            <v>#N/A</v>
          </cell>
          <cell r="Z251" t="str">
            <v>0,00 €/L</v>
          </cell>
        </row>
        <row r="252">
          <cell r="A252" t="str">
            <v>N</v>
          </cell>
          <cell r="B252" t="str">
            <v>-</v>
          </cell>
          <cell r="C252" t="str">
            <v>-</v>
          </cell>
          <cell r="D252" t="str">
            <v>-</v>
          </cell>
          <cell r="E252" t="str">
            <v>-</v>
          </cell>
          <cell r="F252" t="str">
            <v>-</v>
          </cell>
          <cell r="G252" t="str">
            <v>-</v>
          </cell>
          <cell r="I252" t="str">
            <v>-</v>
          </cell>
          <cell r="J252" t="str">
            <v>-</v>
          </cell>
          <cell r="K252" t="str">
            <v>-</v>
          </cell>
          <cell r="L252" t="str">
            <v>-</v>
          </cell>
          <cell r="M252" t="str">
            <v>-</v>
          </cell>
          <cell r="N252" t="str">
            <v>-</v>
          </cell>
          <cell r="O252" t="str">
            <v>-</v>
          </cell>
          <cell r="P252" t="str">
            <v>-</v>
          </cell>
          <cell r="Q252" t="str">
            <v>-</v>
          </cell>
          <cell r="R252" t="str">
            <v>-</v>
          </cell>
          <cell r="S252" t="str">
            <v>-</v>
          </cell>
          <cell r="T252" t="str">
            <v>-</v>
          </cell>
          <cell r="U252" t="str">
            <v>-</v>
          </cell>
          <cell r="V252" t="str">
            <v>-</v>
          </cell>
          <cell r="W252" t="str">
            <v>-</v>
          </cell>
          <cell r="X252" t="str">
            <v>-</v>
          </cell>
          <cell r="Y252" t="str">
            <v>-</v>
          </cell>
          <cell r="Z252" t="str">
            <v>-</v>
          </cell>
        </row>
        <row r="253">
          <cell r="A253" t="str">
            <v>NEGRA MODELO</v>
          </cell>
          <cell r="B253" t="str">
            <v>Bière</v>
          </cell>
          <cell r="D253">
            <v>0.33</v>
          </cell>
          <cell r="E253">
            <v>5.3</v>
          </cell>
          <cell r="F253" t="str">
            <v>Mexique</v>
          </cell>
          <cell r="G253" t="str">
            <v>Grupo Modelo</v>
          </cell>
          <cell r="J253" t="str">
            <v>Lager</v>
          </cell>
          <cell r="K253" t="str">
            <v>Blonde</v>
          </cell>
          <cell r="R253">
            <v>1.4670000000000001</v>
          </cell>
          <cell r="S253" t="str">
            <v>Interdrinks</v>
          </cell>
          <cell r="T253">
            <v>24</v>
          </cell>
          <cell r="U253">
            <v>2.4939</v>
          </cell>
          <cell r="V253">
            <v>2.7058814999999998</v>
          </cell>
          <cell r="W253">
            <v>3.64</v>
          </cell>
          <cell r="Y253">
            <v>3.95</v>
          </cell>
          <cell r="Z253" t="str">
            <v>11,97 €/L</v>
          </cell>
        </row>
        <row r="254">
          <cell r="A254" t="str">
            <v>NESSIE</v>
          </cell>
          <cell r="B254" t="str">
            <v>Bière</v>
          </cell>
          <cell r="D254">
            <v>0.33</v>
          </cell>
          <cell r="F254" t="str">
            <v>Autriche</v>
          </cell>
          <cell r="S254" t="str">
            <v>Interdrinks</v>
          </cell>
          <cell r="T254">
            <v>24</v>
          </cell>
          <cell r="W254">
            <v>3.44</v>
          </cell>
          <cell r="Y254">
            <v>4.75</v>
          </cell>
          <cell r="Z254" t="str">
            <v>14,39 €/L</v>
          </cell>
        </row>
        <row r="255">
          <cell r="A255" t="str">
            <v>NEWCASTLE BROWN ALE</v>
          </cell>
          <cell r="B255" t="str">
            <v>Bière</v>
          </cell>
          <cell r="D255">
            <v>0.33</v>
          </cell>
          <cell r="E255">
            <v>4.7</v>
          </cell>
          <cell r="F255" t="str">
            <v>Angleterre</v>
          </cell>
          <cell r="G255" t="str">
            <v>Scottish &amp; Newcastle</v>
          </cell>
          <cell r="J255" t="str">
            <v>Ale Brun</v>
          </cell>
          <cell r="K255" t="str">
            <v>Brune</v>
          </cell>
          <cell r="R255">
            <v>1.3920000000000001</v>
          </cell>
          <cell r="S255" t="str">
            <v>Interdrinks</v>
          </cell>
          <cell r="T255">
            <v>24</v>
          </cell>
          <cell r="U255">
            <v>2.3664000000000001</v>
          </cell>
          <cell r="V255">
            <v>2.5675439999999998</v>
          </cell>
          <cell r="W255">
            <v>3.5</v>
          </cell>
          <cell r="Y255">
            <v>4.5</v>
          </cell>
          <cell r="Z255" t="str">
            <v>13,64 €/L</v>
          </cell>
        </row>
        <row r="256">
          <cell r="A256" t="str">
            <v>O</v>
          </cell>
          <cell r="B256" t="str">
            <v>-</v>
          </cell>
          <cell r="C256" t="str">
            <v>-</v>
          </cell>
          <cell r="D256" t="str">
            <v>-</v>
          </cell>
          <cell r="E256" t="str">
            <v>-</v>
          </cell>
          <cell r="F256" t="str">
            <v>-</v>
          </cell>
          <cell r="G256" t="str">
            <v>-</v>
          </cell>
          <cell r="I256" t="str">
            <v>-</v>
          </cell>
          <cell r="J256" t="str">
            <v>-</v>
          </cell>
          <cell r="K256" t="str">
            <v>-</v>
          </cell>
          <cell r="L256" t="str">
            <v>-</v>
          </cell>
          <cell r="M256" t="str">
            <v>-</v>
          </cell>
          <cell r="N256" t="str">
            <v>-</v>
          </cell>
          <cell r="O256" t="str">
            <v>-</v>
          </cell>
          <cell r="P256" t="str">
            <v>-</v>
          </cell>
          <cell r="Q256" t="str">
            <v>-</v>
          </cell>
          <cell r="R256" t="str">
            <v>-</v>
          </cell>
          <cell r="S256" t="str">
            <v>-</v>
          </cell>
          <cell r="T256" t="str">
            <v>-</v>
          </cell>
          <cell r="U256" t="str">
            <v>-</v>
          </cell>
          <cell r="V256" t="str">
            <v>-</v>
          </cell>
          <cell r="W256" t="str">
            <v>-</v>
          </cell>
          <cell r="X256" t="str">
            <v>-</v>
          </cell>
          <cell r="Y256" t="str">
            <v>-</v>
          </cell>
          <cell r="Z256" t="str">
            <v>-</v>
          </cell>
        </row>
        <row r="257">
          <cell r="A257" t="str">
            <v>OHARAS IRISH RED</v>
          </cell>
          <cell r="B257" t="str">
            <v>Bière</v>
          </cell>
          <cell r="D257">
            <v>0.5</v>
          </cell>
          <cell r="E257">
            <v>4.3</v>
          </cell>
          <cell r="F257" t="str">
            <v>Irelande</v>
          </cell>
          <cell r="S257" t="str">
            <v>Interdrinks</v>
          </cell>
          <cell r="T257">
            <v>12</v>
          </cell>
          <cell r="W257" t="e">
            <v>#N/A</v>
          </cell>
          <cell r="Y257">
            <v>6.7</v>
          </cell>
          <cell r="Z257" t="str">
            <v>13,40 €/L</v>
          </cell>
        </row>
        <row r="258">
          <cell r="A258" t="str">
            <v>OHARAS IRISH STOUT</v>
          </cell>
          <cell r="B258" t="str">
            <v>Bière</v>
          </cell>
          <cell r="D258">
            <v>0.5</v>
          </cell>
          <cell r="E258">
            <v>4.3</v>
          </cell>
          <cell r="F258" t="str">
            <v>Irelande</v>
          </cell>
          <cell r="S258" t="str">
            <v>Interdrinks</v>
          </cell>
          <cell r="T258">
            <v>12</v>
          </cell>
          <cell r="W258" t="e">
            <v>#N/A</v>
          </cell>
          <cell r="Y258">
            <v>6.7</v>
          </cell>
          <cell r="Z258" t="str">
            <v>13,40 €/L</v>
          </cell>
        </row>
        <row r="259">
          <cell r="A259" t="str">
            <v>OLD SPECKLED HEN</v>
          </cell>
          <cell r="B259" t="str">
            <v>Bière</v>
          </cell>
          <cell r="D259">
            <v>0.33</v>
          </cell>
          <cell r="E259">
            <v>5.2</v>
          </cell>
          <cell r="F259" t="str">
            <v>Angleterre</v>
          </cell>
          <cell r="J259" t="str">
            <v>English Ale</v>
          </cell>
          <cell r="K259" t="str">
            <v>Ambré</v>
          </cell>
          <cell r="R259">
            <v>1.2433000000000001</v>
          </cell>
          <cell r="S259" t="str">
            <v>Interdrinks</v>
          </cell>
          <cell r="T259">
            <v>24</v>
          </cell>
          <cell r="U259">
            <v>2.11361</v>
          </cell>
          <cell r="V259">
            <v>2.2932668499999997</v>
          </cell>
          <cell r="W259">
            <v>3.3569100000000005</v>
          </cell>
          <cell r="Y259">
            <v>3.95</v>
          </cell>
          <cell r="Z259" t="str">
            <v>11,97 €/L</v>
          </cell>
        </row>
        <row r="260">
          <cell r="A260" t="str">
            <v>ORVAL</v>
          </cell>
          <cell r="B260" t="str">
            <v>Bière</v>
          </cell>
          <cell r="D260">
            <v>0.33</v>
          </cell>
          <cell r="E260">
            <v>6.2</v>
          </cell>
          <cell r="F260" t="str">
            <v>Belgique</v>
          </cell>
          <cell r="J260" t="str">
            <v>Trappist</v>
          </cell>
          <cell r="K260" t="str">
            <v>Ambré</v>
          </cell>
          <cell r="S260" t="str">
            <v>Vanuxeem</v>
          </cell>
          <cell r="T260">
            <v>24</v>
          </cell>
          <cell r="W260">
            <v>2.96</v>
          </cell>
          <cell r="Y260">
            <v>4.0999999999999996</v>
          </cell>
          <cell r="Z260" t="str">
            <v>12,42 €/L</v>
          </cell>
        </row>
        <row r="261">
          <cell r="A261" t="str">
            <v>P</v>
          </cell>
          <cell r="B261" t="str">
            <v>-</v>
          </cell>
          <cell r="C261" t="str">
            <v>-</v>
          </cell>
          <cell r="D261" t="str">
            <v>-</v>
          </cell>
          <cell r="E261" t="str">
            <v>-</v>
          </cell>
          <cell r="F261" t="str">
            <v>-</v>
          </cell>
          <cell r="G261" t="str">
            <v>-</v>
          </cell>
          <cell r="I261" t="str">
            <v>-</v>
          </cell>
          <cell r="J261" t="str">
            <v>-</v>
          </cell>
          <cell r="K261" t="str">
            <v>-</v>
          </cell>
          <cell r="L261" t="str">
            <v>-</v>
          </cell>
          <cell r="M261" t="str">
            <v>-</v>
          </cell>
          <cell r="N261" t="str">
            <v>-</v>
          </cell>
          <cell r="O261" t="str">
            <v>-</v>
          </cell>
          <cell r="P261" t="str">
            <v>-</v>
          </cell>
          <cell r="Q261" t="str">
            <v>-</v>
          </cell>
          <cell r="R261" t="str">
            <v>-</v>
          </cell>
          <cell r="S261" t="str">
            <v>-</v>
          </cell>
          <cell r="T261" t="str">
            <v>-</v>
          </cell>
          <cell r="U261" t="str">
            <v>-</v>
          </cell>
          <cell r="V261" t="str">
            <v>-</v>
          </cell>
          <cell r="W261" t="str">
            <v>-</v>
          </cell>
          <cell r="X261" t="str">
            <v>-</v>
          </cell>
          <cell r="Y261" t="str">
            <v>-</v>
          </cell>
          <cell r="Z261" t="str">
            <v>-</v>
          </cell>
        </row>
        <row r="262">
          <cell r="A262" t="str">
            <v>PALM</v>
          </cell>
          <cell r="B262" t="str">
            <v>Bière</v>
          </cell>
          <cell r="D262">
            <v>0.25</v>
          </cell>
          <cell r="F262" t="str">
            <v>Belgique</v>
          </cell>
          <cell r="T262">
            <v>24</v>
          </cell>
          <cell r="W262">
            <v>2.2599999999999998</v>
          </cell>
          <cell r="Y262">
            <v>2.5499999999999998</v>
          </cell>
          <cell r="Z262" t="str">
            <v>10,20 €/L</v>
          </cell>
        </row>
        <row r="263">
          <cell r="A263" t="str">
            <v>PALM NA</v>
          </cell>
          <cell r="B263" t="str">
            <v>Bière</v>
          </cell>
          <cell r="D263">
            <v>0.25</v>
          </cell>
          <cell r="E263">
            <v>0.25</v>
          </cell>
          <cell r="F263" t="str">
            <v>Belgique</v>
          </cell>
          <cell r="T263">
            <v>24</v>
          </cell>
          <cell r="W263">
            <v>1.87</v>
          </cell>
          <cell r="Y263">
            <v>2.5499999999999998</v>
          </cell>
          <cell r="Z263" t="str">
            <v>10,20 €/L</v>
          </cell>
        </row>
        <row r="264">
          <cell r="A264" t="str">
            <v>PALM ROYAL</v>
          </cell>
          <cell r="B264" t="str">
            <v>Bière</v>
          </cell>
          <cell r="D264">
            <v>0.33</v>
          </cell>
          <cell r="F264" t="str">
            <v>Belgique</v>
          </cell>
          <cell r="T264">
            <v>24</v>
          </cell>
          <cell r="W264" t="e">
            <v>#N/A</v>
          </cell>
          <cell r="Y264">
            <v>3.85</v>
          </cell>
          <cell r="Z264" t="str">
            <v>11,67 €/L</v>
          </cell>
        </row>
        <row r="265">
          <cell r="A265" t="str">
            <v>PAULANER CLASSIC</v>
          </cell>
          <cell r="B265" t="str">
            <v>Bière</v>
          </cell>
          <cell r="D265">
            <v>0.33</v>
          </cell>
          <cell r="F265" t="str">
            <v>Allemagne</v>
          </cell>
          <cell r="T265">
            <v>24</v>
          </cell>
          <cell r="W265" t="e">
            <v>#N/A</v>
          </cell>
          <cell r="Z265" t="str">
            <v>0,00 €/L</v>
          </cell>
        </row>
        <row r="266">
          <cell r="A266" t="str">
            <v>PAULANER HEFE</v>
          </cell>
          <cell r="B266" t="str">
            <v>Bière</v>
          </cell>
          <cell r="D266">
            <v>0.5</v>
          </cell>
          <cell r="E266">
            <v>5.5</v>
          </cell>
          <cell r="F266" t="str">
            <v>Allemagne</v>
          </cell>
          <cell r="J266" t="str">
            <v>Bière au blé</v>
          </cell>
          <cell r="K266" t="str">
            <v>Blanche</v>
          </cell>
          <cell r="S266" t="str">
            <v>Ibb</v>
          </cell>
          <cell r="T266">
            <v>20</v>
          </cell>
          <cell r="W266">
            <v>2.87</v>
          </cell>
          <cell r="Y266">
            <v>4.0999999999999996</v>
          </cell>
          <cell r="Z266" t="str">
            <v>8,20 €/L</v>
          </cell>
        </row>
        <row r="267">
          <cell r="A267" t="str">
            <v>PETRUS AGED PALE</v>
          </cell>
          <cell r="B267" t="str">
            <v>Bière</v>
          </cell>
          <cell r="D267">
            <v>0.33</v>
          </cell>
          <cell r="E267">
            <v>7.3</v>
          </cell>
          <cell r="F267" t="str">
            <v>Belgique</v>
          </cell>
          <cell r="J267" t="str">
            <v>Aged Ale</v>
          </cell>
          <cell r="K267" t="str">
            <v>Blonde</v>
          </cell>
          <cell r="T267">
            <v>24</v>
          </cell>
          <cell r="W267">
            <v>3.2</v>
          </cell>
          <cell r="Y267">
            <v>4.25</v>
          </cell>
          <cell r="Z267" t="str">
            <v>12,88 €/L</v>
          </cell>
        </row>
        <row r="268">
          <cell r="A268" t="str">
            <v>PETRUS AGED RED</v>
          </cell>
          <cell r="B268" t="str">
            <v>Bière</v>
          </cell>
          <cell r="D268">
            <v>0.33</v>
          </cell>
          <cell r="E268">
            <v>8.5</v>
          </cell>
          <cell r="F268" t="str">
            <v>Belgique</v>
          </cell>
          <cell r="J268" t="str">
            <v>Age Ale aux fruits</v>
          </cell>
          <cell r="K268" t="str">
            <v>Rouge</v>
          </cell>
          <cell r="T268">
            <v>24</v>
          </cell>
          <cell r="W268" t="e">
            <v>#N/A</v>
          </cell>
          <cell r="Y268">
            <v>3.7</v>
          </cell>
          <cell r="Z268" t="str">
            <v>11,21 €/L</v>
          </cell>
        </row>
        <row r="269">
          <cell r="A269" t="str">
            <v>PETRUS BLONDE</v>
          </cell>
          <cell r="B269" t="str">
            <v>Bière</v>
          </cell>
          <cell r="D269">
            <v>0.33</v>
          </cell>
          <cell r="E269">
            <v>6.6</v>
          </cell>
          <cell r="F269" t="str">
            <v>Belgique</v>
          </cell>
          <cell r="J269" t="str">
            <v>Pale Ale</v>
          </cell>
          <cell r="K269" t="str">
            <v>Blonde</v>
          </cell>
          <cell r="T269">
            <v>24</v>
          </cell>
          <cell r="W269">
            <v>2.4500000000000002</v>
          </cell>
          <cell r="Y269">
            <v>2.85</v>
          </cell>
          <cell r="Z269" t="str">
            <v>8,64 €/L</v>
          </cell>
        </row>
        <row r="270">
          <cell r="A270" t="str">
            <v>PETRUS BRUNE</v>
          </cell>
          <cell r="B270" t="str">
            <v>Bière</v>
          </cell>
          <cell r="D270">
            <v>0.33</v>
          </cell>
          <cell r="E270">
            <v>6.5</v>
          </cell>
          <cell r="F270" t="str">
            <v>Belgique</v>
          </cell>
          <cell r="J270" t="str">
            <v>Dubbel</v>
          </cell>
          <cell r="K270" t="str">
            <v>Brune</v>
          </cell>
          <cell r="T270">
            <v>24</v>
          </cell>
          <cell r="W270">
            <v>2.4500000000000002</v>
          </cell>
          <cell r="Y270">
            <v>2.85</v>
          </cell>
          <cell r="Z270" t="str">
            <v>8,64 €/L</v>
          </cell>
        </row>
        <row r="271">
          <cell r="A271" t="str">
            <v>PETRUS OUD BRUIN</v>
          </cell>
          <cell r="B271" t="str">
            <v>Bière</v>
          </cell>
          <cell r="D271">
            <v>0.33</v>
          </cell>
          <cell r="E271">
            <v>5.5</v>
          </cell>
          <cell r="F271" t="str">
            <v>Belgique</v>
          </cell>
          <cell r="J271" t="str">
            <v>Age Bruin</v>
          </cell>
          <cell r="K271" t="str">
            <v>Brune</v>
          </cell>
          <cell r="T271">
            <v>24</v>
          </cell>
          <cell r="W271" t="e">
            <v>#N/A</v>
          </cell>
          <cell r="Y271">
            <v>2.85</v>
          </cell>
          <cell r="Z271" t="str">
            <v>8,64 €/L</v>
          </cell>
        </row>
        <row r="272">
          <cell r="A272" t="str">
            <v>PETRUS SPECIALE</v>
          </cell>
          <cell r="B272" t="str">
            <v>Bière</v>
          </cell>
          <cell r="D272">
            <v>0.33</v>
          </cell>
          <cell r="E272">
            <v>5.5</v>
          </cell>
          <cell r="F272" t="str">
            <v>Belgique</v>
          </cell>
          <cell r="J272" t="str">
            <v>Spéciale</v>
          </cell>
          <cell r="K272" t="str">
            <v>Blonde</v>
          </cell>
          <cell r="T272">
            <v>24</v>
          </cell>
          <cell r="W272">
            <v>2.4500000000000002</v>
          </cell>
          <cell r="Y272">
            <v>2.85</v>
          </cell>
          <cell r="Z272" t="str">
            <v>8,64 €/L</v>
          </cell>
        </row>
        <row r="273">
          <cell r="A273" t="str">
            <v>PETRUS TRIPLE</v>
          </cell>
          <cell r="B273" t="str">
            <v>Bière</v>
          </cell>
          <cell r="D273">
            <v>0.33</v>
          </cell>
          <cell r="E273">
            <v>7.5</v>
          </cell>
          <cell r="F273" t="str">
            <v>Belgique</v>
          </cell>
          <cell r="J273" t="str">
            <v>Tripel</v>
          </cell>
          <cell r="K273" t="str">
            <v>Blonde</v>
          </cell>
          <cell r="T273">
            <v>24</v>
          </cell>
          <cell r="W273">
            <v>2.8</v>
          </cell>
          <cell r="Y273">
            <v>3.7</v>
          </cell>
          <cell r="Z273" t="str">
            <v>11,21 €/L</v>
          </cell>
        </row>
        <row r="274">
          <cell r="A274" t="str">
            <v>PICARO AMBREE</v>
          </cell>
          <cell r="B274" t="str">
            <v>Bière</v>
          </cell>
          <cell r="D274">
            <v>0.33</v>
          </cell>
          <cell r="E274">
            <v>6</v>
          </cell>
          <cell r="F274" t="str">
            <v>Réunion</v>
          </cell>
          <cell r="J274" t="str">
            <v>Ambrée</v>
          </cell>
          <cell r="K274" t="str">
            <v>Ambrée</v>
          </cell>
          <cell r="R274">
            <v>1.8</v>
          </cell>
          <cell r="S274" t="str">
            <v>Picaro</v>
          </cell>
          <cell r="T274">
            <v>24</v>
          </cell>
          <cell r="W274" t="e">
            <v>#N/A</v>
          </cell>
          <cell r="Y274">
            <v>3.5</v>
          </cell>
          <cell r="Z274" t="str">
            <v>10,61 €/L</v>
          </cell>
        </row>
        <row r="275">
          <cell r="A275" t="str">
            <v>PICARO BLANCHE</v>
          </cell>
          <cell r="B275" t="str">
            <v>Bière</v>
          </cell>
          <cell r="D275">
            <v>0.33</v>
          </cell>
          <cell r="E275">
            <v>5</v>
          </cell>
          <cell r="F275" t="str">
            <v>Réunion</v>
          </cell>
          <cell r="J275" t="str">
            <v>Bière au blé</v>
          </cell>
          <cell r="K275" t="str">
            <v>Blanche</v>
          </cell>
          <cell r="R275">
            <v>1.8</v>
          </cell>
          <cell r="S275" t="str">
            <v>Picaro</v>
          </cell>
          <cell r="T275">
            <v>24</v>
          </cell>
          <cell r="W275" t="e">
            <v>#N/A</v>
          </cell>
          <cell r="Y275">
            <v>3.5</v>
          </cell>
          <cell r="Z275" t="str">
            <v>10,61 €/L</v>
          </cell>
        </row>
        <row r="276">
          <cell r="A276" t="str">
            <v>PICARO BLONDE</v>
          </cell>
          <cell r="B276" t="str">
            <v>Bière</v>
          </cell>
          <cell r="D276">
            <v>0.33</v>
          </cell>
          <cell r="E276">
            <v>5.5</v>
          </cell>
          <cell r="F276" t="str">
            <v>Réunion</v>
          </cell>
          <cell r="J276" t="str">
            <v>Ale</v>
          </cell>
          <cell r="K276" t="str">
            <v>Blonde</v>
          </cell>
          <cell r="R276">
            <v>1.8</v>
          </cell>
          <cell r="S276" t="str">
            <v>Picaro</v>
          </cell>
          <cell r="T276">
            <v>24</v>
          </cell>
          <cell r="W276" t="e">
            <v>#N/A</v>
          </cell>
          <cell r="Y276">
            <v>3.5</v>
          </cell>
          <cell r="Z276" t="str">
            <v>10,61 €/L</v>
          </cell>
        </row>
        <row r="277">
          <cell r="A277" t="str">
            <v>PICARO ORIGINAL</v>
          </cell>
          <cell r="B277" t="str">
            <v>Bière</v>
          </cell>
          <cell r="D277">
            <v>0.33</v>
          </cell>
          <cell r="E277">
            <v>7</v>
          </cell>
          <cell r="F277" t="str">
            <v>Réunion</v>
          </cell>
          <cell r="J277" t="str">
            <v>Spéciale</v>
          </cell>
          <cell r="K277" t="str">
            <v>Ambrée</v>
          </cell>
          <cell r="R277">
            <v>1.8</v>
          </cell>
          <cell r="S277" t="str">
            <v>Picaro</v>
          </cell>
          <cell r="T277">
            <v>24</v>
          </cell>
          <cell r="W277" t="e">
            <v>#N/A</v>
          </cell>
          <cell r="Y277">
            <v>3.5</v>
          </cell>
          <cell r="Z277" t="str">
            <v>10,61 €/L</v>
          </cell>
        </row>
        <row r="278">
          <cell r="A278" t="str">
            <v>PICARO PREMIUM</v>
          </cell>
          <cell r="B278" t="str">
            <v>Bière</v>
          </cell>
          <cell r="D278">
            <v>0.33</v>
          </cell>
          <cell r="E278">
            <v>4.5</v>
          </cell>
          <cell r="F278" t="str">
            <v>Réunion</v>
          </cell>
          <cell r="J278" t="str">
            <v>Ale léger</v>
          </cell>
          <cell r="K278" t="str">
            <v>Blonde</v>
          </cell>
          <cell r="R278">
            <v>1.8</v>
          </cell>
          <cell r="S278" t="str">
            <v>Picaro</v>
          </cell>
          <cell r="T278">
            <v>24</v>
          </cell>
          <cell r="W278" t="e">
            <v>#N/A</v>
          </cell>
          <cell r="Y278">
            <v>3.5</v>
          </cell>
          <cell r="Z278" t="str">
            <v>10,61 €/L</v>
          </cell>
        </row>
        <row r="279">
          <cell r="A279" t="str">
            <v>PICARO TRIPLE</v>
          </cell>
          <cell r="B279" t="str">
            <v>Bière</v>
          </cell>
          <cell r="D279">
            <v>0.33</v>
          </cell>
          <cell r="E279">
            <v>8</v>
          </cell>
          <cell r="F279" t="str">
            <v>Réunion</v>
          </cell>
          <cell r="J279" t="str">
            <v>Triple Belge</v>
          </cell>
          <cell r="K279" t="str">
            <v>Blonde</v>
          </cell>
          <cell r="R279">
            <v>1.8</v>
          </cell>
          <cell r="S279" t="str">
            <v>Picaro</v>
          </cell>
          <cell r="T279">
            <v>24</v>
          </cell>
          <cell r="W279" t="e">
            <v>#N/A</v>
          </cell>
          <cell r="Y279">
            <v>3.5</v>
          </cell>
          <cell r="Z279" t="str">
            <v>10,61 €/L</v>
          </cell>
        </row>
        <row r="280">
          <cell r="A280" t="str">
            <v>PIETRA</v>
          </cell>
          <cell r="B280" t="str">
            <v>Bière</v>
          </cell>
          <cell r="D280">
            <v>0.33</v>
          </cell>
          <cell r="E280">
            <v>6</v>
          </cell>
          <cell r="F280" t="str">
            <v>France</v>
          </cell>
          <cell r="J280" t="str">
            <v>Spéciale</v>
          </cell>
          <cell r="K280" t="str">
            <v>Ambrée</v>
          </cell>
          <cell r="S280" t="str">
            <v>Ibb</v>
          </cell>
          <cell r="T280">
            <v>24</v>
          </cell>
          <cell r="W280">
            <v>3.25</v>
          </cell>
          <cell r="Y280">
            <v>3.75</v>
          </cell>
          <cell r="Z280" t="str">
            <v>11,36 €/L</v>
          </cell>
        </row>
        <row r="281">
          <cell r="A281" t="str">
            <v>PIETRA BIONDA</v>
          </cell>
          <cell r="B281" t="str">
            <v>Bière</v>
          </cell>
          <cell r="D281">
            <v>0.25</v>
          </cell>
          <cell r="F281" t="str">
            <v>France</v>
          </cell>
          <cell r="T281">
            <v>24</v>
          </cell>
          <cell r="W281" t="e">
            <v>#N/A</v>
          </cell>
          <cell r="Y281">
            <v>3.25</v>
          </cell>
          <cell r="Z281" t="str">
            <v>13,00 €/L</v>
          </cell>
        </row>
        <row r="282">
          <cell r="A282" t="str">
            <v>PIETRA STRONG</v>
          </cell>
          <cell r="B282" t="str">
            <v>Bière</v>
          </cell>
          <cell r="D282">
            <v>0.33</v>
          </cell>
          <cell r="F282" t="str">
            <v>France</v>
          </cell>
          <cell r="W282">
            <v>3.15</v>
          </cell>
          <cell r="Z282" t="str">
            <v>0,00 €/L</v>
          </cell>
        </row>
        <row r="283">
          <cell r="A283" t="str">
            <v>PILSNER URQUELL</v>
          </cell>
          <cell r="B283" t="str">
            <v>Bière</v>
          </cell>
          <cell r="D283">
            <v>0.33</v>
          </cell>
          <cell r="E283">
            <v>4.4000000000000004</v>
          </cell>
          <cell r="F283" t="str">
            <v>République tchèque</v>
          </cell>
          <cell r="J283" t="str">
            <v>Lager</v>
          </cell>
          <cell r="K283" t="str">
            <v>Blonde</v>
          </cell>
          <cell r="S283" t="str">
            <v>Ibb</v>
          </cell>
          <cell r="T283">
            <v>24</v>
          </cell>
          <cell r="W283">
            <v>2.15</v>
          </cell>
          <cell r="Y283">
            <v>2.9</v>
          </cell>
          <cell r="Z283" t="str">
            <v>8,79 €/L</v>
          </cell>
        </row>
        <row r="284">
          <cell r="A284" t="str">
            <v>PINK KILLER</v>
          </cell>
          <cell r="B284" t="str">
            <v>Bière</v>
          </cell>
          <cell r="D284">
            <v>0.33</v>
          </cell>
          <cell r="E284">
            <v>5</v>
          </cell>
          <cell r="F284" t="str">
            <v>Belgique</v>
          </cell>
          <cell r="J284" t="str">
            <v>Ale aux fruits</v>
          </cell>
          <cell r="K284" t="str">
            <v>Rose</v>
          </cell>
          <cell r="S284" t="str">
            <v>Vanuxeem</v>
          </cell>
          <cell r="T284">
            <v>24</v>
          </cell>
          <cell r="W284" t="e">
            <v>#N/A</v>
          </cell>
          <cell r="Y284">
            <v>2.9</v>
          </cell>
          <cell r="Z284" t="str">
            <v>8,79 €/L</v>
          </cell>
        </row>
        <row r="285">
          <cell r="A285" t="str">
            <v>PLATEAU CHIMAY</v>
          </cell>
          <cell r="B285" t="str">
            <v>Bière</v>
          </cell>
          <cell r="D285">
            <v>0</v>
          </cell>
          <cell r="E285" t="str">
            <v>-</v>
          </cell>
          <cell r="F285" t="str">
            <v>Belgique</v>
          </cell>
          <cell r="T285">
            <v>1</v>
          </cell>
          <cell r="W285">
            <v>0</v>
          </cell>
          <cell r="Y285">
            <v>30</v>
          </cell>
          <cell r="Z285" t="e">
            <v>#DIV/0!</v>
          </cell>
        </row>
        <row r="286">
          <cell r="A286" t="str">
            <v>PLATEAU DELIRIUM TREMENS</v>
          </cell>
          <cell r="B286" t="str">
            <v>Divers</v>
          </cell>
          <cell r="D286">
            <v>0</v>
          </cell>
          <cell r="E286" t="str">
            <v>-</v>
          </cell>
          <cell r="F286" t="str">
            <v>Belgique</v>
          </cell>
          <cell r="T286">
            <v>1</v>
          </cell>
          <cell r="W286" t="e">
            <v>#N/A</v>
          </cell>
          <cell r="Y286">
            <v>30</v>
          </cell>
          <cell r="Z286" t="e">
            <v>#DIV/0!</v>
          </cell>
        </row>
        <row r="287">
          <cell r="A287" t="str">
            <v>PLATEAU QUEUE DE CHARRUE</v>
          </cell>
          <cell r="B287" t="str">
            <v>Divers</v>
          </cell>
          <cell r="D287">
            <v>0</v>
          </cell>
          <cell r="E287" t="str">
            <v>-</v>
          </cell>
          <cell r="F287" t="str">
            <v>Belgique</v>
          </cell>
          <cell r="T287">
            <v>1</v>
          </cell>
          <cell r="W287" t="e">
            <v>#N/A</v>
          </cell>
          <cell r="Y287">
            <v>30</v>
          </cell>
          <cell r="Z287" t="e">
            <v>#DIV/0!</v>
          </cell>
        </row>
        <row r="288">
          <cell r="A288" t="str">
            <v>Q</v>
          </cell>
          <cell r="B288" t="str">
            <v>-</v>
          </cell>
          <cell r="C288" t="str">
            <v>-</v>
          </cell>
          <cell r="D288" t="str">
            <v>-</v>
          </cell>
          <cell r="E288" t="str">
            <v>-</v>
          </cell>
          <cell r="F288" t="str">
            <v>-</v>
          </cell>
          <cell r="G288" t="str">
            <v>-</v>
          </cell>
          <cell r="I288" t="str">
            <v>-</v>
          </cell>
          <cell r="J288" t="str">
            <v>-</v>
          </cell>
          <cell r="K288" t="str">
            <v>-</v>
          </cell>
          <cell r="L288" t="str">
            <v>-</v>
          </cell>
          <cell r="M288" t="str">
            <v>-</v>
          </cell>
          <cell r="N288" t="str">
            <v>-</v>
          </cell>
          <cell r="O288" t="str">
            <v>-</v>
          </cell>
          <cell r="P288" t="str">
            <v>-</v>
          </cell>
          <cell r="Q288" t="str">
            <v>-</v>
          </cell>
          <cell r="R288" t="str">
            <v>-</v>
          </cell>
          <cell r="S288" t="str">
            <v>-</v>
          </cell>
          <cell r="T288" t="str">
            <v>-</v>
          </cell>
          <cell r="U288" t="str">
            <v>-</v>
          </cell>
          <cell r="V288" t="str">
            <v>-</v>
          </cell>
          <cell r="W288" t="str">
            <v>-</v>
          </cell>
          <cell r="X288" t="str">
            <v>-</v>
          </cell>
          <cell r="Y288" t="str">
            <v>-</v>
          </cell>
          <cell r="Z288" t="str">
            <v>-</v>
          </cell>
        </row>
        <row r="289">
          <cell r="A289" t="str">
            <v>QUEUE DE CHARRUE AMBREE</v>
          </cell>
          <cell r="B289" t="str">
            <v>Bière</v>
          </cell>
          <cell r="D289">
            <v>0.33</v>
          </cell>
          <cell r="E289">
            <v>5.5</v>
          </cell>
          <cell r="F289" t="str">
            <v>Belgique</v>
          </cell>
          <cell r="J289" t="str">
            <v>Ambrer Ale</v>
          </cell>
          <cell r="K289" t="str">
            <v>Ambrée</v>
          </cell>
          <cell r="S289" t="str">
            <v>Vanuxeem</v>
          </cell>
          <cell r="T289">
            <v>24</v>
          </cell>
          <cell r="W289">
            <v>2.5</v>
          </cell>
          <cell r="Y289">
            <v>2.95</v>
          </cell>
          <cell r="Z289" t="str">
            <v>8,94 €/L</v>
          </cell>
        </row>
        <row r="290">
          <cell r="A290" t="str">
            <v>QUEUE DE CHARRUE AMBREE 75</v>
          </cell>
          <cell r="B290" t="str">
            <v>Bière</v>
          </cell>
          <cell r="D290">
            <v>0.75</v>
          </cell>
          <cell r="E290">
            <v>5.5</v>
          </cell>
          <cell r="F290" t="str">
            <v>Belgique</v>
          </cell>
          <cell r="J290" t="str">
            <v>Amber Ale</v>
          </cell>
          <cell r="K290" t="str">
            <v>Ambrée</v>
          </cell>
          <cell r="S290" t="str">
            <v>Vanuxeem</v>
          </cell>
          <cell r="T290">
            <v>12</v>
          </cell>
          <cell r="W290" t="e">
            <v>#N/A</v>
          </cell>
          <cell r="Z290" t="str">
            <v>0,00 €/L</v>
          </cell>
        </row>
        <row r="291">
          <cell r="A291" t="str">
            <v>QUEUE DE CHARRUE BLONDE</v>
          </cell>
          <cell r="B291" t="str">
            <v>Bière</v>
          </cell>
          <cell r="D291">
            <v>0.33</v>
          </cell>
          <cell r="E291">
            <v>6.6</v>
          </cell>
          <cell r="F291" t="str">
            <v>Belgique</v>
          </cell>
          <cell r="J291" t="str">
            <v>Strong Pale Ale</v>
          </cell>
          <cell r="K291" t="str">
            <v>Blonde</v>
          </cell>
          <cell r="S291" t="str">
            <v>Vanuxeem</v>
          </cell>
          <cell r="T291">
            <v>24</v>
          </cell>
          <cell r="W291">
            <v>2.5</v>
          </cell>
          <cell r="Y291">
            <v>3.15</v>
          </cell>
          <cell r="Z291" t="str">
            <v>9,55 €/L</v>
          </cell>
        </row>
        <row r="292">
          <cell r="A292" t="str">
            <v>QUEUE DE CHARRUE BLONDE 75</v>
          </cell>
          <cell r="B292" t="str">
            <v>Bière</v>
          </cell>
          <cell r="D292">
            <v>0.75</v>
          </cell>
          <cell r="E292">
            <v>6.6</v>
          </cell>
          <cell r="F292" t="str">
            <v>Belgique</v>
          </cell>
          <cell r="J292" t="str">
            <v>Strong Pale Ale</v>
          </cell>
          <cell r="K292" t="str">
            <v>Blonde</v>
          </cell>
          <cell r="S292" t="str">
            <v>Vanuxeem</v>
          </cell>
          <cell r="T292">
            <v>12</v>
          </cell>
          <cell r="W292" t="e">
            <v>#N/A</v>
          </cell>
          <cell r="Z292" t="str">
            <v>0,00 €/L</v>
          </cell>
        </row>
        <row r="293">
          <cell r="A293" t="str">
            <v>QUEUE DE CHARRUE BRUNE</v>
          </cell>
          <cell r="B293" t="str">
            <v>Bière</v>
          </cell>
          <cell r="D293">
            <v>0.33</v>
          </cell>
          <cell r="E293">
            <v>5.4</v>
          </cell>
          <cell r="F293" t="str">
            <v>Belgique</v>
          </cell>
          <cell r="J293" t="str">
            <v>Flanders Oud Bruin</v>
          </cell>
          <cell r="K293" t="str">
            <v>Brune</v>
          </cell>
          <cell r="S293" t="str">
            <v>Vanuxeem</v>
          </cell>
          <cell r="T293">
            <v>24</v>
          </cell>
          <cell r="W293">
            <v>2.5</v>
          </cell>
          <cell r="Y293">
            <v>3.15</v>
          </cell>
          <cell r="Z293" t="str">
            <v>9,55 €/L</v>
          </cell>
        </row>
        <row r="294">
          <cell r="A294" t="str">
            <v>QUEUE DE CHARRUE BRUNE 75</v>
          </cell>
          <cell r="B294" t="str">
            <v>Bière</v>
          </cell>
          <cell r="D294">
            <v>0.75</v>
          </cell>
          <cell r="E294">
            <v>5.4</v>
          </cell>
          <cell r="F294" t="str">
            <v>Belgique</v>
          </cell>
          <cell r="J294" t="str">
            <v>Flanders Oud Bruin</v>
          </cell>
          <cell r="K294" t="str">
            <v>Brune</v>
          </cell>
          <cell r="S294" t="str">
            <v>Vanuxeem</v>
          </cell>
          <cell r="T294">
            <v>12</v>
          </cell>
          <cell r="W294" t="e">
            <v>#N/A</v>
          </cell>
          <cell r="Z294" t="str">
            <v>0,00 €/L</v>
          </cell>
        </row>
        <row r="295">
          <cell r="A295" t="str">
            <v>QUEUE DE CHARRUE ROUGE</v>
          </cell>
          <cell r="B295" t="str">
            <v>Bière</v>
          </cell>
          <cell r="D295">
            <v>0.33</v>
          </cell>
          <cell r="E295">
            <v>8.6999999999999993</v>
          </cell>
          <cell r="F295" t="str">
            <v>Belgique</v>
          </cell>
          <cell r="J295" t="str">
            <v>Ale aux fruits</v>
          </cell>
          <cell r="K295" t="str">
            <v>Rouge</v>
          </cell>
          <cell r="S295" t="str">
            <v>Vanuxeem</v>
          </cell>
          <cell r="T295">
            <v>24</v>
          </cell>
          <cell r="W295" t="e">
            <v>#N/A</v>
          </cell>
          <cell r="Y295">
            <v>3.7</v>
          </cell>
          <cell r="Z295" t="str">
            <v>11,21 €/L</v>
          </cell>
        </row>
        <row r="296">
          <cell r="A296" t="str">
            <v>QUEUE DE CHARRUE ROUGE 75</v>
          </cell>
          <cell r="B296" t="str">
            <v>Bière</v>
          </cell>
          <cell r="D296">
            <v>0.75</v>
          </cell>
          <cell r="E296">
            <v>8.6999999999999993</v>
          </cell>
          <cell r="F296" t="str">
            <v>Belgique</v>
          </cell>
          <cell r="J296" t="str">
            <v>Ale aux fruits</v>
          </cell>
          <cell r="K296" t="str">
            <v>Rouge</v>
          </cell>
          <cell r="S296" t="str">
            <v>Vanuxeem</v>
          </cell>
          <cell r="T296">
            <v>12</v>
          </cell>
          <cell r="W296" t="e">
            <v>#N/A</v>
          </cell>
          <cell r="Z296" t="str">
            <v>0,00 €/L</v>
          </cell>
        </row>
        <row r="297">
          <cell r="A297" t="str">
            <v>QUEUE DE CHARRUE TRIPLE</v>
          </cell>
          <cell r="B297" t="str">
            <v>Bière</v>
          </cell>
          <cell r="D297">
            <v>0.33</v>
          </cell>
          <cell r="E297">
            <v>9</v>
          </cell>
          <cell r="F297" t="str">
            <v>Belgique</v>
          </cell>
          <cell r="J297" t="str">
            <v>Tripel</v>
          </cell>
          <cell r="K297" t="str">
            <v>Blonde</v>
          </cell>
          <cell r="S297" t="str">
            <v>Vanuxeem</v>
          </cell>
          <cell r="T297">
            <v>24</v>
          </cell>
          <cell r="W297">
            <v>2.84</v>
          </cell>
          <cell r="Y297">
            <v>3.35</v>
          </cell>
          <cell r="Z297" t="str">
            <v>10,15 €/L</v>
          </cell>
        </row>
        <row r="298">
          <cell r="A298" t="str">
            <v>QUEUE DE CHARRUE TRIPLE 75</v>
          </cell>
          <cell r="B298" t="str">
            <v>Bière</v>
          </cell>
          <cell r="D298">
            <v>0.75</v>
          </cell>
          <cell r="E298">
            <v>9</v>
          </cell>
          <cell r="F298" t="str">
            <v>Belgique</v>
          </cell>
          <cell r="J298" t="str">
            <v>Triel</v>
          </cell>
          <cell r="K298" t="str">
            <v>Blonde</v>
          </cell>
          <cell r="S298" t="str">
            <v>Vanuxeem</v>
          </cell>
          <cell r="T298">
            <v>12</v>
          </cell>
          <cell r="W298" t="e">
            <v>#N/A</v>
          </cell>
          <cell r="Z298" t="str">
            <v>0,00 €/L</v>
          </cell>
        </row>
        <row r="299">
          <cell r="A299" t="str">
            <v>QUILMES</v>
          </cell>
          <cell r="B299" t="str">
            <v>Bière</v>
          </cell>
          <cell r="D299">
            <v>0.35499999999999998</v>
          </cell>
          <cell r="F299" t="str">
            <v>Argentine</v>
          </cell>
          <cell r="J299" t="str">
            <v>Lager</v>
          </cell>
          <cell r="K299" t="str">
            <v>Blonde</v>
          </cell>
          <cell r="S299" t="str">
            <v>Ibb</v>
          </cell>
          <cell r="T299">
            <v>24</v>
          </cell>
          <cell r="W299">
            <v>3.4</v>
          </cell>
          <cell r="Y299">
            <v>3.8</v>
          </cell>
          <cell r="Z299" t="str">
            <v>10,70 €/L</v>
          </cell>
        </row>
        <row r="300">
          <cell r="A300" t="str">
            <v>R</v>
          </cell>
          <cell r="B300" t="str">
            <v>-</v>
          </cell>
          <cell r="C300" t="str">
            <v>-</v>
          </cell>
          <cell r="D300" t="str">
            <v>-</v>
          </cell>
          <cell r="E300" t="str">
            <v>-</v>
          </cell>
          <cell r="F300" t="str">
            <v>-</v>
          </cell>
          <cell r="G300" t="str">
            <v>-</v>
          </cell>
          <cell r="I300" t="str">
            <v>-</v>
          </cell>
          <cell r="J300" t="str">
            <v>-</v>
          </cell>
          <cell r="K300" t="str">
            <v>-</v>
          </cell>
          <cell r="L300" t="str">
            <v>-</v>
          </cell>
          <cell r="M300" t="str">
            <v>-</v>
          </cell>
          <cell r="N300" t="str">
            <v>-</v>
          </cell>
          <cell r="O300" t="str">
            <v>-</v>
          </cell>
          <cell r="P300" t="str">
            <v>-</v>
          </cell>
          <cell r="Q300" t="str">
            <v>-</v>
          </cell>
          <cell r="R300" t="str">
            <v>-</v>
          </cell>
          <cell r="S300" t="str">
            <v>-</v>
          </cell>
          <cell r="T300" t="str">
            <v>-</v>
          </cell>
          <cell r="U300" t="str">
            <v>-</v>
          </cell>
          <cell r="V300" t="str">
            <v>-</v>
          </cell>
          <cell r="W300" t="str">
            <v>-</v>
          </cell>
          <cell r="X300" t="str">
            <v>-</v>
          </cell>
          <cell r="Y300" t="str">
            <v>-</v>
          </cell>
          <cell r="Z300" t="str">
            <v>-</v>
          </cell>
        </row>
        <row r="301">
          <cell r="A301" t="str">
            <v>RED STRIPE</v>
          </cell>
          <cell r="B301" t="str">
            <v>Bière</v>
          </cell>
          <cell r="D301">
            <v>0.33</v>
          </cell>
          <cell r="F301" t="str">
            <v>Jamaïque</v>
          </cell>
          <cell r="J301" t="str">
            <v>Lager</v>
          </cell>
          <cell r="K301" t="str">
            <v>Blonde</v>
          </cell>
          <cell r="S301" t="str">
            <v>Interdrinks</v>
          </cell>
          <cell r="T301">
            <v>24</v>
          </cell>
          <cell r="W301">
            <v>3.25</v>
          </cell>
          <cell r="Y301">
            <v>3.8</v>
          </cell>
          <cell r="Z301" t="str">
            <v>11,52 €/L</v>
          </cell>
        </row>
        <row r="302">
          <cell r="A302" t="str">
            <v>RESCOUSSE</v>
          </cell>
          <cell r="B302" t="str">
            <v>Bière</v>
          </cell>
          <cell r="D302">
            <v>0.34100000000000003</v>
          </cell>
          <cell r="F302" t="str">
            <v>Québec</v>
          </cell>
          <cell r="S302" t="str">
            <v>Interdrinks</v>
          </cell>
          <cell r="T302">
            <v>24</v>
          </cell>
          <cell r="W302">
            <v>4.9000000000000004</v>
          </cell>
          <cell r="Y302">
            <v>6.95</v>
          </cell>
          <cell r="Z302" t="str">
            <v>20,38 €/L</v>
          </cell>
        </row>
        <row r="303">
          <cell r="A303" t="str">
            <v>RINCE COCHON</v>
          </cell>
          <cell r="B303" t="str">
            <v>Bière</v>
          </cell>
          <cell r="D303">
            <v>0.33</v>
          </cell>
          <cell r="E303">
            <v>8.5</v>
          </cell>
          <cell r="F303" t="str">
            <v>Belgique</v>
          </cell>
          <cell r="J303" t="str">
            <v>Strong Ale</v>
          </cell>
          <cell r="K303" t="str">
            <v>Blonde</v>
          </cell>
          <cell r="R303">
            <v>1.1739999999999999</v>
          </cell>
          <cell r="S303" t="str">
            <v>Interdrinks</v>
          </cell>
          <cell r="T303">
            <v>24</v>
          </cell>
          <cell r="U303">
            <v>2.0545</v>
          </cell>
          <cell r="V303">
            <v>2.2291325</v>
          </cell>
          <cell r="W303">
            <v>3.2</v>
          </cell>
          <cell r="Y303">
            <v>4.05</v>
          </cell>
          <cell r="Z303" t="str">
            <v>12,27 €/L</v>
          </cell>
        </row>
        <row r="304">
          <cell r="A304" t="str">
            <v>RINCE COCHON ROUGE</v>
          </cell>
          <cell r="B304" t="str">
            <v>Bière</v>
          </cell>
          <cell r="D304">
            <v>0.33</v>
          </cell>
          <cell r="E304">
            <v>7.5</v>
          </cell>
          <cell r="F304" t="str">
            <v>Belgique</v>
          </cell>
          <cell r="J304" t="str">
            <v>Ale aux fruits</v>
          </cell>
          <cell r="K304" t="str">
            <v>Rouge</v>
          </cell>
          <cell r="R304">
            <v>1.2814000000000001</v>
          </cell>
          <cell r="S304" t="str">
            <v>Interdrinks</v>
          </cell>
          <cell r="T304">
            <v>24</v>
          </cell>
          <cell r="U304">
            <v>2.2424500000000003</v>
          </cell>
          <cell r="V304">
            <v>2.4330582500000002</v>
          </cell>
          <cell r="W304">
            <v>3.7</v>
          </cell>
          <cell r="Y304">
            <v>4.2</v>
          </cell>
          <cell r="Z304" t="str">
            <v>12,73 €/L</v>
          </cell>
        </row>
        <row r="305">
          <cell r="A305" t="str">
            <v>RINCE COCHON SPECIALE 75</v>
          </cell>
          <cell r="B305" t="str">
            <v>Bière</v>
          </cell>
          <cell r="D305">
            <v>0.75</v>
          </cell>
          <cell r="E305">
            <v>8.5</v>
          </cell>
          <cell r="F305" t="str">
            <v>Belgique</v>
          </cell>
          <cell r="J305" t="str">
            <v>Belgian Ale</v>
          </cell>
          <cell r="K305" t="str">
            <v>Blonde</v>
          </cell>
          <cell r="R305">
            <v>2.6595</v>
          </cell>
          <cell r="S305" t="str">
            <v>Interdrinks</v>
          </cell>
          <cell r="T305">
            <v>12</v>
          </cell>
          <cell r="U305">
            <v>4.6541249999999996</v>
          </cell>
          <cell r="V305">
            <v>5.0497256249999998</v>
          </cell>
          <cell r="W305">
            <v>7.5</v>
          </cell>
          <cell r="Y305">
            <v>9.9499999999999993</v>
          </cell>
          <cell r="Z305" t="str">
            <v>13,27 €/L</v>
          </cell>
        </row>
        <row r="306">
          <cell r="A306" t="str">
            <v>ROCHEFORT 10</v>
          </cell>
          <cell r="B306" t="str">
            <v>Bière</v>
          </cell>
          <cell r="D306">
            <v>0.33</v>
          </cell>
          <cell r="E306">
            <v>11.3</v>
          </cell>
          <cell r="F306" t="str">
            <v>Belgique</v>
          </cell>
          <cell r="J306" t="str">
            <v>Trappist</v>
          </cell>
          <cell r="K306" t="str">
            <v>Brune</v>
          </cell>
          <cell r="S306" t="str">
            <v>Vanuxeem</v>
          </cell>
          <cell r="T306">
            <v>24</v>
          </cell>
          <cell r="W306">
            <v>3.92</v>
          </cell>
          <cell r="Y306">
            <v>5.0999999999999996</v>
          </cell>
          <cell r="Z306" t="str">
            <v>15,45 €/L</v>
          </cell>
        </row>
        <row r="307">
          <cell r="A307" t="str">
            <v>ROCHEFORT 6</v>
          </cell>
          <cell r="B307" t="str">
            <v>Bière</v>
          </cell>
          <cell r="D307">
            <v>0.33</v>
          </cell>
          <cell r="E307">
            <v>9.1999999999999993</v>
          </cell>
          <cell r="F307" t="str">
            <v>Belgique</v>
          </cell>
          <cell r="J307" t="str">
            <v>Trappist</v>
          </cell>
          <cell r="K307" t="str">
            <v>Blonde</v>
          </cell>
          <cell r="S307" t="str">
            <v>Vanuxeem</v>
          </cell>
          <cell r="T307">
            <v>24</v>
          </cell>
          <cell r="W307">
            <v>2.76</v>
          </cell>
          <cell r="Y307">
            <v>3.75</v>
          </cell>
          <cell r="Z307" t="str">
            <v>11,36 €/L</v>
          </cell>
        </row>
        <row r="308">
          <cell r="A308" t="str">
            <v>ROCHEFORT 8</v>
          </cell>
          <cell r="B308" t="str">
            <v>Bière</v>
          </cell>
          <cell r="D308">
            <v>0.33</v>
          </cell>
          <cell r="E308">
            <v>7</v>
          </cell>
          <cell r="F308" t="str">
            <v>Belgique</v>
          </cell>
          <cell r="J308" t="str">
            <v>Trappist</v>
          </cell>
          <cell r="K308" t="str">
            <v>Brune</v>
          </cell>
          <cell r="S308" t="str">
            <v>Vanuxeem</v>
          </cell>
          <cell r="T308">
            <v>24</v>
          </cell>
          <cell r="W308">
            <v>3.09</v>
          </cell>
          <cell r="Y308">
            <v>4.25</v>
          </cell>
          <cell r="Z308" t="str">
            <v>12,88 €/L</v>
          </cell>
        </row>
        <row r="309">
          <cell r="A309" t="str">
            <v>RODENBACH</v>
          </cell>
          <cell r="B309" t="str">
            <v>Bière</v>
          </cell>
          <cell r="D309">
            <v>0.25</v>
          </cell>
          <cell r="E309">
            <v>5.2</v>
          </cell>
          <cell r="F309" t="str">
            <v>Belgique</v>
          </cell>
          <cell r="J309" t="str">
            <v>Flanders Red Ale</v>
          </cell>
          <cell r="K309" t="str">
            <v>Rubis</v>
          </cell>
          <cell r="S309" t="str">
            <v>Vanuxeem</v>
          </cell>
          <cell r="T309">
            <v>24</v>
          </cell>
          <cell r="W309" t="e">
            <v>#N/A</v>
          </cell>
          <cell r="Y309">
            <v>2.9</v>
          </cell>
          <cell r="Z309" t="str">
            <v>11,60 €/L</v>
          </cell>
        </row>
        <row r="310">
          <cell r="A310" t="str">
            <v>ROSEE HIBISCUS</v>
          </cell>
          <cell r="B310" t="str">
            <v>Bière</v>
          </cell>
          <cell r="D310">
            <v>0.34100000000000003</v>
          </cell>
          <cell r="F310" t="str">
            <v>Québec</v>
          </cell>
          <cell r="S310" t="str">
            <v>Interdrinks</v>
          </cell>
          <cell r="T310">
            <v>24</v>
          </cell>
          <cell r="W310" t="e">
            <v>#N/A</v>
          </cell>
          <cell r="Y310">
            <v>7.15</v>
          </cell>
          <cell r="Z310" t="str">
            <v>20,97 €/L</v>
          </cell>
        </row>
        <row r="311">
          <cell r="A311" t="str">
            <v>ROUSSE DU MONT BLANC</v>
          </cell>
          <cell r="B311" t="str">
            <v>Bière</v>
          </cell>
          <cell r="D311">
            <v>0.33</v>
          </cell>
          <cell r="E311">
            <v>6.5</v>
          </cell>
          <cell r="F311" t="str">
            <v>France</v>
          </cell>
          <cell r="J311" t="str">
            <v>Amber Ale</v>
          </cell>
          <cell r="K311" t="str">
            <v>Rousse</v>
          </cell>
          <cell r="R311">
            <v>1.5189999999999999</v>
          </cell>
          <cell r="S311" t="str">
            <v>Interdrinks</v>
          </cell>
          <cell r="T311">
            <v>24</v>
          </cell>
          <cell r="U311">
            <v>2.6582499999999998</v>
          </cell>
          <cell r="V311">
            <v>2.8842012499999998</v>
          </cell>
          <cell r="W311">
            <v>3.85</v>
          </cell>
          <cell r="Y311">
            <v>4.5</v>
          </cell>
          <cell r="Z311" t="str">
            <v>13,64 €/L</v>
          </cell>
        </row>
        <row r="312">
          <cell r="A312" t="str">
            <v>S</v>
          </cell>
          <cell r="B312" t="str">
            <v>-</v>
          </cell>
          <cell r="C312" t="str">
            <v>-</v>
          </cell>
          <cell r="D312" t="str">
            <v>-</v>
          </cell>
          <cell r="E312" t="str">
            <v>-</v>
          </cell>
          <cell r="F312" t="str">
            <v>-</v>
          </cell>
          <cell r="G312" t="str">
            <v>-</v>
          </cell>
          <cell r="I312" t="str">
            <v>-</v>
          </cell>
          <cell r="J312" t="str">
            <v>-</v>
          </cell>
          <cell r="K312" t="str">
            <v>-</v>
          </cell>
          <cell r="L312" t="str">
            <v>-</v>
          </cell>
          <cell r="M312" t="str">
            <v>-</v>
          </cell>
          <cell r="N312" t="str">
            <v>-</v>
          </cell>
          <cell r="O312" t="str">
            <v>-</v>
          </cell>
          <cell r="P312" t="str">
            <v>-</v>
          </cell>
          <cell r="Q312" t="str">
            <v>-</v>
          </cell>
          <cell r="R312" t="str">
            <v>-</v>
          </cell>
          <cell r="S312" t="str">
            <v>-</v>
          </cell>
          <cell r="T312" t="str">
            <v>-</v>
          </cell>
          <cell r="U312" t="str">
            <v>-</v>
          </cell>
          <cell r="V312" t="str">
            <v>-</v>
          </cell>
          <cell r="W312" t="str">
            <v>-</v>
          </cell>
          <cell r="X312" t="str">
            <v>-</v>
          </cell>
          <cell r="Y312" t="str">
            <v>-</v>
          </cell>
          <cell r="Z312" t="str">
            <v>-</v>
          </cell>
        </row>
        <row r="313">
          <cell r="A313" t="str">
            <v>SAGRES</v>
          </cell>
          <cell r="B313" t="str">
            <v>Bière</v>
          </cell>
          <cell r="D313">
            <v>0.33</v>
          </cell>
          <cell r="F313" t="str">
            <v>Portugal</v>
          </cell>
          <cell r="T313">
            <v>24</v>
          </cell>
          <cell r="W313">
            <v>1.89</v>
          </cell>
          <cell r="Y313">
            <v>2.4</v>
          </cell>
          <cell r="Z313" t="str">
            <v>7,27 €/L</v>
          </cell>
        </row>
        <row r="314">
          <cell r="A314" t="str">
            <v>SAINT BERNARDUS ABT 12</v>
          </cell>
          <cell r="B314" t="str">
            <v>Bière</v>
          </cell>
          <cell r="D314">
            <v>0.33</v>
          </cell>
          <cell r="E314">
            <v>10</v>
          </cell>
          <cell r="F314" t="str">
            <v>Belgique</v>
          </cell>
          <cell r="J314" t="str">
            <v>Quadrupel</v>
          </cell>
          <cell r="K314" t="str">
            <v>Brune</v>
          </cell>
          <cell r="T314">
            <v>24</v>
          </cell>
          <cell r="W314" t="e">
            <v>#N/A</v>
          </cell>
          <cell r="Y314">
            <v>3.95</v>
          </cell>
          <cell r="Z314" t="str">
            <v>11,97 €/L</v>
          </cell>
        </row>
        <row r="315">
          <cell r="A315" t="str">
            <v>SAINT BERNARDUS PATER 6</v>
          </cell>
          <cell r="B315" t="str">
            <v>Bière</v>
          </cell>
          <cell r="D315">
            <v>0.33</v>
          </cell>
          <cell r="E315">
            <v>6.7</v>
          </cell>
          <cell r="F315" t="str">
            <v>Belgique</v>
          </cell>
          <cell r="J315" t="str">
            <v>Dubbel</v>
          </cell>
          <cell r="K315" t="str">
            <v>Brune</v>
          </cell>
          <cell r="T315">
            <v>24</v>
          </cell>
          <cell r="W315" t="e">
            <v>#N/A</v>
          </cell>
          <cell r="Y315">
            <v>2.95</v>
          </cell>
          <cell r="Z315" t="str">
            <v>8,94 €/L</v>
          </cell>
        </row>
        <row r="316">
          <cell r="A316" t="str">
            <v>SAINT BERNARDUS PRIOR 8</v>
          </cell>
          <cell r="B316" t="str">
            <v>Bière</v>
          </cell>
          <cell r="D316">
            <v>0.33</v>
          </cell>
          <cell r="E316">
            <v>8</v>
          </cell>
          <cell r="F316" t="str">
            <v>Belgique</v>
          </cell>
          <cell r="J316" t="str">
            <v>Dubbel</v>
          </cell>
          <cell r="K316" t="str">
            <v>Brune</v>
          </cell>
          <cell r="T316">
            <v>24</v>
          </cell>
          <cell r="W316" t="e">
            <v>#N/A</v>
          </cell>
          <cell r="Y316">
            <v>3.1</v>
          </cell>
          <cell r="Z316" t="str">
            <v>9,39 €/L</v>
          </cell>
        </row>
        <row r="317">
          <cell r="A317" t="str">
            <v>SAINT BERNARDUS TRIPLE</v>
          </cell>
          <cell r="B317" t="str">
            <v>Bière</v>
          </cell>
          <cell r="D317">
            <v>0.33</v>
          </cell>
          <cell r="E317">
            <v>8</v>
          </cell>
          <cell r="F317" t="str">
            <v>Belgique</v>
          </cell>
          <cell r="J317" t="str">
            <v>Tripel</v>
          </cell>
          <cell r="K317" t="str">
            <v>Blonde</v>
          </cell>
          <cell r="T317">
            <v>24</v>
          </cell>
          <cell r="W317" t="e">
            <v>#N/A</v>
          </cell>
          <cell r="Y317">
            <v>3.1</v>
          </cell>
          <cell r="Z317" t="str">
            <v>9,39 €/L</v>
          </cell>
        </row>
        <row r="318">
          <cell r="A318" t="str">
            <v>SAINT BERNARDUS WIT</v>
          </cell>
          <cell r="B318" t="str">
            <v>Bière</v>
          </cell>
          <cell r="D318">
            <v>0.33</v>
          </cell>
          <cell r="F318" t="str">
            <v>Belgique</v>
          </cell>
          <cell r="J318" t="str">
            <v>Bière au blé</v>
          </cell>
          <cell r="K318" t="str">
            <v>Blanche</v>
          </cell>
          <cell r="T318">
            <v>24</v>
          </cell>
          <cell r="W318" t="e">
            <v>#N/A</v>
          </cell>
          <cell r="Z318" t="str">
            <v>0,00 €/L</v>
          </cell>
        </row>
        <row r="319">
          <cell r="A319" t="str">
            <v>SAISON DUPONT</v>
          </cell>
          <cell r="B319" t="str">
            <v>Bière</v>
          </cell>
          <cell r="D319">
            <v>0.33</v>
          </cell>
          <cell r="E319">
            <v>7.5</v>
          </cell>
          <cell r="F319" t="str">
            <v>Belgique</v>
          </cell>
          <cell r="J319" t="str">
            <v>Saison</v>
          </cell>
          <cell r="K319" t="str">
            <v>Blonde</v>
          </cell>
          <cell r="T319">
            <v>24</v>
          </cell>
          <cell r="W319" t="e">
            <v>#N/A</v>
          </cell>
          <cell r="Y319">
            <v>3.1</v>
          </cell>
          <cell r="Z319" t="str">
            <v>9,39 €/L</v>
          </cell>
        </row>
        <row r="320">
          <cell r="A320" t="str">
            <v>SAISON DUPONT 75</v>
          </cell>
          <cell r="B320" t="str">
            <v>Bière</v>
          </cell>
          <cell r="D320">
            <v>0.75</v>
          </cell>
          <cell r="E320">
            <v>7.5</v>
          </cell>
          <cell r="F320" t="str">
            <v>Belgique</v>
          </cell>
          <cell r="J320" t="str">
            <v>Saison</v>
          </cell>
          <cell r="K320" t="str">
            <v>Blonde</v>
          </cell>
          <cell r="T320">
            <v>12</v>
          </cell>
          <cell r="W320" t="e">
            <v>#N/A</v>
          </cell>
          <cell r="Y320">
            <v>6.85</v>
          </cell>
          <cell r="Z320" t="str">
            <v>9,13 €/L</v>
          </cell>
        </row>
        <row r="321">
          <cell r="A321" t="str">
            <v>SAMUEL ADAMS BOSTON LAGER</v>
          </cell>
          <cell r="B321" t="str">
            <v>Bière</v>
          </cell>
          <cell r="D321">
            <v>0.35499999999999998</v>
          </cell>
          <cell r="E321">
            <v>4.8</v>
          </cell>
          <cell r="F321" t="str">
            <v>USA</v>
          </cell>
          <cell r="G321" t="str">
            <v>Shepherd Neame Brewery</v>
          </cell>
          <cell r="J321" t="str">
            <v>Lager</v>
          </cell>
          <cell r="K321" t="str">
            <v>Blonde</v>
          </cell>
          <cell r="R321">
            <v>1.1540000000000001</v>
          </cell>
          <cell r="S321" t="str">
            <v>Interdrinks</v>
          </cell>
          <cell r="T321">
            <v>24</v>
          </cell>
          <cell r="U321">
            <v>2.0195000000000003</v>
          </cell>
          <cell r="V321">
            <v>2.1911575000000001</v>
          </cell>
          <cell r="W321">
            <v>3.23</v>
          </cell>
          <cell r="Y321">
            <v>3.95</v>
          </cell>
          <cell r="Z321" t="str">
            <v>11,13 €/L</v>
          </cell>
        </row>
        <row r="322">
          <cell r="A322" t="str">
            <v>SAMUEL ADAMS NOBLE PILS</v>
          </cell>
          <cell r="B322" t="str">
            <v>Bière</v>
          </cell>
          <cell r="D322">
            <v>0.35499999999999998</v>
          </cell>
          <cell r="F322" t="str">
            <v>USA</v>
          </cell>
          <cell r="K322" t="str">
            <v>Blonde</v>
          </cell>
          <cell r="S322" t="str">
            <v>Interdrinks</v>
          </cell>
          <cell r="T322">
            <v>24</v>
          </cell>
          <cell r="W322" t="e">
            <v>#N/A</v>
          </cell>
          <cell r="Z322" t="str">
            <v>0,00 €/L</v>
          </cell>
        </row>
        <row r="323">
          <cell r="A323" t="str">
            <v>SAN MIGUEL</v>
          </cell>
          <cell r="B323" t="str">
            <v>Bière</v>
          </cell>
          <cell r="D323">
            <v>0.33</v>
          </cell>
          <cell r="E323">
            <v>5</v>
          </cell>
          <cell r="F323" t="str">
            <v>Espagne</v>
          </cell>
          <cell r="J323" t="str">
            <v>Lager</v>
          </cell>
          <cell r="K323" t="str">
            <v>Blonde</v>
          </cell>
          <cell r="T323">
            <v>24</v>
          </cell>
          <cell r="W323">
            <v>1.95</v>
          </cell>
          <cell r="Y323">
            <v>2.65</v>
          </cell>
          <cell r="Z323" t="str">
            <v>8,03 €/L</v>
          </cell>
        </row>
        <row r="324">
          <cell r="A324" t="str">
            <v>SANT ERWANN</v>
          </cell>
          <cell r="B324" t="str">
            <v>Bière</v>
          </cell>
          <cell r="D324">
            <v>0.33</v>
          </cell>
          <cell r="F324" t="str">
            <v>France</v>
          </cell>
          <cell r="T324">
            <v>12</v>
          </cell>
          <cell r="W324" t="e">
            <v>#N/A</v>
          </cell>
          <cell r="Y324">
            <v>3.95</v>
          </cell>
          <cell r="Z324" t="str">
            <v>11,97 €/L</v>
          </cell>
        </row>
        <row r="325">
          <cell r="A325" t="str">
            <v>SINGHA BEER</v>
          </cell>
          <cell r="B325" t="str">
            <v>Bière</v>
          </cell>
          <cell r="D325">
            <v>0.33</v>
          </cell>
          <cell r="F325" t="str">
            <v>Thaïlande</v>
          </cell>
          <cell r="T325">
            <v>24</v>
          </cell>
          <cell r="W325">
            <v>2.5</v>
          </cell>
          <cell r="Y325">
            <v>1.75</v>
          </cell>
          <cell r="Z325" t="str">
            <v>5,30 €/L</v>
          </cell>
        </row>
        <row r="326">
          <cell r="A326" t="str">
            <v>SUN LIK BEER</v>
          </cell>
          <cell r="B326" t="str">
            <v>Bière</v>
          </cell>
          <cell r="D326">
            <v>0.33</v>
          </cell>
          <cell r="F326" t="str">
            <v>Chine</v>
          </cell>
          <cell r="T326">
            <v>24</v>
          </cell>
          <cell r="W326">
            <v>2.57</v>
          </cell>
          <cell r="Y326">
            <v>2.75</v>
          </cell>
          <cell r="Z326" t="str">
            <v>8,33 €/L</v>
          </cell>
        </row>
        <row r="327">
          <cell r="A327" t="str">
            <v>SUPER BALADIN</v>
          </cell>
          <cell r="B327" t="str">
            <v>Bière</v>
          </cell>
          <cell r="D327">
            <v>0.25</v>
          </cell>
          <cell r="F327" t="str">
            <v>Italie</v>
          </cell>
          <cell r="T327">
            <v>12</v>
          </cell>
          <cell r="W327">
            <v>4.4000000000000004</v>
          </cell>
          <cell r="Y327">
            <v>6.35</v>
          </cell>
          <cell r="Z327" t="str">
            <v>25,40 €/L</v>
          </cell>
        </row>
        <row r="328">
          <cell r="A328" t="str">
            <v>SUPER BOCK</v>
          </cell>
          <cell r="B328" t="str">
            <v>Bière</v>
          </cell>
          <cell r="D328">
            <v>0.33</v>
          </cell>
          <cell r="F328" t="str">
            <v>Portugal</v>
          </cell>
          <cell r="R328">
            <v>0.81579999999999997</v>
          </cell>
          <cell r="S328" t="str">
            <v>Interdrinks</v>
          </cell>
          <cell r="T328">
            <v>24</v>
          </cell>
          <cell r="U328">
            <v>1.4276499999999999</v>
          </cell>
          <cell r="V328">
            <v>1.5490002499999997</v>
          </cell>
          <cell r="W328">
            <v>2.08</v>
          </cell>
          <cell r="Y328">
            <v>2.7</v>
          </cell>
          <cell r="Z328" t="str">
            <v>8,18 €/L</v>
          </cell>
        </row>
        <row r="329">
          <cell r="A329" t="str">
            <v>T</v>
          </cell>
          <cell r="B329" t="str">
            <v>-</v>
          </cell>
          <cell r="C329" t="str">
            <v>-</v>
          </cell>
          <cell r="D329" t="str">
            <v>-</v>
          </cell>
          <cell r="E329" t="str">
            <v>-</v>
          </cell>
          <cell r="F329" t="str">
            <v>-</v>
          </cell>
          <cell r="G329" t="str">
            <v>-</v>
          </cell>
          <cell r="I329" t="str">
            <v>-</v>
          </cell>
          <cell r="J329" t="str">
            <v>-</v>
          </cell>
          <cell r="K329" t="str">
            <v>-</v>
          </cell>
          <cell r="L329" t="str">
            <v>-</v>
          </cell>
          <cell r="M329" t="str">
            <v>-</v>
          </cell>
          <cell r="N329" t="str">
            <v>-</v>
          </cell>
          <cell r="O329" t="str">
            <v>-</v>
          </cell>
          <cell r="P329" t="str">
            <v>-</v>
          </cell>
          <cell r="Q329" t="str">
            <v>-</v>
          </cell>
          <cell r="R329" t="str">
            <v>-</v>
          </cell>
          <cell r="S329" t="str">
            <v>-</v>
          </cell>
          <cell r="T329" t="str">
            <v>-</v>
          </cell>
          <cell r="U329" t="str">
            <v>-</v>
          </cell>
          <cell r="V329" t="str">
            <v>-</v>
          </cell>
          <cell r="W329" t="str">
            <v>-</v>
          </cell>
          <cell r="X329" t="str">
            <v>-</v>
          </cell>
          <cell r="Y329" t="str">
            <v>-</v>
          </cell>
          <cell r="Z329" t="str">
            <v>-</v>
          </cell>
        </row>
        <row r="330">
          <cell r="A330" t="str">
            <v>TAPIS BAR CUVEE DES TROLLS</v>
          </cell>
          <cell r="B330" t="str">
            <v>Divers</v>
          </cell>
          <cell r="D330">
            <v>0</v>
          </cell>
          <cell r="F330" t="str">
            <v>Belgique</v>
          </cell>
          <cell r="T330">
            <v>1</v>
          </cell>
          <cell r="W330">
            <v>0</v>
          </cell>
          <cell r="Y330">
            <v>15</v>
          </cell>
          <cell r="Z330" t="e">
            <v>#DIV/0!</v>
          </cell>
        </row>
        <row r="331">
          <cell r="A331" t="str">
            <v>TAPIS BAR LINDEMANS</v>
          </cell>
          <cell r="B331" t="str">
            <v>Divers</v>
          </cell>
          <cell r="D331">
            <v>0</v>
          </cell>
          <cell r="F331" t="str">
            <v>Belgique</v>
          </cell>
          <cell r="T331">
            <v>1</v>
          </cell>
          <cell r="W331" t="e">
            <v>#N/A</v>
          </cell>
          <cell r="Y331">
            <v>6</v>
          </cell>
          <cell r="Z331" t="e">
            <v>#DIV/0!</v>
          </cell>
        </row>
        <row r="332">
          <cell r="A332" t="str">
            <v>THORNBRIDGE JAIPUR</v>
          </cell>
          <cell r="B332" t="str">
            <v>Bière</v>
          </cell>
          <cell r="D332">
            <v>0.5</v>
          </cell>
          <cell r="F332" t="str">
            <v>Angleterre</v>
          </cell>
          <cell r="S332" t="str">
            <v>Interdrinks</v>
          </cell>
          <cell r="T332">
            <v>12</v>
          </cell>
          <cell r="W332">
            <v>5.0599999999999996</v>
          </cell>
          <cell r="Y332">
            <v>6.75</v>
          </cell>
          <cell r="Z332" t="str">
            <v>13,50 €/L</v>
          </cell>
        </row>
        <row r="333">
          <cell r="A333" t="str">
            <v>THORNBRIDGE KIPLING</v>
          </cell>
          <cell r="B333" t="str">
            <v>Bière</v>
          </cell>
          <cell r="D333">
            <v>0.5</v>
          </cell>
          <cell r="F333" t="str">
            <v>Angleterre</v>
          </cell>
          <cell r="S333" t="str">
            <v>Interdrinks</v>
          </cell>
          <cell r="T333">
            <v>12</v>
          </cell>
          <cell r="W333">
            <v>5.0599999999999996</v>
          </cell>
          <cell r="Y333">
            <v>6.75</v>
          </cell>
          <cell r="Z333" t="str">
            <v>13,50 €/L</v>
          </cell>
        </row>
        <row r="334">
          <cell r="A334" t="str">
            <v>THORNBRIDGE RAVEN</v>
          </cell>
          <cell r="B334" t="str">
            <v>Bière</v>
          </cell>
          <cell r="D334">
            <v>0.5</v>
          </cell>
          <cell r="F334" t="str">
            <v>Angleterre</v>
          </cell>
          <cell r="S334" t="str">
            <v>Interdrinks</v>
          </cell>
          <cell r="T334">
            <v>12</v>
          </cell>
          <cell r="W334">
            <v>5.25</v>
          </cell>
          <cell r="Y334">
            <v>6.75</v>
          </cell>
          <cell r="Z334" t="str">
            <v>13,50 €/L</v>
          </cell>
        </row>
        <row r="335">
          <cell r="A335" t="str">
            <v>THORNBRIDGE RUSSIAN IMPERIAL STOUT</v>
          </cell>
          <cell r="B335" t="str">
            <v>Bière</v>
          </cell>
          <cell r="D335">
            <v>0.33</v>
          </cell>
          <cell r="F335" t="str">
            <v>Angleterre</v>
          </cell>
          <cell r="S335" t="str">
            <v>Interdrinks</v>
          </cell>
          <cell r="T335">
            <v>12</v>
          </cell>
          <cell r="W335">
            <v>10.5</v>
          </cell>
          <cell r="Y335">
            <v>14.95</v>
          </cell>
          <cell r="Z335" t="str">
            <v>45,30 €/L</v>
          </cell>
        </row>
        <row r="336">
          <cell r="A336" t="str">
            <v>THORNBRIDGE TZARA</v>
          </cell>
          <cell r="B336" t="str">
            <v>Bière</v>
          </cell>
          <cell r="D336">
            <v>0.5</v>
          </cell>
          <cell r="F336" t="str">
            <v>Angleterre</v>
          </cell>
          <cell r="S336" t="str">
            <v>Interdrinks</v>
          </cell>
          <cell r="T336">
            <v>12</v>
          </cell>
          <cell r="W336">
            <v>4.5</v>
          </cell>
          <cell r="Y336">
            <v>6.75</v>
          </cell>
          <cell r="Z336" t="str">
            <v>13,50 €/L</v>
          </cell>
        </row>
        <row r="337">
          <cell r="A337" t="str">
            <v>TIREUSE PERFECT DRAFT HD 3260</v>
          </cell>
          <cell r="B337" t="str">
            <v>Divers</v>
          </cell>
          <cell r="D337">
            <v>0</v>
          </cell>
          <cell r="F337" t="str">
            <v>-</v>
          </cell>
          <cell r="S337" t="str">
            <v>Interdrinks</v>
          </cell>
          <cell r="T337">
            <v>1</v>
          </cell>
          <cell r="W337" t="e">
            <v>#N/A</v>
          </cell>
          <cell r="Y337">
            <v>380</v>
          </cell>
          <cell r="Z337" t="e">
            <v>#DIV/0!</v>
          </cell>
        </row>
        <row r="338">
          <cell r="A338" t="str">
            <v>TONGERLO BLONDE</v>
          </cell>
          <cell r="B338" t="str">
            <v>Bière</v>
          </cell>
          <cell r="D338">
            <v>0.33</v>
          </cell>
          <cell r="E338">
            <v>6</v>
          </cell>
          <cell r="F338" t="str">
            <v>Belgique</v>
          </cell>
          <cell r="S338" t="str">
            <v>Vanuxeem</v>
          </cell>
          <cell r="T338">
            <v>24</v>
          </cell>
          <cell r="W338">
            <v>2.66</v>
          </cell>
          <cell r="Y338">
            <v>3.65</v>
          </cell>
          <cell r="Z338" t="str">
            <v>11,06 €/L</v>
          </cell>
        </row>
        <row r="339">
          <cell r="A339" t="str">
            <v>TONGERLO BRUNE</v>
          </cell>
          <cell r="B339" t="str">
            <v>Bière</v>
          </cell>
          <cell r="D339">
            <v>0.33</v>
          </cell>
          <cell r="E339">
            <v>6.5</v>
          </cell>
          <cell r="F339" t="str">
            <v>Belgique</v>
          </cell>
          <cell r="J339" t="str">
            <v>Ale Brun</v>
          </cell>
          <cell r="K339" t="str">
            <v>Brune</v>
          </cell>
          <cell r="S339" t="str">
            <v>Vanuxeem</v>
          </cell>
          <cell r="T339">
            <v>24</v>
          </cell>
          <cell r="W339">
            <v>2.66</v>
          </cell>
          <cell r="Y339">
            <v>3.65</v>
          </cell>
          <cell r="Z339" t="str">
            <v>11,06 €/L</v>
          </cell>
        </row>
        <row r="340">
          <cell r="A340" t="str">
            <v>TONGERLO PRIOR</v>
          </cell>
          <cell r="B340" t="str">
            <v>Bière</v>
          </cell>
          <cell r="D340">
            <v>0.33</v>
          </cell>
          <cell r="E340">
            <v>9</v>
          </cell>
          <cell r="F340" t="str">
            <v>Belgique</v>
          </cell>
          <cell r="S340" t="str">
            <v>Vanuxeem</v>
          </cell>
          <cell r="T340">
            <v>24</v>
          </cell>
          <cell r="W340">
            <v>3.39</v>
          </cell>
          <cell r="Y340">
            <v>4.6500000000000004</v>
          </cell>
          <cell r="Z340" t="str">
            <v>14,09 €/L</v>
          </cell>
        </row>
        <row r="341">
          <cell r="A341" t="str">
            <v>TRAPPE BLONDE</v>
          </cell>
          <cell r="B341" t="str">
            <v>Bière</v>
          </cell>
          <cell r="D341">
            <v>0.33</v>
          </cell>
          <cell r="E341">
            <v>6.5</v>
          </cell>
          <cell r="F341" t="str">
            <v>Pays Bas</v>
          </cell>
          <cell r="J341" t="str">
            <v>Trappiste</v>
          </cell>
          <cell r="K341" t="str">
            <v>Blonde</v>
          </cell>
          <cell r="S341" t="str">
            <v>Vanuxeem</v>
          </cell>
          <cell r="T341">
            <v>24</v>
          </cell>
          <cell r="W341">
            <v>2.5</v>
          </cell>
          <cell r="Y341">
            <v>3.55</v>
          </cell>
          <cell r="Z341" t="str">
            <v>10,76 €/L</v>
          </cell>
        </row>
        <row r="342">
          <cell r="A342" t="str">
            <v>TRAPPE BOCK</v>
          </cell>
          <cell r="B342" t="str">
            <v>Bière</v>
          </cell>
          <cell r="D342">
            <v>0.33</v>
          </cell>
          <cell r="E342">
            <v>7</v>
          </cell>
          <cell r="F342" t="str">
            <v>Pays Bas</v>
          </cell>
          <cell r="J342" t="str">
            <v>Trappiste</v>
          </cell>
          <cell r="K342" t="str">
            <v>Brune</v>
          </cell>
          <cell r="S342" t="str">
            <v>Vanuxeem</v>
          </cell>
          <cell r="T342">
            <v>24</v>
          </cell>
          <cell r="W342" t="e">
            <v>#N/A</v>
          </cell>
          <cell r="Y342">
            <v>3.25</v>
          </cell>
          <cell r="Z342" t="str">
            <v>9,85 €/L</v>
          </cell>
        </row>
        <row r="343">
          <cell r="A343" t="str">
            <v>TRAPPE DUBBEL</v>
          </cell>
          <cell r="B343" t="str">
            <v>Bière</v>
          </cell>
          <cell r="D343">
            <v>0.33</v>
          </cell>
          <cell r="E343">
            <v>7</v>
          </cell>
          <cell r="F343" t="str">
            <v>Pays Bas</v>
          </cell>
          <cell r="J343" t="str">
            <v>Trappiste</v>
          </cell>
          <cell r="K343" t="str">
            <v>Brune</v>
          </cell>
          <cell r="S343" t="str">
            <v>Vanuxeem</v>
          </cell>
          <cell r="T343">
            <v>24</v>
          </cell>
          <cell r="W343">
            <v>2.5</v>
          </cell>
          <cell r="Y343">
            <v>3.3</v>
          </cell>
          <cell r="Z343" t="str">
            <v>10,00 €/L</v>
          </cell>
        </row>
        <row r="344">
          <cell r="A344" t="str">
            <v>TRAPPE ISIDOR</v>
          </cell>
          <cell r="B344" t="str">
            <v>Bière</v>
          </cell>
          <cell r="D344">
            <v>0.33</v>
          </cell>
          <cell r="E344">
            <v>7.5</v>
          </cell>
          <cell r="F344" t="str">
            <v>Pays Bas</v>
          </cell>
          <cell r="J344" t="str">
            <v>Trappiste</v>
          </cell>
          <cell r="K344" t="str">
            <v>Blonde</v>
          </cell>
          <cell r="S344" t="str">
            <v>Vanuxeem</v>
          </cell>
          <cell r="T344">
            <v>24</v>
          </cell>
          <cell r="W344" t="e">
            <v>#N/A</v>
          </cell>
          <cell r="Y344">
            <v>4.3499999999999996</v>
          </cell>
          <cell r="Z344" t="str">
            <v>13,18 €/L</v>
          </cell>
        </row>
        <row r="345">
          <cell r="A345" t="str">
            <v>TRAPPE PUUR</v>
          </cell>
          <cell r="B345" t="str">
            <v>Bière</v>
          </cell>
          <cell r="D345">
            <v>0.33</v>
          </cell>
          <cell r="E345">
            <v>4.7</v>
          </cell>
          <cell r="F345" t="str">
            <v>Pays Bas</v>
          </cell>
          <cell r="J345" t="str">
            <v>Trappiste</v>
          </cell>
          <cell r="K345" t="str">
            <v>Blonde</v>
          </cell>
          <cell r="S345" t="str">
            <v>Vanuxeem</v>
          </cell>
          <cell r="T345">
            <v>24</v>
          </cell>
          <cell r="W345" t="e">
            <v>#N/A</v>
          </cell>
          <cell r="Y345">
            <v>2.9</v>
          </cell>
          <cell r="Z345" t="str">
            <v>8,79 €/L</v>
          </cell>
        </row>
        <row r="346">
          <cell r="A346" t="str">
            <v>TRAPPE QUADRUPLE</v>
          </cell>
          <cell r="B346" t="str">
            <v>Bière</v>
          </cell>
          <cell r="D346">
            <v>0.33</v>
          </cell>
          <cell r="E346">
            <v>10</v>
          </cell>
          <cell r="F346" t="str">
            <v>Pays Bas</v>
          </cell>
          <cell r="J346" t="str">
            <v>Trappiste</v>
          </cell>
          <cell r="K346" t="str">
            <v>Ambré</v>
          </cell>
          <cell r="S346" t="str">
            <v>Vanuxeem</v>
          </cell>
          <cell r="T346">
            <v>24</v>
          </cell>
          <cell r="W346">
            <v>3.3</v>
          </cell>
          <cell r="Y346">
            <v>3.95</v>
          </cell>
          <cell r="Z346" t="str">
            <v>11,97 €/L</v>
          </cell>
        </row>
        <row r="347">
          <cell r="A347" t="str">
            <v>TRAPPE TRIPLE</v>
          </cell>
          <cell r="B347" t="str">
            <v>Bière</v>
          </cell>
          <cell r="D347">
            <v>0.33</v>
          </cell>
          <cell r="E347">
            <v>8</v>
          </cell>
          <cell r="F347" t="str">
            <v>Pays Bas</v>
          </cell>
          <cell r="J347" t="str">
            <v>Trappiste</v>
          </cell>
          <cell r="K347" t="str">
            <v>Blonde</v>
          </cell>
          <cell r="S347" t="str">
            <v>Vanuxeem</v>
          </cell>
          <cell r="T347">
            <v>24</v>
          </cell>
          <cell r="W347">
            <v>2.75</v>
          </cell>
          <cell r="Y347">
            <v>3.55</v>
          </cell>
          <cell r="Z347" t="str">
            <v>10,76 €/L</v>
          </cell>
        </row>
        <row r="348">
          <cell r="A348" t="str">
            <v>TRAPPE WIT</v>
          </cell>
          <cell r="B348" t="str">
            <v>Bière</v>
          </cell>
          <cell r="D348">
            <v>0.33</v>
          </cell>
          <cell r="E348">
            <v>5.5</v>
          </cell>
          <cell r="F348" t="str">
            <v>Pays Bas</v>
          </cell>
          <cell r="J348" t="str">
            <v>Trappiste</v>
          </cell>
          <cell r="K348" t="str">
            <v>Blanche</v>
          </cell>
          <cell r="S348" t="str">
            <v>Vanuxeem</v>
          </cell>
          <cell r="T348">
            <v>24</v>
          </cell>
          <cell r="W348" t="e">
            <v>#N/A</v>
          </cell>
          <cell r="Y348">
            <v>3.5</v>
          </cell>
          <cell r="Z348" t="str">
            <v>10,61 €/L</v>
          </cell>
        </row>
        <row r="349">
          <cell r="A349" t="str">
            <v>TRIPLE SECRET DES MOINES</v>
          </cell>
          <cell r="B349" t="str">
            <v>Bière</v>
          </cell>
          <cell r="D349">
            <v>0.33</v>
          </cell>
          <cell r="F349" t="str">
            <v>France</v>
          </cell>
          <cell r="S349" t="str">
            <v>Interdrinks</v>
          </cell>
        </row>
        <row r="350">
          <cell r="A350" t="str">
            <v>TROIS MONTS 75</v>
          </cell>
          <cell r="B350" t="str">
            <v>Bière</v>
          </cell>
          <cell r="D350">
            <v>0.75</v>
          </cell>
          <cell r="F350" t="str">
            <v>France</v>
          </cell>
          <cell r="S350" t="str">
            <v>Interdrinks</v>
          </cell>
          <cell r="T350">
            <v>12</v>
          </cell>
          <cell r="W350" t="e">
            <v>#N/A</v>
          </cell>
          <cell r="Y350">
            <v>6.6</v>
          </cell>
          <cell r="Z350" t="str">
            <v>8,80 €/L</v>
          </cell>
        </row>
        <row r="351">
          <cell r="A351" t="str">
            <v>TROPICALE ANANAS</v>
          </cell>
          <cell r="B351" t="str">
            <v>Bière</v>
          </cell>
          <cell r="D351">
            <v>0.33</v>
          </cell>
          <cell r="F351" t="str">
            <v>Réunion</v>
          </cell>
          <cell r="G351" t="str">
            <v>Tropic'Ale</v>
          </cell>
          <cell r="S351" t="str">
            <v>Interdrinks</v>
          </cell>
          <cell r="T351">
            <v>1</v>
          </cell>
          <cell r="W351" t="e">
            <v>#N/A</v>
          </cell>
          <cell r="Y351">
            <v>3.5</v>
          </cell>
          <cell r="Z351" t="str">
            <v>10,61 €/L</v>
          </cell>
        </row>
        <row r="352">
          <cell r="A352" t="str">
            <v>TROPICALE BIERE DE NOEL</v>
          </cell>
          <cell r="B352" t="str">
            <v>Bière</v>
          </cell>
          <cell r="D352">
            <v>0.33</v>
          </cell>
          <cell r="F352" t="str">
            <v>Réunion</v>
          </cell>
          <cell r="G352" t="str">
            <v>Tropic'Ale</v>
          </cell>
          <cell r="R352">
            <v>2.12</v>
          </cell>
          <cell r="S352" t="str">
            <v>Brasserie de l'ilet</v>
          </cell>
          <cell r="T352">
            <v>1</v>
          </cell>
          <cell r="W352" t="e">
            <v>#N/A</v>
          </cell>
          <cell r="Y352">
            <v>3.5</v>
          </cell>
          <cell r="Z352" t="str">
            <v>10,61 €/L</v>
          </cell>
        </row>
        <row r="353">
          <cell r="A353" t="str">
            <v>TROPICALE BLONDE</v>
          </cell>
          <cell r="B353" t="str">
            <v>Bière</v>
          </cell>
          <cell r="D353">
            <v>0.33</v>
          </cell>
          <cell r="F353" t="str">
            <v>Réunion</v>
          </cell>
          <cell r="G353" t="str">
            <v>Tropic'Ale</v>
          </cell>
          <cell r="R353">
            <v>2.12</v>
          </cell>
          <cell r="S353" t="str">
            <v>Brasserie de l'ilet</v>
          </cell>
          <cell r="T353">
            <v>1</v>
          </cell>
          <cell r="W353" t="e">
            <v>#N/A</v>
          </cell>
          <cell r="Y353">
            <v>3.5</v>
          </cell>
          <cell r="Z353" t="str">
            <v>10,61 €/L</v>
          </cell>
        </row>
        <row r="354">
          <cell r="A354" t="str">
            <v>TROPICALE BLONDE 75</v>
          </cell>
          <cell r="B354" t="str">
            <v>Bière</v>
          </cell>
          <cell r="D354">
            <v>0.75</v>
          </cell>
          <cell r="F354" t="str">
            <v>Réunion</v>
          </cell>
          <cell r="G354" t="str">
            <v>Tropic'Ale</v>
          </cell>
          <cell r="R354">
            <v>5.5</v>
          </cell>
          <cell r="S354" t="str">
            <v>Brasserie de l'ilet</v>
          </cell>
          <cell r="T354">
            <v>1</v>
          </cell>
          <cell r="W354" t="e">
            <v>#N/A</v>
          </cell>
          <cell r="Y354">
            <v>8.8000000000000007</v>
          </cell>
          <cell r="Z354" t="str">
            <v>11,73 €/L</v>
          </cell>
        </row>
        <row r="355">
          <cell r="A355" t="str">
            <v>TROPICALE CITRA</v>
          </cell>
          <cell r="B355" t="str">
            <v>Bière</v>
          </cell>
          <cell r="D355">
            <v>0.33</v>
          </cell>
          <cell r="F355" t="str">
            <v>Réunion</v>
          </cell>
          <cell r="G355" t="str">
            <v>Tropic'Ale</v>
          </cell>
          <cell r="R355">
            <v>2.12</v>
          </cell>
          <cell r="S355" t="str">
            <v>Brasserie de l'ilet</v>
          </cell>
          <cell r="T355">
            <v>1</v>
          </cell>
          <cell r="W355" t="e">
            <v>#N/A</v>
          </cell>
          <cell r="Y355">
            <v>3.5</v>
          </cell>
          <cell r="Z355" t="str">
            <v>10,61 €/L</v>
          </cell>
        </row>
        <row r="356">
          <cell r="A356" t="str">
            <v>TROPICALE KAFRINE DO FE</v>
          </cell>
          <cell r="B356" t="str">
            <v>Bière</v>
          </cell>
          <cell r="D356">
            <v>0.33</v>
          </cell>
          <cell r="F356" t="str">
            <v>Réunion</v>
          </cell>
          <cell r="G356" t="str">
            <v>Tropic'Ale</v>
          </cell>
          <cell r="R356">
            <v>2.12</v>
          </cell>
          <cell r="S356" t="str">
            <v>Brasserie de l'ilet</v>
          </cell>
          <cell r="T356">
            <v>1</v>
          </cell>
          <cell r="W356" t="e">
            <v>#N/A</v>
          </cell>
          <cell r="Y356">
            <v>3.5</v>
          </cell>
          <cell r="Z356" t="str">
            <v>10,61 €/L</v>
          </cell>
        </row>
        <row r="357">
          <cell r="A357" t="str">
            <v>TROPICALE LETCHI</v>
          </cell>
          <cell r="B357" t="str">
            <v>Bière</v>
          </cell>
          <cell r="D357">
            <v>0.33</v>
          </cell>
          <cell r="F357" t="str">
            <v>Réunion</v>
          </cell>
          <cell r="G357" t="str">
            <v>Tropic'Ale</v>
          </cell>
          <cell r="R357">
            <v>2.12</v>
          </cell>
          <cell r="S357" t="str">
            <v>Brasserie de l'ilet</v>
          </cell>
          <cell r="T357">
            <v>1</v>
          </cell>
          <cell r="W357" t="e">
            <v>#N/A</v>
          </cell>
          <cell r="Y357">
            <v>3.5</v>
          </cell>
          <cell r="Z357" t="str">
            <v>10,61 €/L</v>
          </cell>
        </row>
        <row r="358">
          <cell r="A358" t="str">
            <v>TROPICALE LETCHI 75</v>
          </cell>
          <cell r="B358" t="str">
            <v>Bière</v>
          </cell>
          <cell r="D358">
            <v>0.75</v>
          </cell>
          <cell r="F358" t="str">
            <v>Réunion</v>
          </cell>
          <cell r="G358" t="str">
            <v>Tropic'Ale</v>
          </cell>
          <cell r="R358">
            <v>5.5</v>
          </cell>
          <cell r="S358" t="str">
            <v>Brasserie de l'ilet</v>
          </cell>
          <cell r="T358">
            <v>1</v>
          </cell>
          <cell r="W358" t="e">
            <v>#N/A</v>
          </cell>
          <cell r="Y358">
            <v>8.8000000000000007</v>
          </cell>
          <cell r="Z358" t="str">
            <v>11,73 €/L</v>
          </cell>
        </row>
        <row r="359">
          <cell r="A359" t="str">
            <v>TROPICALE LIBERTINE</v>
          </cell>
          <cell r="B359" t="str">
            <v>Bière</v>
          </cell>
          <cell r="D359">
            <v>0.33</v>
          </cell>
          <cell r="E359">
            <v>7.7</v>
          </cell>
          <cell r="F359" t="str">
            <v>Réunion</v>
          </cell>
          <cell r="G359" t="str">
            <v>Tropic'Ale</v>
          </cell>
          <cell r="J359" t="str">
            <v>Spéciale</v>
          </cell>
          <cell r="K359" t="str">
            <v>Blonde</v>
          </cell>
          <cell r="R359">
            <v>2.12</v>
          </cell>
          <cell r="S359" t="str">
            <v>Brasserie de l'ilet</v>
          </cell>
          <cell r="T359">
            <v>1</v>
          </cell>
          <cell r="W359" t="e">
            <v>#N/A</v>
          </cell>
          <cell r="Y359">
            <v>3.5</v>
          </cell>
          <cell r="Z359" t="str">
            <v>10,61 €/L</v>
          </cell>
        </row>
        <row r="360">
          <cell r="A360" t="str">
            <v>TROPICALE AMBRE LA DOUCE</v>
          </cell>
          <cell r="B360" t="str">
            <v>Bière</v>
          </cell>
          <cell r="D360">
            <v>0.33</v>
          </cell>
          <cell r="E360">
            <v>6</v>
          </cell>
          <cell r="F360" t="str">
            <v>Réunion</v>
          </cell>
          <cell r="G360" t="str">
            <v>Tropic'Ale</v>
          </cell>
          <cell r="J360" t="str">
            <v>Spéciale</v>
          </cell>
          <cell r="K360" t="str">
            <v>Ambre</v>
          </cell>
          <cell r="R360">
            <v>2.12</v>
          </cell>
          <cell r="S360" t="str">
            <v>Brasserie de l'ilet</v>
          </cell>
          <cell r="T360">
            <v>1</v>
          </cell>
          <cell r="W360" t="e">
            <v>#N/A</v>
          </cell>
          <cell r="Y360">
            <v>3.5</v>
          </cell>
          <cell r="Z360" t="str">
            <v>10,61 €/L</v>
          </cell>
        </row>
        <row r="361">
          <cell r="A361" t="str">
            <v>TROPICALE CASCADE NIAGARA</v>
          </cell>
          <cell r="B361" t="str">
            <v>Bière</v>
          </cell>
          <cell r="D361">
            <v>0.33</v>
          </cell>
          <cell r="E361">
            <v>7</v>
          </cell>
          <cell r="F361" t="str">
            <v>Réunion</v>
          </cell>
          <cell r="G361" t="str">
            <v>Tropic'Ale</v>
          </cell>
          <cell r="J361" t="str">
            <v>Ale</v>
          </cell>
          <cell r="K361" t="str">
            <v>Blonde</v>
          </cell>
          <cell r="R361">
            <v>2.12</v>
          </cell>
          <cell r="S361" t="str">
            <v>Brasserie de l'ilet</v>
          </cell>
          <cell r="T361">
            <v>1</v>
          </cell>
          <cell r="W361" t="e">
            <v>#N/A</v>
          </cell>
          <cell r="Y361">
            <v>3.5</v>
          </cell>
          <cell r="Z361" t="str">
            <v>10,61 €/L</v>
          </cell>
        </row>
        <row r="362">
          <cell r="A362" t="str">
            <v>TYSKIE</v>
          </cell>
          <cell r="B362" t="str">
            <v>Bière</v>
          </cell>
          <cell r="D362">
            <v>0.5</v>
          </cell>
          <cell r="E362">
            <v>5.6</v>
          </cell>
          <cell r="F362" t="str">
            <v>Pologne</v>
          </cell>
          <cell r="J362" t="str">
            <v>Lager</v>
          </cell>
          <cell r="K362" t="str">
            <v>Blonde</v>
          </cell>
          <cell r="R362">
            <v>1.1970000000000001</v>
          </cell>
          <cell r="S362" t="str">
            <v>Interdrinks</v>
          </cell>
          <cell r="T362">
            <v>20</v>
          </cell>
          <cell r="U362">
            <v>2.0947500000000003</v>
          </cell>
          <cell r="V362">
            <v>2.2728037500000005</v>
          </cell>
          <cell r="W362">
            <v>2.99</v>
          </cell>
          <cell r="Y362">
            <v>4.1500000000000004</v>
          </cell>
          <cell r="Z362" t="str">
            <v>8,30 €/L</v>
          </cell>
        </row>
        <row r="363">
          <cell r="A363" t="str">
            <v>U</v>
          </cell>
          <cell r="B363" t="str">
            <v>-</v>
          </cell>
          <cell r="C363" t="str">
            <v>-</v>
          </cell>
          <cell r="D363" t="str">
            <v>-</v>
          </cell>
          <cell r="E363" t="str">
            <v>-</v>
          </cell>
          <cell r="F363" t="str">
            <v>-</v>
          </cell>
          <cell r="G363" t="str">
            <v>-</v>
          </cell>
          <cell r="I363" t="str">
            <v>-</v>
          </cell>
          <cell r="J363" t="str">
            <v>-</v>
          </cell>
          <cell r="K363" t="str">
            <v>-</v>
          </cell>
          <cell r="L363" t="str">
            <v>-</v>
          </cell>
          <cell r="M363" t="str">
            <v>-</v>
          </cell>
          <cell r="N363" t="str">
            <v>-</v>
          </cell>
          <cell r="O363" t="str">
            <v>-</v>
          </cell>
          <cell r="P363" t="str">
            <v>-</v>
          </cell>
          <cell r="Q363" t="str">
            <v>-</v>
          </cell>
          <cell r="R363" t="str">
            <v>-</v>
          </cell>
          <cell r="S363" t="str">
            <v>-</v>
          </cell>
          <cell r="T363" t="str">
            <v>-</v>
          </cell>
          <cell r="U363" t="str">
            <v>-</v>
          </cell>
          <cell r="V363" t="str">
            <v>-</v>
          </cell>
          <cell r="W363" t="str">
            <v>-</v>
          </cell>
          <cell r="X363" t="str">
            <v>-</v>
          </cell>
          <cell r="Y363" t="str">
            <v>-</v>
          </cell>
          <cell r="Z363" t="str">
            <v>-</v>
          </cell>
        </row>
        <row r="364">
          <cell r="A364" t="str">
            <v>V</v>
          </cell>
          <cell r="B364" t="str">
            <v>-</v>
          </cell>
          <cell r="C364" t="str">
            <v>-</v>
          </cell>
          <cell r="D364" t="str">
            <v>-</v>
          </cell>
          <cell r="E364" t="str">
            <v>-</v>
          </cell>
          <cell r="F364" t="str">
            <v>-</v>
          </cell>
          <cell r="G364" t="str">
            <v>-</v>
          </cell>
          <cell r="I364" t="str">
            <v>-</v>
          </cell>
          <cell r="J364" t="str">
            <v>-</v>
          </cell>
          <cell r="K364" t="str">
            <v>-</v>
          </cell>
          <cell r="L364" t="str">
            <v>-</v>
          </cell>
          <cell r="M364" t="str">
            <v>-</v>
          </cell>
          <cell r="N364" t="str">
            <v>-</v>
          </cell>
          <cell r="O364" t="str">
            <v>-</v>
          </cell>
          <cell r="P364" t="str">
            <v>-</v>
          </cell>
          <cell r="Q364" t="str">
            <v>-</v>
          </cell>
          <cell r="R364" t="str">
            <v>-</v>
          </cell>
          <cell r="S364" t="str">
            <v>-</v>
          </cell>
          <cell r="T364" t="str">
            <v>-</v>
          </cell>
          <cell r="U364" t="str">
            <v>-</v>
          </cell>
          <cell r="V364" t="str">
            <v>-</v>
          </cell>
          <cell r="W364" t="str">
            <v>-</v>
          </cell>
          <cell r="X364" t="str">
            <v>-</v>
          </cell>
          <cell r="Y364" t="str">
            <v>-</v>
          </cell>
          <cell r="Z364" t="str">
            <v>-</v>
          </cell>
        </row>
        <row r="365">
          <cell r="A365" t="str">
            <v>VERRE ACHEL</v>
          </cell>
          <cell r="B365" t="str">
            <v>Verre</v>
          </cell>
          <cell r="D365">
            <v>0</v>
          </cell>
          <cell r="E365" t="str">
            <v>-</v>
          </cell>
          <cell r="F365" t="str">
            <v>Belgique</v>
          </cell>
          <cell r="T365">
            <v>6</v>
          </cell>
          <cell r="W365" t="e">
            <v>#N/A</v>
          </cell>
          <cell r="Y365">
            <v>7.75</v>
          </cell>
          <cell r="Z365" t="e">
            <v>#DIV/0!</v>
          </cell>
        </row>
        <row r="366">
          <cell r="A366" t="str">
            <v>VERRE AFFLIGEM</v>
          </cell>
          <cell r="B366" t="str">
            <v>Verre</v>
          </cell>
          <cell r="D366">
            <v>0</v>
          </cell>
          <cell r="E366" t="str">
            <v>-</v>
          </cell>
          <cell r="F366" t="str">
            <v>Belgique</v>
          </cell>
          <cell r="T366">
            <v>6</v>
          </cell>
          <cell r="W366" t="e">
            <v>#N/A</v>
          </cell>
          <cell r="Y366">
            <v>6.75</v>
          </cell>
          <cell r="Z366" t="e">
            <v>#DIV/0!</v>
          </cell>
        </row>
        <row r="367">
          <cell r="A367" t="str">
            <v>VERRE BARBAR</v>
          </cell>
          <cell r="B367" t="str">
            <v>Verre</v>
          </cell>
          <cell r="D367">
            <v>0</v>
          </cell>
          <cell r="E367" t="str">
            <v>-</v>
          </cell>
          <cell r="F367" t="str">
            <v>Belgique</v>
          </cell>
          <cell r="T367">
            <v>6</v>
          </cell>
          <cell r="W367" t="e">
            <v>#N/A</v>
          </cell>
          <cell r="Y367">
            <v>8.5</v>
          </cell>
          <cell r="Z367" t="e">
            <v>#DIV/0!</v>
          </cell>
        </row>
        <row r="368">
          <cell r="A368" t="str">
            <v>VERRE BELZEBUTH</v>
          </cell>
          <cell r="B368" t="str">
            <v>Verre</v>
          </cell>
          <cell r="D368">
            <v>0</v>
          </cell>
          <cell r="E368" t="str">
            <v>-</v>
          </cell>
          <cell r="F368" t="str">
            <v>France</v>
          </cell>
          <cell r="T368">
            <v>6</v>
          </cell>
          <cell r="W368" t="e">
            <v>#N/A</v>
          </cell>
          <cell r="Y368">
            <v>5.65</v>
          </cell>
          <cell r="Z368" t="e">
            <v>#DIV/0!</v>
          </cell>
        </row>
        <row r="369">
          <cell r="A369" t="str">
            <v>VERRE BITBURGER</v>
          </cell>
          <cell r="B369" t="str">
            <v>Verre</v>
          </cell>
          <cell r="D369">
            <v>0</v>
          </cell>
          <cell r="E369" t="str">
            <v>-</v>
          </cell>
          <cell r="F369" t="str">
            <v>Allemagne</v>
          </cell>
          <cell r="T369">
            <v>6</v>
          </cell>
          <cell r="W369" t="e">
            <v>#N/A</v>
          </cell>
          <cell r="Y369">
            <v>7.2</v>
          </cell>
          <cell r="Z369" t="e">
            <v>#DIV/0!</v>
          </cell>
        </row>
        <row r="370">
          <cell r="A370" t="str">
            <v>VERRE BREWDOG 25</v>
          </cell>
          <cell r="B370" t="str">
            <v>Verre</v>
          </cell>
          <cell r="D370">
            <v>0</v>
          </cell>
          <cell r="E370" t="str">
            <v>-</v>
          </cell>
          <cell r="F370" t="str">
            <v>Ecosse</v>
          </cell>
          <cell r="T370">
            <v>6</v>
          </cell>
          <cell r="W370" t="e">
            <v>#N/A</v>
          </cell>
          <cell r="Y370">
            <v>6</v>
          </cell>
          <cell r="Z370" t="e">
            <v>#DIV/0!</v>
          </cell>
        </row>
        <row r="371">
          <cell r="A371" t="str">
            <v>VERRE BREWDOG 33</v>
          </cell>
          <cell r="B371" t="str">
            <v>Verre</v>
          </cell>
          <cell r="D371">
            <v>0</v>
          </cell>
          <cell r="E371" t="str">
            <v>-</v>
          </cell>
          <cell r="F371" t="str">
            <v>Ecosse</v>
          </cell>
          <cell r="T371">
            <v>6</v>
          </cell>
          <cell r="W371" t="e">
            <v>#N/A</v>
          </cell>
          <cell r="Y371">
            <v>6.5</v>
          </cell>
          <cell r="Z371" t="e">
            <v>#DIV/0!</v>
          </cell>
        </row>
        <row r="372">
          <cell r="A372" t="str">
            <v>VERRE BREWDOG 50</v>
          </cell>
          <cell r="B372" t="str">
            <v>Verre</v>
          </cell>
          <cell r="D372">
            <v>0</v>
          </cell>
          <cell r="E372" t="str">
            <v>-</v>
          </cell>
          <cell r="F372" t="str">
            <v>Ecosse</v>
          </cell>
          <cell r="T372">
            <v>6</v>
          </cell>
          <cell r="W372" t="e">
            <v>#N/A</v>
          </cell>
          <cell r="Y372">
            <v>7</v>
          </cell>
          <cell r="Z372" t="e">
            <v>#DIV/0!</v>
          </cell>
        </row>
        <row r="373">
          <cell r="A373" t="str">
            <v>VERRE BUSH</v>
          </cell>
          <cell r="B373" t="str">
            <v>Verre</v>
          </cell>
          <cell r="D373">
            <v>0</v>
          </cell>
          <cell r="E373" t="str">
            <v>-</v>
          </cell>
          <cell r="F373" t="str">
            <v>Belgique</v>
          </cell>
          <cell r="T373">
            <v>6</v>
          </cell>
          <cell r="W373" t="e">
            <v>#N/A</v>
          </cell>
          <cell r="Y373">
            <v>9.9499999999999993</v>
          </cell>
          <cell r="Z373" t="e">
            <v>#DIV/0!</v>
          </cell>
        </row>
        <row r="374">
          <cell r="A374" t="str">
            <v>VERRE CAROLUS 25</v>
          </cell>
          <cell r="B374" t="str">
            <v>Verre</v>
          </cell>
          <cell r="D374">
            <v>0</v>
          </cell>
          <cell r="E374" t="str">
            <v>-</v>
          </cell>
          <cell r="F374" t="str">
            <v>Belgique</v>
          </cell>
          <cell r="T374">
            <v>6</v>
          </cell>
          <cell r="W374" t="e">
            <v>#N/A</v>
          </cell>
          <cell r="Y374">
            <v>7.9</v>
          </cell>
          <cell r="Z374" t="e">
            <v>#DIV/0!</v>
          </cell>
        </row>
        <row r="375">
          <cell r="A375" t="str">
            <v>VERRE CAROLUS 33</v>
          </cell>
          <cell r="B375" t="str">
            <v>Verre</v>
          </cell>
          <cell r="D375">
            <v>0</v>
          </cell>
          <cell r="E375" t="str">
            <v>-</v>
          </cell>
          <cell r="F375" t="str">
            <v>Belgique</v>
          </cell>
          <cell r="T375">
            <v>6</v>
          </cell>
          <cell r="W375" t="e">
            <v>#N/A</v>
          </cell>
          <cell r="Y375">
            <v>8.9</v>
          </cell>
          <cell r="Z375" t="e">
            <v>#DIV/0!</v>
          </cell>
        </row>
        <row r="376">
          <cell r="A376" t="str">
            <v>VERRE CHARLES QUINT</v>
          </cell>
          <cell r="B376" t="str">
            <v>Verre</v>
          </cell>
          <cell r="D376">
            <v>0</v>
          </cell>
          <cell r="E376" t="str">
            <v>-</v>
          </cell>
          <cell r="F376" t="str">
            <v>Belgique</v>
          </cell>
          <cell r="T376">
            <v>6</v>
          </cell>
          <cell r="W376" t="e">
            <v>#N/A</v>
          </cell>
          <cell r="Y376">
            <v>10.1</v>
          </cell>
          <cell r="Z376" t="e">
            <v>#DIV/0!</v>
          </cell>
        </row>
        <row r="377">
          <cell r="A377" t="str">
            <v>VERRE CHARLES QUINT GRES</v>
          </cell>
          <cell r="B377" t="str">
            <v>Verre</v>
          </cell>
          <cell r="D377">
            <v>0</v>
          </cell>
          <cell r="E377" t="str">
            <v>-</v>
          </cell>
          <cell r="F377" t="str">
            <v>Belgique</v>
          </cell>
          <cell r="T377">
            <v>6</v>
          </cell>
          <cell r="W377" t="e">
            <v>#N/A</v>
          </cell>
          <cell r="Y377">
            <v>14</v>
          </cell>
          <cell r="Z377" t="e">
            <v>#DIV/0!</v>
          </cell>
        </row>
        <row r="378">
          <cell r="A378" t="str">
            <v>VERRE CHIMAY</v>
          </cell>
          <cell r="B378" t="str">
            <v>Verre</v>
          </cell>
          <cell r="D378">
            <v>0</v>
          </cell>
          <cell r="E378" t="str">
            <v>-</v>
          </cell>
          <cell r="F378" t="str">
            <v>Belgique</v>
          </cell>
          <cell r="T378">
            <v>6</v>
          </cell>
          <cell r="W378" t="e">
            <v>#N/A</v>
          </cell>
          <cell r="Y378">
            <v>6.85</v>
          </cell>
          <cell r="Z378" t="e">
            <v>#DIV/0!</v>
          </cell>
        </row>
        <row r="379">
          <cell r="A379" t="str">
            <v>VERRE CHOUFFE</v>
          </cell>
          <cell r="B379" t="str">
            <v>Verre</v>
          </cell>
          <cell r="D379">
            <v>0</v>
          </cell>
          <cell r="E379" t="str">
            <v>-</v>
          </cell>
          <cell r="F379" t="str">
            <v>Belgique</v>
          </cell>
          <cell r="T379">
            <v>6</v>
          </cell>
          <cell r="W379" t="e">
            <v>#N/A</v>
          </cell>
          <cell r="Y379">
            <v>6.15</v>
          </cell>
          <cell r="Z379" t="e">
            <v>#DIV/0!</v>
          </cell>
        </row>
        <row r="380">
          <cell r="A380" t="str">
            <v>VERRE CUVEE DES TROLLS</v>
          </cell>
          <cell r="B380" t="str">
            <v>Verre</v>
          </cell>
          <cell r="D380">
            <v>0</v>
          </cell>
          <cell r="E380" t="str">
            <v>-</v>
          </cell>
          <cell r="F380" t="str">
            <v>Belgique</v>
          </cell>
          <cell r="T380">
            <v>6</v>
          </cell>
          <cell r="W380" t="e">
            <v>#N/A</v>
          </cell>
          <cell r="Y380">
            <v>7.5</v>
          </cell>
          <cell r="Z380" t="e">
            <v>#DIV/0!</v>
          </cell>
        </row>
        <row r="381">
          <cell r="A381" t="str">
            <v>VERRE DELIRIUM</v>
          </cell>
          <cell r="B381" t="str">
            <v>Verre</v>
          </cell>
          <cell r="D381">
            <v>0</v>
          </cell>
          <cell r="E381" t="str">
            <v>-</v>
          </cell>
          <cell r="F381" t="str">
            <v>Belgique</v>
          </cell>
          <cell r="T381">
            <v>6</v>
          </cell>
          <cell r="W381" t="e">
            <v>#N/A</v>
          </cell>
          <cell r="Y381">
            <v>7.35</v>
          </cell>
          <cell r="Z381" t="e">
            <v>#DIV/0!</v>
          </cell>
        </row>
        <row r="382">
          <cell r="A382" t="str">
            <v>VERRE DEUS</v>
          </cell>
          <cell r="B382" t="str">
            <v>Verre</v>
          </cell>
          <cell r="D382">
            <v>0</v>
          </cell>
          <cell r="E382" t="str">
            <v>-</v>
          </cell>
          <cell r="F382" t="str">
            <v>Belgique</v>
          </cell>
          <cell r="T382">
            <v>4</v>
          </cell>
          <cell r="W382" t="e">
            <v>#N/A</v>
          </cell>
          <cell r="Y382">
            <v>8.5</v>
          </cell>
          <cell r="Z382" t="e">
            <v>#DIV/0!</v>
          </cell>
        </row>
        <row r="383">
          <cell r="A383" t="str">
            <v>VERRE DUVEL</v>
          </cell>
          <cell r="B383" t="str">
            <v>Verre</v>
          </cell>
          <cell r="D383">
            <v>0</v>
          </cell>
          <cell r="E383" t="str">
            <v>-</v>
          </cell>
          <cell r="F383" t="str">
            <v>Belgique</v>
          </cell>
          <cell r="T383">
            <v>6</v>
          </cell>
          <cell r="W383" t="e">
            <v>#N/A</v>
          </cell>
          <cell r="Y383">
            <v>7.5</v>
          </cell>
          <cell r="Z383" t="e">
            <v>#DIV/0!</v>
          </cell>
        </row>
        <row r="384">
          <cell r="A384" t="str">
            <v>VERRE EKU</v>
          </cell>
          <cell r="B384" t="str">
            <v>Verre</v>
          </cell>
          <cell r="D384">
            <v>0</v>
          </cell>
          <cell r="E384" t="str">
            <v>-</v>
          </cell>
          <cell r="F384" t="str">
            <v>Allemagne</v>
          </cell>
          <cell r="T384">
            <v>6</v>
          </cell>
          <cell r="W384" t="e">
            <v>#N/A</v>
          </cell>
          <cell r="Z384" t="e">
            <v>#DIV/0!</v>
          </cell>
        </row>
        <row r="385">
          <cell r="A385" t="str">
            <v>VERRE ERDINGER</v>
          </cell>
          <cell r="B385" t="str">
            <v>Verre</v>
          </cell>
          <cell r="D385">
            <v>0</v>
          </cell>
          <cell r="E385" t="str">
            <v>-</v>
          </cell>
          <cell r="F385" t="str">
            <v>Allemagne</v>
          </cell>
          <cell r="T385">
            <v>6</v>
          </cell>
          <cell r="W385" t="e">
            <v>#N/A</v>
          </cell>
          <cell r="Y385">
            <v>4.9000000000000004</v>
          </cell>
          <cell r="Z385" t="e">
            <v>#DIV/0!</v>
          </cell>
        </row>
        <row r="386">
          <cell r="A386" t="str">
            <v>VERRE FRANZISKANER</v>
          </cell>
          <cell r="B386" t="str">
            <v>Verre</v>
          </cell>
          <cell r="D386">
            <v>0</v>
          </cell>
          <cell r="E386" t="str">
            <v>-</v>
          </cell>
          <cell r="F386" t="str">
            <v>Allemagne</v>
          </cell>
          <cell r="T386">
            <v>6</v>
          </cell>
          <cell r="W386" t="e">
            <v>#N/A</v>
          </cell>
          <cell r="Y386">
            <v>6.5</v>
          </cell>
          <cell r="Z386" t="e">
            <v>#DIV/0!</v>
          </cell>
        </row>
        <row r="387">
          <cell r="A387" t="str">
            <v>VERRE GRIMBERGEN 25</v>
          </cell>
          <cell r="B387" t="str">
            <v>Verre</v>
          </cell>
          <cell r="D387">
            <v>0</v>
          </cell>
          <cell r="E387" t="str">
            <v>-</v>
          </cell>
          <cell r="F387" t="str">
            <v>Belgique</v>
          </cell>
          <cell r="T387">
            <v>6</v>
          </cell>
          <cell r="W387" t="e">
            <v>#N/A</v>
          </cell>
          <cell r="Y387">
            <v>5.6</v>
          </cell>
          <cell r="Z387" t="e">
            <v>#DIV/0!</v>
          </cell>
        </row>
        <row r="388">
          <cell r="A388" t="str">
            <v>VERRE GRIMBERGEN 33</v>
          </cell>
          <cell r="B388" t="str">
            <v>Verre</v>
          </cell>
          <cell r="D388">
            <v>0</v>
          </cell>
          <cell r="E388" t="str">
            <v>-</v>
          </cell>
          <cell r="F388" t="str">
            <v>Belgique</v>
          </cell>
          <cell r="T388">
            <v>6</v>
          </cell>
          <cell r="W388" t="e">
            <v>#N/A</v>
          </cell>
          <cell r="Y388">
            <v>6.6</v>
          </cell>
          <cell r="Z388" t="e">
            <v>#DIV/0!</v>
          </cell>
        </row>
        <row r="389">
          <cell r="A389" t="str">
            <v>VERRE GUINNESS 25</v>
          </cell>
          <cell r="B389" t="str">
            <v>Verre</v>
          </cell>
          <cell r="D389">
            <v>0</v>
          </cell>
          <cell r="E389" t="str">
            <v>-</v>
          </cell>
          <cell r="F389" t="str">
            <v>Irelande</v>
          </cell>
          <cell r="T389">
            <v>6</v>
          </cell>
          <cell r="W389" t="e">
            <v>#N/A</v>
          </cell>
          <cell r="Y389">
            <v>6.75</v>
          </cell>
          <cell r="Z389" t="e">
            <v>#DIV/0!</v>
          </cell>
        </row>
        <row r="390">
          <cell r="A390" t="str">
            <v>VERRE GUINNESS 50</v>
          </cell>
          <cell r="B390" t="str">
            <v>Verre</v>
          </cell>
          <cell r="D390">
            <v>0</v>
          </cell>
          <cell r="E390" t="str">
            <v>-</v>
          </cell>
          <cell r="F390" t="str">
            <v>Irelande</v>
          </cell>
          <cell r="T390">
            <v>6</v>
          </cell>
          <cell r="W390" t="e">
            <v>#N/A</v>
          </cell>
          <cell r="Y390">
            <v>6.75</v>
          </cell>
          <cell r="Z390" t="e">
            <v>#DIV/0!</v>
          </cell>
        </row>
        <row r="391">
          <cell r="A391" t="str">
            <v>VERRE HINANO</v>
          </cell>
          <cell r="B391" t="str">
            <v>Verre</v>
          </cell>
          <cell r="D391">
            <v>0</v>
          </cell>
          <cell r="E391" t="str">
            <v>-</v>
          </cell>
          <cell r="F391" t="str">
            <v>Tahiti</v>
          </cell>
          <cell r="T391">
            <v>6</v>
          </cell>
          <cell r="W391" t="e">
            <v>#N/A</v>
          </cell>
          <cell r="Y391">
            <v>6.8</v>
          </cell>
          <cell r="Z391" t="e">
            <v>#DIV/0!</v>
          </cell>
        </row>
        <row r="392">
          <cell r="A392" t="str">
            <v>VERRE HOEGAARDEN BLANCHE</v>
          </cell>
          <cell r="B392" t="str">
            <v>Verre</v>
          </cell>
          <cell r="D392">
            <v>0</v>
          </cell>
          <cell r="E392" t="str">
            <v>-</v>
          </cell>
          <cell r="F392" t="str">
            <v>Belgique</v>
          </cell>
          <cell r="T392">
            <v>6</v>
          </cell>
          <cell r="W392" t="e">
            <v>#N/A</v>
          </cell>
          <cell r="Y392">
            <v>8.9499999999999993</v>
          </cell>
          <cell r="Z392" t="e">
            <v>#DIV/0!</v>
          </cell>
        </row>
        <row r="393">
          <cell r="A393" t="str">
            <v>VERRE HOEGAARDEN GRAND CRU</v>
          </cell>
          <cell r="B393" t="str">
            <v>Verre</v>
          </cell>
          <cell r="D393">
            <v>0</v>
          </cell>
          <cell r="E393" t="str">
            <v>-</v>
          </cell>
          <cell r="F393" t="str">
            <v>Belgique</v>
          </cell>
          <cell r="T393">
            <v>6</v>
          </cell>
          <cell r="W393" t="e">
            <v>#N/A</v>
          </cell>
          <cell r="Y393">
            <v>7.75</v>
          </cell>
          <cell r="Z393" t="e">
            <v>#DIV/0!</v>
          </cell>
        </row>
        <row r="394">
          <cell r="A394" t="str">
            <v>VERRE HOEGAARDEN ROSEE</v>
          </cell>
          <cell r="B394" t="str">
            <v>Verre</v>
          </cell>
          <cell r="D394">
            <v>0</v>
          </cell>
          <cell r="E394" t="str">
            <v>-</v>
          </cell>
          <cell r="F394" t="str">
            <v>Belgique</v>
          </cell>
          <cell r="T394">
            <v>6</v>
          </cell>
          <cell r="W394" t="e">
            <v>#N/A</v>
          </cell>
          <cell r="Y394">
            <v>6.5</v>
          </cell>
          <cell r="Z394" t="e">
            <v>#DIV/0!</v>
          </cell>
        </row>
        <row r="395">
          <cell r="A395" t="str">
            <v>VERRE HOPUS 33</v>
          </cell>
          <cell r="B395" t="str">
            <v>Verre</v>
          </cell>
          <cell r="D395">
            <v>0</v>
          </cell>
          <cell r="E395" t="str">
            <v>-</v>
          </cell>
          <cell r="F395" t="str">
            <v>Belgique</v>
          </cell>
          <cell r="T395">
            <v>6</v>
          </cell>
          <cell r="W395" t="e">
            <v>#N/A</v>
          </cell>
          <cell r="Z395" t="e">
            <v>#DIV/0!</v>
          </cell>
        </row>
        <row r="396">
          <cell r="A396" t="str">
            <v>VERRE HOPUS 6</v>
          </cell>
          <cell r="B396" t="str">
            <v>Verre</v>
          </cell>
          <cell r="D396">
            <v>0</v>
          </cell>
          <cell r="E396" t="str">
            <v>-</v>
          </cell>
          <cell r="F396" t="str">
            <v>Belgique</v>
          </cell>
          <cell r="T396">
            <v>6</v>
          </cell>
          <cell r="W396" t="e">
            <v>#N/A</v>
          </cell>
          <cell r="Y396">
            <v>5.0999999999999996</v>
          </cell>
          <cell r="Z396" t="e">
            <v>#DIV/0!</v>
          </cell>
        </row>
        <row r="397">
          <cell r="A397" t="str">
            <v>VERRE KARMELIET TRIPEL 25</v>
          </cell>
          <cell r="B397" t="str">
            <v>Verre</v>
          </cell>
          <cell r="D397">
            <v>0</v>
          </cell>
          <cell r="E397" t="str">
            <v>-</v>
          </cell>
          <cell r="F397" t="str">
            <v>Belgique</v>
          </cell>
          <cell r="T397">
            <v>6</v>
          </cell>
          <cell r="W397" t="e">
            <v>#N/A</v>
          </cell>
          <cell r="Y397">
            <v>8.1999999999999993</v>
          </cell>
          <cell r="Z397" t="e">
            <v>#DIV/0!</v>
          </cell>
        </row>
        <row r="398">
          <cell r="A398" t="str">
            <v>VERRE KARMELIET TRIPEL 33</v>
          </cell>
          <cell r="B398" t="str">
            <v>Verre</v>
          </cell>
          <cell r="D398">
            <v>0</v>
          </cell>
          <cell r="E398" t="str">
            <v>-</v>
          </cell>
          <cell r="F398" t="str">
            <v>Belgique</v>
          </cell>
          <cell r="T398">
            <v>6</v>
          </cell>
          <cell r="W398" t="e">
            <v>#N/A</v>
          </cell>
          <cell r="Y398">
            <v>10.8</v>
          </cell>
          <cell r="Z398" t="e">
            <v>#DIV/0!</v>
          </cell>
        </row>
        <row r="399">
          <cell r="A399" t="str">
            <v>VERRE KWAK SEUL</v>
          </cell>
          <cell r="B399" t="str">
            <v>Verre</v>
          </cell>
          <cell r="D399">
            <v>0</v>
          </cell>
          <cell r="E399" t="str">
            <v>-</v>
          </cell>
          <cell r="F399" t="str">
            <v>Belgique</v>
          </cell>
        </row>
        <row r="400">
          <cell r="A400" t="str">
            <v>VERRE KWAK 1</v>
          </cell>
          <cell r="B400" t="str">
            <v>Verre</v>
          </cell>
          <cell r="D400">
            <v>0</v>
          </cell>
          <cell r="E400" t="str">
            <v>-</v>
          </cell>
          <cell r="F400" t="str">
            <v>Belgique</v>
          </cell>
          <cell r="T400">
            <v>12</v>
          </cell>
          <cell r="W400" t="e">
            <v>#N/A</v>
          </cell>
          <cell r="Y400">
            <v>22.5</v>
          </cell>
          <cell r="Z400" t="e">
            <v>#DIV/0!</v>
          </cell>
        </row>
        <row r="401">
          <cell r="A401" t="str">
            <v>VERRE KWAK 2</v>
          </cell>
          <cell r="B401" t="str">
            <v>Verre</v>
          </cell>
          <cell r="D401">
            <v>0</v>
          </cell>
          <cell r="E401" t="str">
            <v>-</v>
          </cell>
          <cell r="F401" t="str">
            <v>Belgique</v>
          </cell>
          <cell r="T401">
            <v>6</v>
          </cell>
          <cell r="W401" t="e">
            <v>#N/A</v>
          </cell>
          <cell r="Y401">
            <v>33.9</v>
          </cell>
          <cell r="Z401" t="e">
            <v>#DIV/0!</v>
          </cell>
        </row>
        <row r="402">
          <cell r="A402" t="str">
            <v>VERRE KWAK 4</v>
          </cell>
          <cell r="B402" t="str">
            <v>Verre</v>
          </cell>
          <cell r="D402">
            <v>0</v>
          </cell>
          <cell r="E402" t="str">
            <v>-</v>
          </cell>
          <cell r="F402" t="str">
            <v>Belgique</v>
          </cell>
          <cell r="T402">
            <v>1</v>
          </cell>
          <cell r="W402" t="e">
            <v>#N/A</v>
          </cell>
          <cell r="Y402">
            <v>65</v>
          </cell>
          <cell r="Z402" t="e">
            <v>#DIV/0!</v>
          </cell>
        </row>
        <row r="403">
          <cell r="A403" t="str">
            <v>VERRE LEFFE 25</v>
          </cell>
          <cell r="B403" t="str">
            <v>Verre</v>
          </cell>
          <cell r="D403">
            <v>0</v>
          </cell>
          <cell r="E403" t="str">
            <v>-</v>
          </cell>
          <cell r="F403" t="str">
            <v>Belgique</v>
          </cell>
          <cell r="T403">
            <v>6</v>
          </cell>
          <cell r="W403" t="e">
            <v>#N/A</v>
          </cell>
          <cell r="Y403">
            <v>5.6</v>
          </cell>
          <cell r="Z403" t="e">
            <v>#DIV/0!</v>
          </cell>
        </row>
        <row r="404">
          <cell r="A404" t="str">
            <v>VERRE LEFFE 33</v>
          </cell>
          <cell r="B404" t="str">
            <v>Verre</v>
          </cell>
          <cell r="D404">
            <v>0</v>
          </cell>
          <cell r="E404" t="str">
            <v>-</v>
          </cell>
          <cell r="F404" t="str">
            <v>Belgique</v>
          </cell>
          <cell r="T404">
            <v>6</v>
          </cell>
          <cell r="W404" t="e">
            <v>#N/A</v>
          </cell>
          <cell r="Y404">
            <v>6.15</v>
          </cell>
          <cell r="Z404" t="e">
            <v>#DIV/0!</v>
          </cell>
        </row>
        <row r="405">
          <cell r="A405" t="str">
            <v>VERRE LEFFE 50</v>
          </cell>
          <cell r="B405" t="str">
            <v>Verre</v>
          </cell>
          <cell r="D405">
            <v>0</v>
          </cell>
          <cell r="E405" t="str">
            <v>-</v>
          </cell>
          <cell r="F405" t="str">
            <v>Belgique</v>
          </cell>
          <cell r="T405">
            <v>6</v>
          </cell>
          <cell r="W405" t="e">
            <v>#N/A</v>
          </cell>
          <cell r="Z405" t="e">
            <v>#DIV/0!</v>
          </cell>
        </row>
        <row r="406">
          <cell r="A406" t="str">
            <v>VERRE LEFFE ROYALE</v>
          </cell>
          <cell r="B406" t="str">
            <v>Verre</v>
          </cell>
          <cell r="D406">
            <v>0</v>
          </cell>
          <cell r="E406" t="str">
            <v>-</v>
          </cell>
          <cell r="F406" t="str">
            <v>Belgique</v>
          </cell>
          <cell r="T406">
            <v>6</v>
          </cell>
          <cell r="W406" t="e">
            <v>#N/A</v>
          </cell>
          <cell r="Z406" t="e">
            <v>#DIV/0!</v>
          </cell>
        </row>
        <row r="407">
          <cell r="A407" t="str">
            <v>VERRE LEVRETTE</v>
          </cell>
          <cell r="B407" t="str">
            <v>Verre</v>
          </cell>
          <cell r="D407">
            <v>0</v>
          </cell>
          <cell r="E407" t="str">
            <v>-</v>
          </cell>
          <cell r="F407" t="str">
            <v>France</v>
          </cell>
          <cell r="T407">
            <v>6</v>
          </cell>
          <cell r="W407" t="e">
            <v>#N/A</v>
          </cell>
          <cell r="Y407">
            <v>6</v>
          </cell>
          <cell r="Z407" t="e">
            <v>#DIV/0!</v>
          </cell>
        </row>
        <row r="408">
          <cell r="A408" t="str">
            <v>VERRE LINDEMANS 33</v>
          </cell>
          <cell r="B408" t="str">
            <v>Verre</v>
          </cell>
          <cell r="D408">
            <v>0</v>
          </cell>
          <cell r="E408" t="str">
            <v>-</v>
          </cell>
          <cell r="F408" t="str">
            <v>Belgique</v>
          </cell>
          <cell r="T408">
            <v>6</v>
          </cell>
          <cell r="W408" t="e">
            <v>#N/A</v>
          </cell>
          <cell r="Y408">
            <v>4.9000000000000004</v>
          </cell>
          <cell r="Z408" t="e">
            <v>#DIV/0!</v>
          </cell>
        </row>
        <row r="409">
          <cell r="A409" t="str">
            <v>VERRE LINDEMANS FARO</v>
          </cell>
          <cell r="B409" t="str">
            <v>Verre</v>
          </cell>
          <cell r="D409">
            <v>0</v>
          </cell>
          <cell r="E409" t="str">
            <v>-</v>
          </cell>
          <cell r="F409" t="str">
            <v>Belgique</v>
          </cell>
          <cell r="T409">
            <v>6</v>
          </cell>
          <cell r="W409" t="e">
            <v>#N/A</v>
          </cell>
          <cell r="Y409">
            <v>5.0999999999999996</v>
          </cell>
          <cell r="Z409" t="e">
            <v>#DIV/0!</v>
          </cell>
        </row>
        <row r="410">
          <cell r="A410" t="str">
            <v>VERRE LINDEMANS KRIEK</v>
          </cell>
          <cell r="B410" t="str">
            <v>Verre</v>
          </cell>
          <cell r="D410">
            <v>0</v>
          </cell>
          <cell r="E410" t="str">
            <v>-</v>
          </cell>
          <cell r="F410" t="str">
            <v>Belgique</v>
          </cell>
          <cell r="T410">
            <v>6</v>
          </cell>
          <cell r="W410" t="e">
            <v>#N/A</v>
          </cell>
          <cell r="Y410">
            <v>9.9499999999999993</v>
          </cell>
          <cell r="Z410" t="e">
            <v>#DIV/0!</v>
          </cell>
        </row>
        <row r="411">
          <cell r="A411" t="str">
            <v>VERRE MAREDSOUS</v>
          </cell>
          <cell r="B411" t="str">
            <v>Verre</v>
          </cell>
          <cell r="D411">
            <v>0</v>
          </cell>
          <cell r="E411" t="str">
            <v>-</v>
          </cell>
          <cell r="F411" t="str">
            <v>Belgique</v>
          </cell>
          <cell r="T411">
            <v>6</v>
          </cell>
          <cell r="W411" t="e">
            <v>#N/A</v>
          </cell>
          <cell r="Y411">
            <v>6.75</v>
          </cell>
          <cell r="Z411" t="e">
            <v>#DIV/0!</v>
          </cell>
        </row>
        <row r="412">
          <cell r="A412" t="str">
            <v>VERRE MOINETTE</v>
          </cell>
          <cell r="B412" t="str">
            <v>Verre</v>
          </cell>
          <cell r="D412">
            <v>0</v>
          </cell>
          <cell r="E412" t="str">
            <v>-</v>
          </cell>
          <cell r="F412" t="str">
            <v>Belgique</v>
          </cell>
          <cell r="T412">
            <v>6</v>
          </cell>
          <cell r="W412" t="e">
            <v>#N/A</v>
          </cell>
          <cell r="Y412">
            <v>7.1</v>
          </cell>
          <cell r="Z412" t="e">
            <v>#DIV/0!</v>
          </cell>
        </row>
        <row r="413">
          <cell r="A413" t="str">
            <v>VERRE MONT BLANC</v>
          </cell>
          <cell r="B413" t="str">
            <v>Verre</v>
          </cell>
          <cell r="D413">
            <v>0</v>
          </cell>
          <cell r="E413" t="str">
            <v>-</v>
          </cell>
          <cell r="F413" t="str">
            <v>France</v>
          </cell>
          <cell r="T413">
            <v>6</v>
          </cell>
          <cell r="W413" t="e">
            <v>#N/A</v>
          </cell>
          <cell r="Y413">
            <v>11</v>
          </cell>
          <cell r="Z413" t="e">
            <v>#DIV/0!</v>
          </cell>
        </row>
        <row r="414">
          <cell r="A414" t="str">
            <v>VERRE MONT DES CATS</v>
          </cell>
          <cell r="B414" t="str">
            <v>Verre</v>
          </cell>
          <cell r="D414">
            <v>0</v>
          </cell>
          <cell r="E414" t="str">
            <v>-</v>
          </cell>
          <cell r="F414" t="str">
            <v>France</v>
          </cell>
          <cell r="T414">
            <v>6</v>
          </cell>
          <cell r="W414" t="e">
            <v>#N/A</v>
          </cell>
          <cell r="Y414">
            <v>15</v>
          </cell>
          <cell r="Z414" t="e">
            <v>#DIV/0!</v>
          </cell>
        </row>
        <row r="415">
          <cell r="A415" t="str">
            <v>VERRE ORVAL</v>
          </cell>
          <cell r="B415" t="str">
            <v>Verre</v>
          </cell>
          <cell r="D415">
            <v>0</v>
          </cell>
          <cell r="E415" t="str">
            <v>-</v>
          </cell>
          <cell r="F415" t="str">
            <v>Belgique</v>
          </cell>
          <cell r="T415">
            <v>6</v>
          </cell>
          <cell r="W415" t="e">
            <v>#N/A</v>
          </cell>
          <cell r="Y415">
            <v>8.8000000000000007</v>
          </cell>
          <cell r="Z415" t="e">
            <v>#DIV/0!</v>
          </cell>
        </row>
        <row r="416">
          <cell r="A416" t="str">
            <v>VERRE PALM</v>
          </cell>
          <cell r="B416" t="str">
            <v>Verre</v>
          </cell>
          <cell r="D416">
            <v>0</v>
          </cell>
          <cell r="E416" t="str">
            <v>-</v>
          </cell>
          <cell r="F416" t="str">
            <v>Belgique</v>
          </cell>
          <cell r="T416">
            <v>6</v>
          </cell>
          <cell r="W416" t="e">
            <v>#N/A</v>
          </cell>
          <cell r="Y416">
            <v>3.5</v>
          </cell>
          <cell r="Z416" t="e">
            <v>#DIV/0!</v>
          </cell>
        </row>
        <row r="417">
          <cell r="A417" t="str">
            <v>VERRE PAULANER</v>
          </cell>
          <cell r="B417" t="str">
            <v>Verre</v>
          </cell>
          <cell r="D417">
            <v>0</v>
          </cell>
          <cell r="E417" t="str">
            <v>-</v>
          </cell>
          <cell r="F417" t="str">
            <v>Allemagne</v>
          </cell>
          <cell r="T417">
            <v>6</v>
          </cell>
          <cell r="W417" t="e">
            <v>#N/A</v>
          </cell>
          <cell r="Z417" t="e">
            <v>#DIV/0!</v>
          </cell>
        </row>
        <row r="418">
          <cell r="A418" t="str">
            <v>VERRE PETRUS 25</v>
          </cell>
          <cell r="B418" t="str">
            <v>Verre</v>
          </cell>
          <cell r="D418">
            <v>0</v>
          </cell>
          <cell r="E418" t="str">
            <v>-</v>
          </cell>
          <cell r="F418" t="str">
            <v>Belgique</v>
          </cell>
          <cell r="T418">
            <v>6</v>
          </cell>
          <cell r="W418" t="e">
            <v>#N/A</v>
          </cell>
          <cell r="Y418">
            <v>5.65</v>
          </cell>
          <cell r="Z418" t="e">
            <v>#DIV/0!</v>
          </cell>
        </row>
        <row r="419">
          <cell r="A419" t="str">
            <v>VERRE PETRUS 33</v>
          </cell>
          <cell r="B419" t="str">
            <v>Verre</v>
          </cell>
          <cell r="D419">
            <v>0</v>
          </cell>
          <cell r="E419" t="str">
            <v>-</v>
          </cell>
          <cell r="F419" t="str">
            <v>Belgique</v>
          </cell>
          <cell r="T419">
            <v>6</v>
          </cell>
          <cell r="W419" t="e">
            <v>#N/A</v>
          </cell>
          <cell r="Y419">
            <v>6.65</v>
          </cell>
          <cell r="Z419" t="e">
            <v>#DIV/0!</v>
          </cell>
        </row>
        <row r="420">
          <cell r="A420" t="str">
            <v>VERRE PIETRA</v>
          </cell>
          <cell r="B420" t="str">
            <v>Verre</v>
          </cell>
          <cell r="D420">
            <v>0</v>
          </cell>
          <cell r="E420" t="str">
            <v>-</v>
          </cell>
          <cell r="F420" t="str">
            <v>France</v>
          </cell>
          <cell r="T420">
            <v>6</v>
          </cell>
          <cell r="W420" t="e">
            <v>#N/A</v>
          </cell>
          <cell r="Y420">
            <v>5.0999999999999996</v>
          </cell>
          <cell r="Z420" t="e">
            <v>#DIV/0!</v>
          </cell>
        </row>
        <row r="421">
          <cell r="A421" t="str">
            <v>VERRE PILSNER URQUELL</v>
          </cell>
          <cell r="B421" t="str">
            <v>Verre</v>
          </cell>
          <cell r="D421">
            <v>0</v>
          </cell>
          <cell r="E421" t="str">
            <v>-</v>
          </cell>
          <cell r="F421" t="str">
            <v>République tchèque</v>
          </cell>
          <cell r="T421">
            <v>6</v>
          </cell>
          <cell r="W421" t="e">
            <v>#N/A</v>
          </cell>
          <cell r="Y421">
            <v>7.55</v>
          </cell>
          <cell r="Z421" t="e">
            <v>#DIV/0!</v>
          </cell>
        </row>
        <row r="422">
          <cell r="A422" t="str">
            <v>VERRE PIRAAT</v>
          </cell>
          <cell r="B422" t="str">
            <v>Verre</v>
          </cell>
          <cell r="D422">
            <v>0</v>
          </cell>
          <cell r="E422" t="str">
            <v>-</v>
          </cell>
          <cell r="F422" t="str">
            <v>Belgique</v>
          </cell>
          <cell r="T422">
            <v>6</v>
          </cell>
          <cell r="W422" t="e">
            <v>#N/A</v>
          </cell>
          <cell r="Y422">
            <v>8.1</v>
          </cell>
          <cell r="Z422" t="e">
            <v>#DIV/0!</v>
          </cell>
        </row>
        <row r="423">
          <cell r="A423" t="str">
            <v>VERRE QUEUE DE CHARRUE</v>
          </cell>
          <cell r="B423" t="str">
            <v>Verre</v>
          </cell>
          <cell r="D423">
            <v>0</v>
          </cell>
          <cell r="E423" t="str">
            <v>-</v>
          </cell>
          <cell r="F423" t="str">
            <v>Belgique</v>
          </cell>
          <cell r="T423">
            <v>6</v>
          </cell>
          <cell r="W423" t="e">
            <v>#N/A</v>
          </cell>
          <cell r="Y423">
            <v>5.95</v>
          </cell>
          <cell r="Z423" t="e">
            <v>#DIV/0!</v>
          </cell>
        </row>
        <row r="424">
          <cell r="A424" t="str">
            <v>VERRE RINCE COCHON</v>
          </cell>
          <cell r="B424" t="str">
            <v>Verre</v>
          </cell>
          <cell r="D424">
            <v>0</v>
          </cell>
          <cell r="E424" t="str">
            <v>-</v>
          </cell>
          <cell r="F424" t="str">
            <v>Belgique</v>
          </cell>
          <cell r="T424">
            <v>4</v>
          </cell>
          <cell r="W424" t="e">
            <v>#N/A</v>
          </cell>
          <cell r="Y424">
            <v>10.3</v>
          </cell>
          <cell r="Z424" t="e">
            <v>#DIV/0!</v>
          </cell>
        </row>
        <row r="425">
          <cell r="A425" t="str">
            <v>VERRE RINCE COCHON ROUGE</v>
          </cell>
          <cell r="B425" t="str">
            <v>Verre</v>
          </cell>
          <cell r="D425">
            <v>0</v>
          </cell>
          <cell r="E425" t="str">
            <v>-</v>
          </cell>
          <cell r="F425" t="str">
            <v>Belgique</v>
          </cell>
          <cell r="T425">
            <v>4</v>
          </cell>
          <cell r="W425" t="e">
            <v>#N/A</v>
          </cell>
          <cell r="Y425">
            <v>18</v>
          </cell>
          <cell r="Z425" t="e">
            <v>#DIV/0!</v>
          </cell>
        </row>
        <row r="426">
          <cell r="A426" t="str">
            <v>VERRE ROCHEFORT GRES</v>
          </cell>
          <cell r="B426" t="str">
            <v>Verre</v>
          </cell>
          <cell r="D426">
            <v>0</v>
          </cell>
          <cell r="E426" t="str">
            <v>-</v>
          </cell>
          <cell r="F426" t="str">
            <v>Belgique</v>
          </cell>
          <cell r="T426">
            <v>6</v>
          </cell>
          <cell r="W426" t="e">
            <v>#N/A</v>
          </cell>
          <cell r="Y426">
            <v>15.25</v>
          </cell>
          <cell r="Z426" t="e">
            <v>#DIV/0!</v>
          </cell>
        </row>
        <row r="427">
          <cell r="A427" t="str">
            <v>VERRE SAINT BERNARDUS</v>
          </cell>
          <cell r="B427" t="str">
            <v>Verre</v>
          </cell>
          <cell r="D427">
            <v>0</v>
          </cell>
          <cell r="E427" t="str">
            <v>-</v>
          </cell>
          <cell r="F427" t="str">
            <v>Belgique</v>
          </cell>
          <cell r="T427">
            <v>6</v>
          </cell>
          <cell r="W427" t="e">
            <v>#N/A</v>
          </cell>
          <cell r="Y427">
            <v>7.1</v>
          </cell>
          <cell r="Z427" t="e">
            <v>#DIV/0!</v>
          </cell>
        </row>
        <row r="428">
          <cell r="A428" t="str">
            <v>VERRE SAMUEL ADAMS</v>
          </cell>
          <cell r="B428" t="str">
            <v>Verre</v>
          </cell>
          <cell r="D428">
            <v>0</v>
          </cell>
          <cell r="E428" t="str">
            <v>-</v>
          </cell>
          <cell r="F428" t="str">
            <v>USA</v>
          </cell>
          <cell r="T428">
            <v>6</v>
          </cell>
          <cell r="W428" t="e">
            <v>#N/A</v>
          </cell>
          <cell r="Z428" t="e">
            <v>#DIV/0!</v>
          </cell>
        </row>
        <row r="429">
          <cell r="A429" t="str">
            <v>VERRE TONGERLO 33</v>
          </cell>
          <cell r="B429" t="str">
            <v>Verre</v>
          </cell>
          <cell r="D429">
            <v>0</v>
          </cell>
          <cell r="E429" t="str">
            <v>-</v>
          </cell>
          <cell r="F429" t="str">
            <v>Belgique</v>
          </cell>
          <cell r="T429">
            <v>6</v>
          </cell>
          <cell r="W429" t="e">
            <v>#N/A</v>
          </cell>
          <cell r="Y429">
            <v>6.75</v>
          </cell>
          <cell r="Z429" t="e">
            <v>#DIV/0!</v>
          </cell>
        </row>
        <row r="430">
          <cell r="A430" t="str">
            <v>VERRE TONGERLO PRIOR 33</v>
          </cell>
          <cell r="B430" t="str">
            <v>Verre</v>
          </cell>
          <cell r="D430">
            <v>0</v>
          </cell>
          <cell r="E430" t="str">
            <v>-</v>
          </cell>
          <cell r="F430" t="str">
            <v>Belgique</v>
          </cell>
          <cell r="T430">
            <v>6</v>
          </cell>
          <cell r="W430" t="e">
            <v>#N/A</v>
          </cell>
          <cell r="Y430">
            <v>6.75</v>
          </cell>
          <cell r="Z430" t="e">
            <v>#DIV/0!</v>
          </cell>
        </row>
        <row r="431">
          <cell r="A431" t="str">
            <v>VERRE TRAPPE</v>
          </cell>
          <cell r="B431" t="str">
            <v>Verre</v>
          </cell>
          <cell r="D431">
            <v>0</v>
          </cell>
          <cell r="E431" t="str">
            <v>-</v>
          </cell>
          <cell r="F431" t="str">
            <v>Pays Bas</v>
          </cell>
          <cell r="T431">
            <v>6</v>
          </cell>
          <cell r="W431" t="e">
            <v>#N/A</v>
          </cell>
          <cell r="Y431">
            <v>5.7</v>
          </cell>
          <cell r="Z431" t="e">
            <v>#DIV/0!</v>
          </cell>
        </row>
        <row r="432">
          <cell r="A432" t="str">
            <v>VERRE TROIS MONTS</v>
          </cell>
          <cell r="B432" t="str">
            <v>Verre</v>
          </cell>
          <cell r="D432">
            <v>0</v>
          </cell>
          <cell r="E432" t="str">
            <v>-</v>
          </cell>
          <cell r="F432" t="str">
            <v>France</v>
          </cell>
          <cell r="T432">
            <v>6</v>
          </cell>
          <cell r="W432" t="e">
            <v>#N/A</v>
          </cell>
          <cell r="Y432">
            <v>5.5</v>
          </cell>
          <cell r="Z432" t="e">
            <v>#DIV/0!</v>
          </cell>
        </row>
        <row r="433">
          <cell r="A433" t="str">
            <v>VERRE WATERLOO</v>
          </cell>
          <cell r="B433" t="str">
            <v>Verre</v>
          </cell>
          <cell r="D433">
            <v>0</v>
          </cell>
          <cell r="E433" t="str">
            <v>-</v>
          </cell>
          <cell r="F433" t="str">
            <v>Belgique</v>
          </cell>
          <cell r="T433">
            <v>6</v>
          </cell>
          <cell r="W433" t="e">
            <v>#N/A</v>
          </cell>
          <cell r="Y433">
            <v>8.9</v>
          </cell>
          <cell r="Z433" t="e">
            <v>#DIV/0!</v>
          </cell>
        </row>
        <row r="434">
          <cell r="A434" t="str">
            <v>VERRE WESTMALLE</v>
          </cell>
          <cell r="B434" t="str">
            <v>Verre</v>
          </cell>
          <cell r="D434">
            <v>0</v>
          </cell>
          <cell r="E434" t="str">
            <v>-</v>
          </cell>
          <cell r="F434" t="str">
            <v>Belgique</v>
          </cell>
          <cell r="T434">
            <v>6</v>
          </cell>
          <cell r="W434" t="e">
            <v>#N/A</v>
          </cell>
          <cell r="Z434" t="e">
            <v>#DIV/0!</v>
          </cell>
        </row>
        <row r="435">
          <cell r="A435" t="str">
            <v>VERRE WESTVELTEREN</v>
          </cell>
          <cell r="B435" t="str">
            <v>Verre</v>
          </cell>
          <cell r="D435">
            <v>0</v>
          </cell>
          <cell r="E435" t="str">
            <v>-</v>
          </cell>
          <cell r="F435" t="str">
            <v>Belgique</v>
          </cell>
          <cell r="T435">
            <v>2</v>
          </cell>
          <cell r="W435" t="e">
            <v>#N/A</v>
          </cell>
          <cell r="Y435">
            <v>15</v>
          </cell>
          <cell r="Z435" t="e">
            <v>#DIV/0!</v>
          </cell>
        </row>
        <row r="436">
          <cell r="A436" t="str">
            <v>VERTE DU MONT BLANC</v>
          </cell>
          <cell r="B436" t="str">
            <v>Verre</v>
          </cell>
          <cell r="D436">
            <v>0.33</v>
          </cell>
          <cell r="E436" t="str">
            <v>-</v>
          </cell>
          <cell r="F436" t="str">
            <v>France</v>
          </cell>
          <cell r="S436" t="str">
            <v>Interdrinks</v>
          </cell>
          <cell r="T436">
            <v>24</v>
          </cell>
          <cell r="W436">
            <v>3.5</v>
          </cell>
          <cell r="Y436">
            <v>4.45</v>
          </cell>
          <cell r="Z436" t="str">
            <v>13,48 €/L</v>
          </cell>
        </row>
        <row r="437">
          <cell r="A437" t="str">
            <v>VIOLETTE DU MONT BLANC</v>
          </cell>
          <cell r="B437" t="str">
            <v>Bière</v>
          </cell>
          <cell r="D437">
            <v>0.33</v>
          </cell>
          <cell r="E437" t="str">
            <v>-</v>
          </cell>
          <cell r="F437" t="str">
            <v>France</v>
          </cell>
          <cell r="S437" t="str">
            <v>Interdrinks</v>
          </cell>
          <cell r="T437">
            <v>24</v>
          </cell>
          <cell r="W437">
            <v>3.5</v>
          </cell>
          <cell r="Y437">
            <v>4.45</v>
          </cell>
          <cell r="Z437" t="str">
            <v>13,48 €/L</v>
          </cell>
        </row>
        <row r="438">
          <cell r="A438" t="str">
            <v>W</v>
          </cell>
          <cell r="B438" t="str">
            <v>-</v>
          </cell>
          <cell r="C438" t="str">
            <v>-</v>
          </cell>
          <cell r="D438" t="str">
            <v>-</v>
          </cell>
          <cell r="E438" t="str">
            <v>-</v>
          </cell>
          <cell r="F438" t="str">
            <v>-</v>
          </cell>
          <cell r="G438" t="str">
            <v>-</v>
          </cell>
          <cell r="I438" t="str">
            <v>-</v>
          </cell>
          <cell r="J438" t="str">
            <v>-</v>
          </cell>
          <cell r="K438" t="str">
            <v>-</v>
          </cell>
          <cell r="L438" t="str">
            <v>-</v>
          </cell>
          <cell r="M438" t="str">
            <v>-</v>
          </cell>
          <cell r="N438" t="str">
            <v>-</v>
          </cell>
          <cell r="O438" t="str">
            <v>-</v>
          </cell>
          <cell r="P438" t="str">
            <v>-</v>
          </cell>
          <cell r="Q438" t="str">
            <v>-</v>
          </cell>
          <cell r="R438" t="str">
            <v>-</v>
          </cell>
          <cell r="S438" t="str">
            <v>-</v>
          </cell>
          <cell r="T438" t="str">
            <v>-</v>
          </cell>
          <cell r="U438" t="str">
            <v>-</v>
          </cell>
          <cell r="V438" t="str">
            <v>-</v>
          </cell>
          <cell r="W438" t="str">
            <v>-</v>
          </cell>
          <cell r="X438" t="str">
            <v>-</v>
          </cell>
          <cell r="Y438" t="str">
            <v>-</v>
          </cell>
          <cell r="Z438" t="str">
            <v>-</v>
          </cell>
        </row>
        <row r="439">
          <cell r="A439" t="str">
            <v>WARSTEINER</v>
          </cell>
          <cell r="B439" t="str">
            <v>Bière</v>
          </cell>
          <cell r="D439">
            <v>0.33</v>
          </cell>
          <cell r="F439" t="str">
            <v>Allemagne</v>
          </cell>
          <cell r="S439" t="str">
            <v>Interdrinks</v>
          </cell>
          <cell r="T439">
            <v>24</v>
          </cell>
          <cell r="W439">
            <v>2.36</v>
          </cell>
          <cell r="Y439">
            <v>2.95</v>
          </cell>
          <cell r="Z439" t="str">
            <v>8,94 €/L</v>
          </cell>
        </row>
        <row r="440">
          <cell r="A440" t="str">
            <v>WEED</v>
          </cell>
          <cell r="B440" t="str">
            <v>Bière</v>
          </cell>
          <cell r="D440">
            <v>0.33</v>
          </cell>
          <cell r="F440" t="str">
            <v>France</v>
          </cell>
          <cell r="S440" t="str">
            <v>Interdrinks</v>
          </cell>
          <cell r="T440">
            <v>24</v>
          </cell>
          <cell r="W440">
            <v>3.2</v>
          </cell>
          <cell r="Y440">
            <v>4.1500000000000004</v>
          </cell>
          <cell r="Z440" t="str">
            <v>12,58 €/L</v>
          </cell>
        </row>
        <row r="441">
          <cell r="A441" t="str">
            <v>WEIHENSTEPHANER VITUS</v>
          </cell>
          <cell r="B441" t="str">
            <v>Bière</v>
          </cell>
          <cell r="D441">
            <v>0.5</v>
          </cell>
          <cell r="E441">
            <v>7.5</v>
          </cell>
          <cell r="F441" t="str">
            <v>Allemagne</v>
          </cell>
          <cell r="J441" t="str">
            <v>Bière au blé</v>
          </cell>
          <cell r="K441" t="str">
            <v>Blonde</v>
          </cell>
          <cell r="R441">
            <v>1.9277000000000002</v>
          </cell>
          <cell r="S441" t="str">
            <v>Interdrinks</v>
          </cell>
          <cell r="T441">
            <v>20</v>
          </cell>
          <cell r="U441">
            <v>3.3734750000000004</v>
          </cell>
          <cell r="V441">
            <v>3.6602203750000002</v>
          </cell>
          <cell r="W441">
            <v>4.5999999999999996</v>
          </cell>
          <cell r="Y441">
            <v>5.95</v>
          </cell>
          <cell r="Z441" t="str">
            <v>11,90 €/L</v>
          </cell>
        </row>
        <row r="442">
          <cell r="A442" t="str">
            <v>WESTMALLE DOUBLE</v>
          </cell>
          <cell r="B442" t="str">
            <v>Bière</v>
          </cell>
          <cell r="D442">
            <v>0.33</v>
          </cell>
          <cell r="E442">
            <v>7</v>
          </cell>
          <cell r="F442" t="str">
            <v>Belgique</v>
          </cell>
          <cell r="J442" t="str">
            <v>Dubbel</v>
          </cell>
          <cell r="K442" t="str">
            <v>Brune</v>
          </cell>
          <cell r="S442" t="str">
            <v>Vanuxeem</v>
          </cell>
          <cell r="T442">
            <v>24</v>
          </cell>
          <cell r="W442" t="e">
            <v>#N/A</v>
          </cell>
          <cell r="Y442">
            <v>3.1</v>
          </cell>
          <cell r="Z442" t="str">
            <v>9,39 €/L</v>
          </cell>
        </row>
        <row r="443">
          <cell r="A443" t="str">
            <v>WESTMALLE TRIPLE</v>
          </cell>
          <cell r="B443" t="str">
            <v>Bière</v>
          </cell>
          <cell r="D443">
            <v>0.33</v>
          </cell>
          <cell r="E443">
            <v>9.5</v>
          </cell>
          <cell r="F443" t="str">
            <v>Belgique</v>
          </cell>
          <cell r="J443" t="str">
            <v>Tripel</v>
          </cell>
          <cell r="K443" t="str">
            <v>Blonde</v>
          </cell>
          <cell r="S443" t="str">
            <v>Vanuxeem</v>
          </cell>
          <cell r="T443">
            <v>24</v>
          </cell>
          <cell r="W443">
            <v>2.98</v>
          </cell>
          <cell r="Y443">
            <v>3.95</v>
          </cell>
          <cell r="Z443" t="str">
            <v>11,97 €/L</v>
          </cell>
        </row>
        <row r="444">
          <cell r="A444" t="str">
            <v>WESTVLETEREN 12</v>
          </cell>
          <cell r="B444" t="str">
            <v>Bière</v>
          </cell>
          <cell r="D444">
            <v>0.33</v>
          </cell>
          <cell r="F444" t="str">
            <v>Belgique</v>
          </cell>
          <cell r="S444" t="str">
            <v>Interdrinks</v>
          </cell>
          <cell r="T444">
            <v>1</v>
          </cell>
          <cell r="W444" t="e">
            <v>#N/A</v>
          </cell>
          <cell r="Y444">
            <v>35</v>
          </cell>
          <cell r="Z444" t="str">
            <v>106,06 €/L</v>
          </cell>
        </row>
        <row r="445">
          <cell r="A445" t="str">
            <v>WESTVLETEREN 6</v>
          </cell>
          <cell r="B445" t="str">
            <v>Bière</v>
          </cell>
          <cell r="D445">
            <v>0.33</v>
          </cell>
          <cell r="F445" t="str">
            <v>Belgique</v>
          </cell>
          <cell r="S445" t="str">
            <v>Interdrinks</v>
          </cell>
          <cell r="T445">
            <v>1</v>
          </cell>
          <cell r="W445" t="e">
            <v>#N/A</v>
          </cell>
          <cell r="Y445">
            <v>35</v>
          </cell>
          <cell r="Z445" t="str">
            <v>106,06 €/L</v>
          </cell>
        </row>
        <row r="446">
          <cell r="A446" t="str">
            <v>WESTVLETEREN 8</v>
          </cell>
          <cell r="B446" t="str">
            <v>Bière</v>
          </cell>
          <cell r="D446">
            <v>0.33</v>
          </cell>
          <cell r="F446" t="str">
            <v>Belgique</v>
          </cell>
          <cell r="S446" t="str">
            <v>Interdrinks</v>
          </cell>
          <cell r="T446">
            <v>1</v>
          </cell>
          <cell r="W446" t="e">
            <v>#N/A</v>
          </cell>
          <cell r="Y446">
            <v>35</v>
          </cell>
          <cell r="Z446" t="str">
            <v>106,06 €/L</v>
          </cell>
        </row>
        <row r="447">
          <cell r="A447" t="str">
            <v>X</v>
          </cell>
          <cell r="B447" t="str">
            <v>-</v>
          </cell>
          <cell r="C447" t="str">
            <v>-</v>
          </cell>
          <cell r="D447" t="str">
            <v>-</v>
          </cell>
          <cell r="E447" t="str">
            <v>-</v>
          </cell>
          <cell r="F447" t="str">
            <v>-</v>
          </cell>
          <cell r="G447" t="str">
            <v>-</v>
          </cell>
          <cell r="I447" t="str">
            <v>-</v>
          </cell>
          <cell r="J447" t="str">
            <v>-</v>
          </cell>
          <cell r="K447" t="str">
            <v>-</v>
          </cell>
          <cell r="L447" t="str">
            <v>-</v>
          </cell>
          <cell r="M447" t="str">
            <v>-</v>
          </cell>
          <cell r="N447" t="str">
            <v>-</v>
          </cell>
          <cell r="O447" t="str">
            <v>-</v>
          </cell>
          <cell r="P447" t="str">
            <v>-</v>
          </cell>
          <cell r="Q447" t="str">
            <v>-</v>
          </cell>
          <cell r="R447" t="str">
            <v>-</v>
          </cell>
          <cell r="S447" t="str">
            <v>-</v>
          </cell>
          <cell r="T447" t="str">
            <v>-</v>
          </cell>
          <cell r="U447" t="str">
            <v>-</v>
          </cell>
          <cell r="V447" t="str">
            <v>-</v>
          </cell>
          <cell r="W447" t="str">
            <v>-</v>
          </cell>
          <cell r="X447" t="str">
            <v>-</v>
          </cell>
          <cell r="Y447" t="str">
            <v>-</v>
          </cell>
          <cell r="Z447" t="str">
            <v>-</v>
          </cell>
        </row>
        <row r="448">
          <cell r="A448" t="str">
            <v>Y</v>
          </cell>
          <cell r="B448" t="str">
            <v>-</v>
          </cell>
          <cell r="C448" t="str">
            <v>-</v>
          </cell>
          <cell r="D448" t="str">
            <v>-</v>
          </cell>
          <cell r="E448" t="str">
            <v>-</v>
          </cell>
          <cell r="F448" t="str">
            <v>-</v>
          </cell>
          <cell r="G448" t="str">
            <v>-</v>
          </cell>
          <cell r="I448" t="str">
            <v>-</v>
          </cell>
          <cell r="J448" t="str">
            <v>-</v>
          </cell>
          <cell r="K448" t="str">
            <v>-</v>
          </cell>
          <cell r="L448" t="str">
            <v>-</v>
          </cell>
          <cell r="M448" t="str">
            <v>-</v>
          </cell>
          <cell r="N448" t="str">
            <v>-</v>
          </cell>
          <cell r="O448" t="str">
            <v>-</v>
          </cell>
          <cell r="P448" t="str">
            <v>-</v>
          </cell>
          <cell r="Q448" t="str">
            <v>-</v>
          </cell>
          <cell r="R448" t="str">
            <v>-</v>
          </cell>
          <cell r="S448" t="str">
            <v>-</v>
          </cell>
          <cell r="T448" t="str">
            <v>-</v>
          </cell>
          <cell r="U448" t="str">
            <v>-</v>
          </cell>
          <cell r="V448" t="str">
            <v>-</v>
          </cell>
          <cell r="W448" t="str">
            <v>-</v>
          </cell>
          <cell r="X448" t="str">
            <v>-</v>
          </cell>
          <cell r="Y448" t="str">
            <v>-</v>
          </cell>
          <cell r="Z448" t="str">
            <v>-</v>
          </cell>
        </row>
        <row r="449">
          <cell r="A449" t="str">
            <v>Z</v>
          </cell>
          <cell r="B449" t="str">
            <v>-</v>
          </cell>
          <cell r="C449" t="str">
            <v>-</v>
          </cell>
          <cell r="D449" t="str">
            <v>-</v>
          </cell>
          <cell r="E449" t="str">
            <v>-</v>
          </cell>
          <cell r="F449" t="str">
            <v>-</v>
          </cell>
          <cell r="G449" t="str">
            <v>-</v>
          </cell>
          <cell r="I449" t="str">
            <v>-</v>
          </cell>
          <cell r="J449" t="str">
            <v>-</v>
          </cell>
          <cell r="K449" t="str">
            <v>-</v>
          </cell>
          <cell r="L449" t="str">
            <v>-</v>
          </cell>
          <cell r="M449" t="str">
            <v>-</v>
          </cell>
          <cell r="N449" t="str">
            <v>-</v>
          </cell>
          <cell r="O449" t="str">
            <v>-</v>
          </cell>
          <cell r="P449" t="str">
            <v>-</v>
          </cell>
          <cell r="Q449" t="str">
            <v>-</v>
          </cell>
          <cell r="R449" t="str">
            <v>-</v>
          </cell>
          <cell r="S449" t="str">
            <v>-</v>
          </cell>
          <cell r="T449" t="str">
            <v>-</v>
          </cell>
          <cell r="U449" t="str">
            <v>-</v>
          </cell>
          <cell r="V449" t="str">
            <v>-</v>
          </cell>
          <cell r="W449" t="str">
            <v>-</v>
          </cell>
          <cell r="X449" t="str">
            <v>-</v>
          </cell>
          <cell r="Y449" t="str">
            <v>-</v>
          </cell>
          <cell r="Z449" t="str">
            <v>-</v>
          </cell>
        </row>
        <row r="450">
          <cell r="A450" t="str">
            <v>ZYWIEC</v>
          </cell>
          <cell r="B450" t="str">
            <v>Bière</v>
          </cell>
          <cell r="D450">
            <v>0.5</v>
          </cell>
          <cell r="E450">
            <v>5.6</v>
          </cell>
          <cell r="F450" t="str">
            <v>Pologne</v>
          </cell>
          <cell r="J450" t="str">
            <v>Lager</v>
          </cell>
          <cell r="K450" t="str">
            <v>Blonde</v>
          </cell>
          <cell r="R450">
            <v>1.0516000000000001</v>
          </cell>
          <cell r="S450" t="str">
            <v>Interdrinks</v>
          </cell>
          <cell r="T450">
            <v>20</v>
          </cell>
          <cell r="U450">
            <v>1.8403</v>
          </cell>
          <cell r="V450">
            <v>1.9967254999999999</v>
          </cell>
          <cell r="W450">
            <v>2.85</v>
          </cell>
          <cell r="Y450">
            <v>3.85</v>
          </cell>
          <cell r="Z450" t="str">
            <v>7,70 €/L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49"/>
  <sheetViews>
    <sheetView tabSelected="1" workbookViewId="0">
      <selection activeCell="E14" sqref="E14"/>
    </sheetView>
  </sheetViews>
  <sheetFormatPr baseColWidth="10" defaultRowHeight="14.25"/>
  <cols>
    <col min="1" max="1" width="27.5" style="2" bestFit="1" customWidth="1"/>
  </cols>
  <sheetData>
    <row r="1" spans="1:3">
      <c r="A1" s="1" t="s">
        <v>0</v>
      </c>
      <c r="B1" s="1" t="s">
        <v>449</v>
      </c>
      <c r="C1" s="1" t="s">
        <v>450</v>
      </c>
    </row>
    <row r="2" spans="1:3">
      <c r="A2" s="2" t="s">
        <v>1</v>
      </c>
      <c r="B2">
        <v>0</v>
      </c>
      <c r="C2">
        <v>0</v>
      </c>
    </row>
    <row r="3" spans="1:3">
      <c r="A3" s="2" t="s">
        <v>2</v>
      </c>
      <c r="B3">
        <v>0</v>
      </c>
      <c r="C3">
        <v>0</v>
      </c>
    </row>
    <row r="4" spans="1:3">
      <c r="A4" s="2" t="s">
        <v>3</v>
      </c>
      <c r="B4">
        <v>0</v>
      </c>
      <c r="C4">
        <v>0</v>
      </c>
    </row>
    <row r="5" spans="1:3">
      <c r="A5" s="2" t="s">
        <v>4</v>
      </c>
      <c r="B5">
        <v>0</v>
      </c>
      <c r="C5">
        <v>0</v>
      </c>
    </row>
    <row r="6" spans="1:3">
      <c r="A6" s="2" t="s">
        <v>5</v>
      </c>
    </row>
    <row r="7" spans="1:3">
      <c r="A7" s="2" t="s">
        <v>6</v>
      </c>
    </row>
    <row r="8" spans="1:3">
      <c r="A8" s="2" t="s">
        <v>7</v>
      </c>
    </row>
    <row r="9" spans="1:3">
      <c r="A9" s="2" t="s">
        <v>8</v>
      </c>
    </row>
    <row r="10" spans="1:3">
      <c r="A10" s="2" t="s">
        <v>9</v>
      </c>
    </row>
    <row r="11" spans="1:3">
      <c r="A11" s="2" t="s">
        <v>10</v>
      </c>
    </row>
    <row r="12" spans="1:3">
      <c r="A12" s="2" t="s">
        <v>11</v>
      </c>
    </row>
    <row r="13" spans="1:3">
      <c r="A13" s="2" t="s">
        <v>12</v>
      </c>
    </row>
    <row r="14" spans="1:3">
      <c r="A14" s="2" t="s">
        <v>13</v>
      </c>
    </row>
    <row r="15" spans="1:3">
      <c r="A15" s="2" t="s">
        <v>14</v>
      </c>
    </row>
    <row r="16" spans="1:3">
      <c r="A16" s="2" t="s">
        <v>15</v>
      </c>
    </row>
    <row r="17" spans="1:1">
      <c r="A17" s="2" t="s">
        <v>16</v>
      </c>
    </row>
    <row r="18" spans="1:1">
      <c r="A18" s="2" t="s">
        <v>17</v>
      </c>
    </row>
    <row r="19" spans="1:1">
      <c r="A19" s="2" t="s">
        <v>18</v>
      </c>
    </row>
    <row r="20" spans="1:1">
      <c r="A20" s="2" t="s">
        <v>19</v>
      </c>
    </row>
    <row r="21" spans="1:1">
      <c r="A21" s="2" t="s">
        <v>20</v>
      </c>
    </row>
    <row r="22" spans="1:1">
      <c r="A22" s="2" t="s">
        <v>21</v>
      </c>
    </row>
    <row r="23" spans="1:1">
      <c r="A23" s="2" t="s">
        <v>22</v>
      </c>
    </row>
    <row r="24" spans="1:1">
      <c r="A24" s="2" t="s">
        <v>23</v>
      </c>
    </row>
    <row r="25" spans="1:1">
      <c r="A25" s="2" t="s">
        <v>24</v>
      </c>
    </row>
    <row r="26" spans="1:1">
      <c r="A26" s="2" t="s">
        <v>25</v>
      </c>
    </row>
    <row r="27" spans="1:1">
      <c r="A27" s="2" t="s">
        <v>26</v>
      </c>
    </row>
    <row r="28" spans="1:1">
      <c r="A28" s="2" t="s">
        <v>27</v>
      </c>
    </row>
    <row r="29" spans="1:1">
      <c r="A29" s="2" t="s">
        <v>28</v>
      </c>
    </row>
    <row r="30" spans="1:1">
      <c r="A30" s="2" t="s">
        <v>29</v>
      </c>
    </row>
    <row r="31" spans="1:1">
      <c r="A31" s="2" t="s">
        <v>30</v>
      </c>
    </row>
    <row r="32" spans="1:1">
      <c r="A32" s="2" t="s">
        <v>31</v>
      </c>
    </row>
    <row r="33" spans="1:1">
      <c r="A33" s="2" t="s">
        <v>32</v>
      </c>
    </row>
    <row r="34" spans="1:1">
      <c r="A34" s="2" t="s">
        <v>33</v>
      </c>
    </row>
    <row r="35" spans="1:1">
      <c r="A35" s="2" t="s">
        <v>34</v>
      </c>
    </row>
    <row r="36" spans="1:1">
      <c r="A36" s="2" t="s">
        <v>35</v>
      </c>
    </row>
    <row r="37" spans="1:1">
      <c r="A37" s="2" t="s">
        <v>36</v>
      </c>
    </row>
    <row r="38" spans="1:1">
      <c r="A38" s="2" t="s">
        <v>37</v>
      </c>
    </row>
    <row r="39" spans="1:1">
      <c r="A39" s="2" t="s">
        <v>38</v>
      </c>
    </row>
    <row r="40" spans="1:1">
      <c r="A40" s="2" t="s">
        <v>39</v>
      </c>
    </row>
    <row r="41" spans="1:1">
      <c r="A41" s="2" t="s">
        <v>40</v>
      </c>
    </row>
    <row r="42" spans="1:1">
      <c r="A42" s="2" t="s">
        <v>41</v>
      </c>
    </row>
    <row r="43" spans="1:1">
      <c r="A43" s="2" t="s">
        <v>42</v>
      </c>
    </row>
    <row r="44" spans="1:1">
      <c r="A44" s="2" t="s">
        <v>43</v>
      </c>
    </row>
    <row r="45" spans="1:1">
      <c r="A45" s="2" t="s">
        <v>44</v>
      </c>
    </row>
    <row r="46" spans="1:1">
      <c r="A46" s="2" t="s">
        <v>45</v>
      </c>
    </row>
    <row r="47" spans="1:1">
      <c r="A47" s="2" t="s">
        <v>46</v>
      </c>
    </row>
    <row r="48" spans="1:1">
      <c r="A48" s="2" t="s">
        <v>47</v>
      </c>
    </row>
    <row r="49" spans="1:1">
      <c r="A49" s="2" t="s">
        <v>48</v>
      </c>
    </row>
    <row r="50" spans="1:1">
      <c r="A50" s="2" t="s">
        <v>49</v>
      </c>
    </row>
    <row r="51" spans="1:1">
      <c r="A51" s="2" t="s">
        <v>50</v>
      </c>
    </row>
    <row r="52" spans="1:1">
      <c r="A52" s="2" t="s">
        <v>51</v>
      </c>
    </row>
    <row r="53" spans="1:1">
      <c r="A53" s="2" t="s">
        <v>52</v>
      </c>
    </row>
    <row r="54" spans="1:1">
      <c r="A54" s="2" t="s">
        <v>53</v>
      </c>
    </row>
    <row r="55" spans="1:1">
      <c r="A55" s="2" t="s">
        <v>54</v>
      </c>
    </row>
    <row r="56" spans="1:1">
      <c r="A56" s="2" t="s">
        <v>55</v>
      </c>
    </row>
    <row r="57" spans="1:1">
      <c r="A57" s="2" t="s">
        <v>56</v>
      </c>
    </row>
    <row r="58" spans="1:1">
      <c r="A58" s="2" t="s">
        <v>57</v>
      </c>
    </row>
    <row r="59" spans="1:1">
      <c r="A59" s="2" t="s">
        <v>58</v>
      </c>
    </row>
    <row r="60" spans="1:1">
      <c r="A60" s="2" t="s">
        <v>59</v>
      </c>
    </row>
    <row r="61" spans="1:1">
      <c r="A61" s="2" t="s">
        <v>60</v>
      </c>
    </row>
    <row r="62" spans="1:1">
      <c r="A62" s="2" t="s">
        <v>61</v>
      </c>
    </row>
    <row r="63" spans="1:1">
      <c r="A63" s="2" t="s">
        <v>62</v>
      </c>
    </row>
    <row r="64" spans="1:1">
      <c r="A64" s="2" t="s">
        <v>63</v>
      </c>
    </row>
    <row r="65" spans="1:1">
      <c r="A65" s="2" t="s">
        <v>64</v>
      </c>
    </row>
    <row r="66" spans="1:1">
      <c r="A66" s="2" t="s">
        <v>65</v>
      </c>
    </row>
    <row r="67" spans="1:1">
      <c r="A67" s="2" t="s">
        <v>66</v>
      </c>
    </row>
    <row r="68" spans="1:1">
      <c r="A68" s="2" t="s">
        <v>67</v>
      </c>
    </row>
    <row r="69" spans="1:1">
      <c r="A69" s="2" t="s">
        <v>68</v>
      </c>
    </row>
    <row r="70" spans="1:1">
      <c r="A70" s="2" t="s">
        <v>69</v>
      </c>
    </row>
    <row r="71" spans="1:1">
      <c r="A71" s="2" t="s">
        <v>70</v>
      </c>
    </row>
    <row r="72" spans="1:1">
      <c r="A72" s="2" t="s">
        <v>71</v>
      </c>
    </row>
    <row r="73" spans="1:1">
      <c r="A73" s="2" t="s">
        <v>72</v>
      </c>
    </row>
    <row r="74" spans="1:1">
      <c r="A74" s="2" t="s">
        <v>73</v>
      </c>
    </row>
    <row r="75" spans="1:1">
      <c r="A75" s="2" t="s">
        <v>74</v>
      </c>
    </row>
    <row r="76" spans="1:1">
      <c r="A76" s="2" t="s">
        <v>75</v>
      </c>
    </row>
    <row r="77" spans="1:1">
      <c r="A77" s="2" t="s">
        <v>76</v>
      </c>
    </row>
    <row r="78" spans="1:1">
      <c r="A78" s="2" t="s">
        <v>77</v>
      </c>
    </row>
    <row r="79" spans="1:1">
      <c r="A79" s="2" t="s">
        <v>78</v>
      </c>
    </row>
    <row r="80" spans="1:1">
      <c r="A80" s="2" t="s">
        <v>79</v>
      </c>
    </row>
    <row r="81" spans="1:1">
      <c r="A81" s="2" t="s">
        <v>80</v>
      </c>
    </row>
    <row r="82" spans="1:1">
      <c r="A82" s="2" t="s">
        <v>81</v>
      </c>
    </row>
    <row r="83" spans="1:1">
      <c r="A83" s="2" t="s">
        <v>82</v>
      </c>
    </row>
    <row r="84" spans="1:1">
      <c r="A84" s="2" t="s">
        <v>83</v>
      </c>
    </row>
    <row r="85" spans="1:1">
      <c r="A85" s="2" t="s">
        <v>84</v>
      </c>
    </row>
    <row r="86" spans="1:1">
      <c r="A86" s="2" t="s">
        <v>85</v>
      </c>
    </row>
    <row r="87" spans="1:1">
      <c r="A87" s="2" t="s">
        <v>86</v>
      </c>
    </row>
    <row r="88" spans="1:1">
      <c r="A88" s="2" t="s">
        <v>87</v>
      </c>
    </row>
    <row r="89" spans="1:1">
      <c r="A89" s="2" t="s">
        <v>88</v>
      </c>
    </row>
    <row r="90" spans="1:1">
      <c r="A90" s="2" t="s">
        <v>89</v>
      </c>
    </row>
    <row r="91" spans="1:1">
      <c r="A91" s="2" t="s">
        <v>90</v>
      </c>
    </row>
    <row r="92" spans="1:1">
      <c r="A92" s="2" t="s">
        <v>91</v>
      </c>
    </row>
    <row r="93" spans="1:1">
      <c r="A93" s="2" t="s">
        <v>92</v>
      </c>
    </row>
    <row r="94" spans="1:1">
      <c r="A94" s="2" t="s">
        <v>93</v>
      </c>
    </row>
    <row r="95" spans="1:1">
      <c r="A95" s="2" t="s">
        <v>94</v>
      </c>
    </row>
    <row r="96" spans="1:1">
      <c r="A96" s="2" t="s">
        <v>95</v>
      </c>
    </row>
    <row r="97" spans="1:1">
      <c r="A97" s="2" t="s">
        <v>96</v>
      </c>
    </row>
    <row r="98" spans="1:1">
      <c r="A98" s="2" t="s">
        <v>97</v>
      </c>
    </row>
    <row r="99" spans="1:1">
      <c r="A99" s="2" t="s">
        <v>98</v>
      </c>
    </row>
    <row r="100" spans="1:1">
      <c r="A100" s="2" t="s">
        <v>99</v>
      </c>
    </row>
    <row r="101" spans="1:1">
      <c r="A101" s="2" t="s">
        <v>100</v>
      </c>
    </row>
    <row r="102" spans="1:1">
      <c r="A102" s="2" t="s">
        <v>101</v>
      </c>
    </row>
    <row r="103" spans="1:1">
      <c r="A103" s="2" t="s">
        <v>102</v>
      </c>
    </row>
    <row r="104" spans="1:1">
      <c r="A104" s="2" t="s">
        <v>103</v>
      </c>
    </row>
    <row r="105" spans="1:1">
      <c r="A105" s="2" t="s">
        <v>104</v>
      </c>
    </row>
    <row r="106" spans="1:1">
      <c r="A106" s="2" t="s">
        <v>105</v>
      </c>
    </row>
    <row r="107" spans="1:1">
      <c r="A107" s="2" t="s">
        <v>106</v>
      </c>
    </row>
    <row r="108" spans="1:1">
      <c r="A108" s="2" t="s">
        <v>107</v>
      </c>
    </row>
    <row r="109" spans="1:1">
      <c r="A109" s="2" t="s">
        <v>108</v>
      </c>
    </row>
    <row r="110" spans="1:1">
      <c r="A110" s="2" t="s">
        <v>109</v>
      </c>
    </row>
    <row r="111" spans="1:1">
      <c r="A111" s="2" t="s">
        <v>110</v>
      </c>
    </row>
    <row r="112" spans="1:1">
      <c r="A112" s="2" t="s">
        <v>111</v>
      </c>
    </row>
    <row r="113" spans="1:1">
      <c r="A113" s="2" t="s">
        <v>112</v>
      </c>
    </row>
    <row r="114" spans="1:1">
      <c r="A114" s="2" t="s">
        <v>113</v>
      </c>
    </row>
    <row r="115" spans="1:1">
      <c r="A115" s="2" t="s">
        <v>114</v>
      </c>
    </row>
    <row r="116" spans="1:1">
      <c r="A116" s="2" t="s">
        <v>115</v>
      </c>
    </row>
    <row r="117" spans="1:1">
      <c r="A117" s="2" t="s">
        <v>116</v>
      </c>
    </row>
    <row r="118" spans="1:1">
      <c r="A118" s="2" t="s">
        <v>117</v>
      </c>
    </row>
    <row r="119" spans="1:1">
      <c r="A119" s="2" t="s">
        <v>118</v>
      </c>
    </row>
    <row r="120" spans="1:1">
      <c r="A120" s="2" t="s">
        <v>119</v>
      </c>
    </row>
    <row r="121" spans="1:1">
      <c r="A121" s="2" t="s">
        <v>120</v>
      </c>
    </row>
    <row r="122" spans="1:1">
      <c r="A122" s="2" t="s">
        <v>121</v>
      </c>
    </row>
    <row r="123" spans="1:1">
      <c r="A123" s="2" t="s">
        <v>122</v>
      </c>
    </row>
    <row r="124" spans="1:1">
      <c r="A124" s="2" t="s">
        <v>123</v>
      </c>
    </row>
    <row r="125" spans="1:1">
      <c r="A125" s="2" t="s">
        <v>124</v>
      </c>
    </row>
    <row r="126" spans="1:1">
      <c r="A126" s="2" t="s">
        <v>125</v>
      </c>
    </row>
    <row r="127" spans="1:1">
      <c r="A127" s="2" t="s">
        <v>126</v>
      </c>
    </row>
    <row r="128" spans="1:1">
      <c r="A128" s="2" t="s">
        <v>127</v>
      </c>
    </row>
    <row r="129" spans="1:1">
      <c r="A129" s="2" t="s">
        <v>128</v>
      </c>
    </row>
    <row r="130" spans="1:1">
      <c r="A130" s="2" t="s">
        <v>129</v>
      </c>
    </row>
    <row r="131" spans="1:1">
      <c r="A131" s="2" t="s">
        <v>130</v>
      </c>
    </row>
    <row r="132" spans="1:1">
      <c r="A132" s="2" t="s">
        <v>131</v>
      </c>
    </row>
    <row r="133" spans="1:1">
      <c r="A133" s="2" t="s">
        <v>132</v>
      </c>
    </row>
    <row r="134" spans="1:1">
      <c r="A134" s="2" t="s">
        <v>133</v>
      </c>
    </row>
    <row r="135" spans="1:1">
      <c r="A135" s="2" t="s">
        <v>134</v>
      </c>
    </row>
    <row r="136" spans="1:1">
      <c r="A136" s="2" t="s">
        <v>135</v>
      </c>
    </row>
    <row r="137" spans="1:1">
      <c r="A137" s="2" t="s">
        <v>136</v>
      </c>
    </row>
    <row r="138" spans="1:1">
      <c r="A138" s="2" t="s">
        <v>137</v>
      </c>
    </row>
    <row r="139" spans="1:1">
      <c r="A139" s="2" t="s">
        <v>138</v>
      </c>
    </row>
    <row r="140" spans="1:1">
      <c r="A140" s="2" t="s">
        <v>139</v>
      </c>
    </row>
    <row r="141" spans="1:1">
      <c r="A141" s="2" t="s">
        <v>140</v>
      </c>
    </row>
    <row r="142" spans="1:1">
      <c r="A142" s="2" t="s">
        <v>141</v>
      </c>
    </row>
    <row r="143" spans="1:1">
      <c r="A143" s="2" t="s">
        <v>142</v>
      </c>
    </row>
    <row r="144" spans="1:1">
      <c r="A144" s="2" t="s">
        <v>143</v>
      </c>
    </row>
    <row r="145" spans="1:1">
      <c r="A145" s="2" t="s">
        <v>144</v>
      </c>
    </row>
    <row r="146" spans="1:1">
      <c r="A146" s="2" t="s">
        <v>145</v>
      </c>
    </row>
    <row r="147" spans="1:1">
      <c r="A147" s="2" t="s">
        <v>146</v>
      </c>
    </row>
    <row r="148" spans="1:1">
      <c r="A148" s="2" t="s">
        <v>147</v>
      </c>
    </row>
    <row r="149" spans="1:1">
      <c r="A149" s="2" t="s">
        <v>148</v>
      </c>
    </row>
    <row r="150" spans="1:1">
      <c r="A150" s="2" t="s">
        <v>149</v>
      </c>
    </row>
    <row r="151" spans="1:1">
      <c r="A151" s="2" t="s">
        <v>150</v>
      </c>
    </row>
    <row r="152" spans="1:1">
      <c r="A152" s="2" t="s">
        <v>151</v>
      </c>
    </row>
    <row r="153" spans="1:1">
      <c r="A153" s="2" t="s">
        <v>152</v>
      </c>
    </row>
    <row r="154" spans="1:1">
      <c r="A154" s="2" t="s">
        <v>153</v>
      </c>
    </row>
    <row r="155" spans="1:1">
      <c r="A155" s="2" t="s">
        <v>154</v>
      </c>
    </row>
    <row r="156" spans="1:1">
      <c r="A156" s="2" t="s">
        <v>155</v>
      </c>
    </row>
    <row r="157" spans="1:1">
      <c r="A157" s="2" t="s">
        <v>156</v>
      </c>
    </row>
    <row r="158" spans="1:1">
      <c r="A158" s="2" t="s">
        <v>157</v>
      </c>
    </row>
    <row r="159" spans="1:1">
      <c r="A159" s="2" t="s">
        <v>158</v>
      </c>
    </row>
    <row r="160" spans="1:1">
      <c r="A160" s="2" t="s">
        <v>159</v>
      </c>
    </row>
    <row r="161" spans="1:1">
      <c r="A161" s="2" t="s">
        <v>160</v>
      </c>
    </row>
    <row r="162" spans="1:1">
      <c r="A162" s="2" t="s">
        <v>161</v>
      </c>
    </row>
    <row r="163" spans="1:1">
      <c r="A163" s="2" t="s">
        <v>162</v>
      </c>
    </row>
    <row r="164" spans="1:1">
      <c r="A164" s="2" t="s">
        <v>163</v>
      </c>
    </row>
    <row r="165" spans="1:1">
      <c r="A165" s="2" t="s">
        <v>164</v>
      </c>
    </row>
    <row r="166" spans="1:1">
      <c r="A166" s="2" t="s">
        <v>165</v>
      </c>
    </row>
    <row r="167" spans="1:1">
      <c r="A167" s="2" t="s">
        <v>166</v>
      </c>
    </row>
    <row r="168" spans="1:1">
      <c r="A168" s="2" t="s">
        <v>167</v>
      </c>
    </row>
    <row r="169" spans="1:1">
      <c r="A169" s="2" t="s">
        <v>168</v>
      </c>
    </row>
    <row r="170" spans="1:1">
      <c r="A170" s="2" t="s">
        <v>169</v>
      </c>
    </row>
    <row r="171" spans="1:1">
      <c r="A171" s="2" t="s">
        <v>170</v>
      </c>
    </row>
    <row r="172" spans="1:1">
      <c r="A172" s="2" t="s">
        <v>171</v>
      </c>
    </row>
    <row r="173" spans="1:1">
      <c r="A173" s="2" t="s">
        <v>172</v>
      </c>
    </row>
    <row r="174" spans="1:1">
      <c r="A174" s="2" t="s">
        <v>173</v>
      </c>
    </row>
    <row r="175" spans="1:1">
      <c r="A175" s="2" t="s">
        <v>174</v>
      </c>
    </row>
    <row r="176" spans="1:1">
      <c r="A176" s="2" t="s">
        <v>175</v>
      </c>
    </row>
    <row r="177" spans="1:1">
      <c r="A177" s="2" t="s">
        <v>176</v>
      </c>
    </row>
    <row r="178" spans="1:1">
      <c r="A178" s="2" t="s">
        <v>177</v>
      </c>
    </row>
    <row r="179" spans="1:1">
      <c r="A179" s="2" t="s">
        <v>178</v>
      </c>
    </row>
    <row r="180" spans="1:1">
      <c r="A180" s="2" t="s">
        <v>179</v>
      </c>
    </row>
    <row r="181" spans="1:1">
      <c r="A181" s="2" t="s">
        <v>180</v>
      </c>
    </row>
    <row r="182" spans="1:1">
      <c r="A182" s="2" t="s">
        <v>181</v>
      </c>
    </row>
    <row r="183" spans="1:1">
      <c r="A183" s="2" t="s">
        <v>182</v>
      </c>
    </row>
    <row r="184" spans="1:1">
      <c r="A184" s="2" t="s">
        <v>183</v>
      </c>
    </row>
    <row r="185" spans="1:1">
      <c r="A185" s="2" t="s">
        <v>184</v>
      </c>
    </row>
    <row r="186" spans="1:1">
      <c r="A186" s="2" t="s">
        <v>185</v>
      </c>
    </row>
    <row r="187" spans="1:1">
      <c r="A187" s="2" t="s">
        <v>186</v>
      </c>
    </row>
    <row r="188" spans="1:1">
      <c r="A188" s="2" t="s">
        <v>187</v>
      </c>
    </row>
    <row r="189" spans="1:1">
      <c r="A189" s="2" t="s">
        <v>188</v>
      </c>
    </row>
    <row r="190" spans="1:1">
      <c r="A190" s="2" t="s">
        <v>189</v>
      </c>
    </row>
    <row r="191" spans="1:1">
      <c r="A191" s="2" t="s">
        <v>190</v>
      </c>
    </row>
    <row r="192" spans="1:1">
      <c r="A192" s="2" t="s">
        <v>191</v>
      </c>
    </row>
    <row r="193" spans="1:1">
      <c r="A193" s="2" t="s">
        <v>192</v>
      </c>
    </row>
    <row r="194" spans="1:1">
      <c r="A194" s="2" t="s">
        <v>193</v>
      </c>
    </row>
    <row r="195" spans="1:1">
      <c r="A195" s="2" t="s">
        <v>194</v>
      </c>
    </row>
    <row r="196" spans="1:1">
      <c r="A196" s="2" t="s">
        <v>195</v>
      </c>
    </row>
    <row r="197" spans="1:1">
      <c r="A197" s="2" t="s">
        <v>196</v>
      </c>
    </row>
    <row r="198" spans="1:1">
      <c r="A198" s="2" t="s">
        <v>197</v>
      </c>
    </row>
    <row r="199" spans="1:1">
      <c r="A199" s="2" t="s">
        <v>198</v>
      </c>
    </row>
    <row r="200" spans="1:1">
      <c r="A200" s="2" t="s">
        <v>199</v>
      </c>
    </row>
    <row r="201" spans="1:1">
      <c r="A201" s="2" t="s">
        <v>200</v>
      </c>
    </row>
    <row r="202" spans="1:1">
      <c r="A202" s="2" t="s">
        <v>201</v>
      </c>
    </row>
    <row r="203" spans="1:1">
      <c r="A203" s="2" t="s">
        <v>202</v>
      </c>
    </row>
    <row r="204" spans="1:1">
      <c r="A204" s="2" t="s">
        <v>203</v>
      </c>
    </row>
    <row r="205" spans="1:1">
      <c r="A205" s="2" t="s">
        <v>204</v>
      </c>
    </row>
    <row r="206" spans="1:1">
      <c r="A206" s="2" t="s">
        <v>205</v>
      </c>
    </row>
    <row r="207" spans="1:1">
      <c r="A207" s="2" t="s">
        <v>206</v>
      </c>
    </row>
    <row r="208" spans="1:1">
      <c r="A208" s="2" t="s">
        <v>207</v>
      </c>
    </row>
    <row r="209" spans="1:1">
      <c r="A209" s="2" t="s">
        <v>208</v>
      </c>
    </row>
    <row r="210" spans="1:1">
      <c r="A210" s="2" t="s">
        <v>209</v>
      </c>
    </row>
    <row r="211" spans="1:1">
      <c r="A211" s="2" t="s">
        <v>210</v>
      </c>
    </row>
    <row r="212" spans="1:1">
      <c r="A212" s="2" t="s">
        <v>211</v>
      </c>
    </row>
    <row r="213" spans="1:1">
      <c r="A213" s="2" t="s">
        <v>212</v>
      </c>
    </row>
    <row r="214" spans="1:1">
      <c r="A214" s="2" t="s">
        <v>213</v>
      </c>
    </row>
    <row r="215" spans="1:1">
      <c r="A215" s="2" t="s">
        <v>214</v>
      </c>
    </row>
    <row r="216" spans="1:1">
      <c r="A216" s="2" t="s">
        <v>215</v>
      </c>
    </row>
    <row r="217" spans="1:1">
      <c r="A217" s="2" t="s">
        <v>216</v>
      </c>
    </row>
    <row r="218" spans="1:1">
      <c r="A218" s="2" t="s">
        <v>217</v>
      </c>
    </row>
    <row r="219" spans="1:1">
      <c r="A219" s="2" t="s">
        <v>218</v>
      </c>
    </row>
    <row r="220" spans="1:1">
      <c r="A220" s="2" t="s">
        <v>219</v>
      </c>
    </row>
    <row r="221" spans="1:1">
      <c r="A221" s="2" t="s">
        <v>220</v>
      </c>
    </row>
    <row r="222" spans="1:1">
      <c r="A222" s="2" t="s">
        <v>221</v>
      </c>
    </row>
    <row r="223" spans="1:1">
      <c r="A223" s="2" t="s">
        <v>222</v>
      </c>
    </row>
    <row r="224" spans="1:1">
      <c r="A224" s="2" t="s">
        <v>223</v>
      </c>
    </row>
    <row r="225" spans="1:1">
      <c r="A225" s="2" t="s">
        <v>224</v>
      </c>
    </row>
    <row r="226" spans="1:1">
      <c r="A226" s="2" t="s">
        <v>225</v>
      </c>
    </row>
    <row r="227" spans="1:1">
      <c r="A227" s="2" t="s">
        <v>226</v>
      </c>
    </row>
    <row r="228" spans="1:1">
      <c r="A228" s="2" t="s">
        <v>227</v>
      </c>
    </row>
    <row r="229" spans="1:1">
      <c r="A229" s="2" t="s">
        <v>228</v>
      </c>
    </row>
    <row r="230" spans="1:1">
      <c r="A230" s="2" t="s">
        <v>229</v>
      </c>
    </row>
    <row r="231" spans="1:1">
      <c r="A231" s="2" t="s">
        <v>230</v>
      </c>
    </row>
    <row r="232" spans="1:1">
      <c r="A232" s="2" t="s">
        <v>231</v>
      </c>
    </row>
    <row r="233" spans="1:1">
      <c r="A233" s="2" t="s">
        <v>232</v>
      </c>
    </row>
    <row r="234" spans="1:1">
      <c r="A234" s="2" t="s">
        <v>233</v>
      </c>
    </row>
    <row r="235" spans="1:1">
      <c r="A235" s="2" t="s">
        <v>234</v>
      </c>
    </row>
    <row r="236" spans="1:1">
      <c r="A236" s="2" t="s">
        <v>235</v>
      </c>
    </row>
    <row r="237" spans="1:1">
      <c r="A237" s="2" t="s">
        <v>236</v>
      </c>
    </row>
    <row r="238" spans="1:1">
      <c r="A238" s="2" t="s">
        <v>237</v>
      </c>
    </row>
    <row r="239" spans="1:1">
      <c r="A239" s="2" t="s">
        <v>238</v>
      </c>
    </row>
    <row r="240" spans="1:1">
      <c r="A240" s="2" t="s">
        <v>239</v>
      </c>
    </row>
    <row r="241" spans="1:1">
      <c r="A241" s="2" t="s">
        <v>240</v>
      </c>
    </row>
    <row r="242" spans="1:1">
      <c r="A242" s="2" t="s">
        <v>241</v>
      </c>
    </row>
    <row r="243" spans="1:1">
      <c r="A243" s="2" t="s">
        <v>242</v>
      </c>
    </row>
    <row r="244" spans="1:1">
      <c r="A244" s="2" t="s">
        <v>243</v>
      </c>
    </row>
    <row r="245" spans="1:1">
      <c r="A245" s="2" t="s">
        <v>244</v>
      </c>
    </row>
    <row r="246" spans="1:1">
      <c r="A246" s="2" t="s">
        <v>245</v>
      </c>
    </row>
    <row r="247" spans="1:1">
      <c r="A247" s="2" t="s">
        <v>246</v>
      </c>
    </row>
    <row r="248" spans="1:1">
      <c r="A248" s="2" t="s">
        <v>247</v>
      </c>
    </row>
    <row r="249" spans="1:1">
      <c r="A249" s="2" t="s">
        <v>248</v>
      </c>
    </row>
    <row r="250" spans="1:1">
      <c r="A250" s="2" t="s">
        <v>249</v>
      </c>
    </row>
    <row r="251" spans="1:1">
      <c r="A251" s="2" t="s">
        <v>250</v>
      </c>
    </row>
    <row r="252" spans="1:1">
      <c r="A252" s="2" t="s">
        <v>251</v>
      </c>
    </row>
    <row r="253" spans="1:1">
      <c r="A253" s="2" t="s">
        <v>252</v>
      </c>
    </row>
    <row r="254" spans="1:1">
      <c r="A254" s="2" t="s">
        <v>253</v>
      </c>
    </row>
    <row r="255" spans="1:1">
      <c r="A255" s="2" t="s">
        <v>254</v>
      </c>
    </row>
    <row r="256" spans="1:1">
      <c r="A256" s="2" t="s">
        <v>255</v>
      </c>
    </row>
    <row r="257" spans="1:1">
      <c r="A257" s="2" t="s">
        <v>256</v>
      </c>
    </row>
    <row r="258" spans="1:1">
      <c r="A258" s="2" t="s">
        <v>257</v>
      </c>
    </row>
    <row r="259" spans="1:1">
      <c r="A259" s="2" t="s">
        <v>258</v>
      </c>
    </row>
    <row r="260" spans="1:1">
      <c r="A260" s="2" t="s">
        <v>259</v>
      </c>
    </row>
    <row r="261" spans="1:1">
      <c r="A261" s="2" t="s">
        <v>260</v>
      </c>
    </row>
    <row r="262" spans="1:1">
      <c r="A262" s="2" t="s">
        <v>261</v>
      </c>
    </row>
    <row r="263" spans="1:1">
      <c r="A263" s="2" t="s">
        <v>262</v>
      </c>
    </row>
    <row r="264" spans="1:1">
      <c r="A264" s="2" t="s">
        <v>263</v>
      </c>
    </row>
    <row r="265" spans="1:1">
      <c r="A265" s="2" t="s">
        <v>264</v>
      </c>
    </row>
    <row r="266" spans="1:1">
      <c r="A266" s="2" t="s">
        <v>265</v>
      </c>
    </row>
    <row r="267" spans="1:1">
      <c r="A267" s="2" t="s">
        <v>266</v>
      </c>
    </row>
    <row r="268" spans="1:1">
      <c r="A268" s="2" t="s">
        <v>267</v>
      </c>
    </row>
    <row r="269" spans="1:1">
      <c r="A269" s="2" t="s">
        <v>268</v>
      </c>
    </row>
    <row r="270" spans="1:1">
      <c r="A270" s="2" t="s">
        <v>269</v>
      </c>
    </row>
    <row r="271" spans="1:1">
      <c r="A271" s="2" t="s">
        <v>270</v>
      </c>
    </row>
    <row r="272" spans="1:1">
      <c r="A272" s="2" t="s">
        <v>271</v>
      </c>
    </row>
    <row r="273" spans="1:1">
      <c r="A273" s="2" t="s">
        <v>272</v>
      </c>
    </row>
    <row r="274" spans="1:1">
      <c r="A274" s="2" t="s">
        <v>273</v>
      </c>
    </row>
    <row r="275" spans="1:1">
      <c r="A275" s="2" t="s">
        <v>274</v>
      </c>
    </row>
    <row r="276" spans="1:1">
      <c r="A276" s="2" t="s">
        <v>275</v>
      </c>
    </row>
    <row r="277" spans="1:1">
      <c r="A277" s="2" t="s">
        <v>276</v>
      </c>
    </row>
    <row r="278" spans="1:1">
      <c r="A278" s="2" t="s">
        <v>277</v>
      </c>
    </row>
    <row r="279" spans="1:1">
      <c r="A279" s="2" t="s">
        <v>278</v>
      </c>
    </row>
    <row r="280" spans="1:1">
      <c r="A280" s="2" t="s">
        <v>279</v>
      </c>
    </row>
    <row r="281" spans="1:1">
      <c r="A281" s="2" t="s">
        <v>280</v>
      </c>
    </row>
    <row r="282" spans="1:1">
      <c r="A282" s="2" t="s">
        <v>281</v>
      </c>
    </row>
    <row r="283" spans="1:1">
      <c r="A283" s="2" t="s">
        <v>282</v>
      </c>
    </row>
    <row r="284" spans="1:1">
      <c r="A284" s="2" t="s">
        <v>283</v>
      </c>
    </row>
    <row r="285" spans="1:1">
      <c r="A285" s="2" t="s">
        <v>284</v>
      </c>
    </row>
    <row r="286" spans="1:1">
      <c r="A286" s="2" t="s">
        <v>285</v>
      </c>
    </row>
    <row r="287" spans="1:1">
      <c r="A287" s="2" t="s">
        <v>286</v>
      </c>
    </row>
    <row r="288" spans="1:1">
      <c r="A288" s="2" t="s">
        <v>287</v>
      </c>
    </row>
    <row r="289" spans="1:1">
      <c r="A289" s="2" t="s">
        <v>288</v>
      </c>
    </row>
    <row r="290" spans="1:1">
      <c r="A290" s="2" t="s">
        <v>289</v>
      </c>
    </row>
    <row r="291" spans="1:1">
      <c r="A291" s="2" t="s">
        <v>290</v>
      </c>
    </row>
    <row r="292" spans="1:1">
      <c r="A292" s="2" t="s">
        <v>291</v>
      </c>
    </row>
    <row r="293" spans="1:1">
      <c r="A293" s="2" t="s">
        <v>292</v>
      </c>
    </row>
    <row r="294" spans="1:1">
      <c r="A294" s="2" t="s">
        <v>293</v>
      </c>
    </row>
    <row r="295" spans="1:1">
      <c r="A295" s="2" t="s">
        <v>294</v>
      </c>
    </row>
    <row r="296" spans="1:1">
      <c r="A296" s="2" t="s">
        <v>295</v>
      </c>
    </row>
    <row r="297" spans="1:1">
      <c r="A297" s="2" t="s">
        <v>296</v>
      </c>
    </row>
    <row r="298" spans="1:1">
      <c r="A298" s="2" t="s">
        <v>297</v>
      </c>
    </row>
    <row r="299" spans="1:1">
      <c r="A299" s="2" t="s">
        <v>298</v>
      </c>
    </row>
    <row r="300" spans="1:1">
      <c r="A300" s="2" t="s">
        <v>299</v>
      </c>
    </row>
    <row r="301" spans="1:1">
      <c r="A301" s="2" t="s">
        <v>300</v>
      </c>
    </row>
    <row r="302" spans="1:1">
      <c r="A302" s="2" t="s">
        <v>301</v>
      </c>
    </row>
    <row r="303" spans="1:1">
      <c r="A303" s="2" t="s">
        <v>302</v>
      </c>
    </row>
    <row r="304" spans="1:1">
      <c r="A304" s="2" t="s">
        <v>303</v>
      </c>
    </row>
    <row r="305" spans="1:1">
      <c r="A305" s="2" t="s">
        <v>304</v>
      </c>
    </row>
    <row r="306" spans="1:1">
      <c r="A306" s="2" t="s">
        <v>305</v>
      </c>
    </row>
    <row r="307" spans="1:1">
      <c r="A307" s="2" t="s">
        <v>306</v>
      </c>
    </row>
    <row r="308" spans="1:1">
      <c r="A308" s="2" t="s">
        <v>307</v>
      </c>
    </row>
    <row r="309" spans="1:1">
      <c r="A309" s="2" t="s">
        <v>308</v>
      </c>
    </row>
    <row r="310" spans="1:1">
      <c r="A310" s="2" t="s">
        <v>309</v>
      </c>
    </row>
    <row r="311" spans="1:1">
      <c r="A311" s="2" t="s">
        <v>310</v>
      </c>
    </row>
    <row r="312" spans="1:1">
      <c r="A312" s="2" t="s">
        <v>311</v>
      </c>
    </row>
    <row r="313" spans="1:1">
      <c r="A313" s="2" t="s">
        <v>312</v>
      </c>
    </row>
    <row r="314" spans="1:1">
      <c r="A314" s="2" t="s">
        <v>313</v>
      </c>
    </row>
    <row r="315" spans="1:1">
      <c r="A315" s="2" t="s">
        <v>314</v>
      </c>
    </row>
    <row r="316" spans="1:1">
      <c r="A316" s="2" t="s">
        <v>315</v>
      </c>
    </row>
    <row r="317" spans="1:1">
      <c r="A317" s="2" t="s">
        <v>316</v>
      </c>
    </row>
    <row r="318" spans="1:1">
      <c r="A318" s="2" t="s">
        <v>317</v>
      </c>
    </row>
    <row r="319" spans="1:1">
      <c r="A319" s="2" t="s">
        <v>318</v>
      </c>
    </row>
    <row r="320" spans="1:1">
      <c r="A320" s="2" t="s">
        <v>319</v>
      </c>
    </row>
    <row r="321" spans="1:1">
      <c r="A321" s="2" t="s">
        <v>320</v>
      </c>
    </row>
    <row r="322" spans="1:1">
      <c r="A322" s="2" t="s">
        <v>321</v>
      </c>
    </row>
    <row r="323" spans="1:1">
      <c r="A323" s="2" t="s">
        <v>322</v>
      </c>
    </row>
    <row r="324" spans="1:1">
      <c r="A324" s="2" t="s">
        <v>323</v>
      </c>
    </row>
    <row r="325" spans="1:1">
      <c r="A325" s="2" t="s">
        <v>324</v>
      </c>
    </row>
    <row r="326" spans="1:1">
      <c r="A326" s="2" t="s">
        <v>325</v>
      </c>
    </row>
    <row r="327" spans="1:1">
      <c r="A327" s="2" t="s">
        <v>326</v>
      </c>
    </row>
    <row r="328" spans="1:1">
      <c r="A328" s="2" t="s">
        <v>327</v>
      </c>
    </row>
    <row r="329" spans="1:1">
      <c r="A329" s="2" t="s">
        <v>328</v>
      </c>
    </row>
    <row r="330" spans="1:1">
      <c r="A330" s="2" t="s">
        <v>329</v>
      </c>
    </row>
    <row r="331" spans="1:1">
      <c r="A331" s="2" t="s">
        <v>330</v>
      </c>
    </row>
    <row r="332" spans="1:1">
      <c r="A332" s="2" t="s">
        <v>331</v>
      </c>
    </row>
    <row r="333" spans="1:1">
      <c r="A333" s="2" t="s">
        <v>332</v>
      </c>
    </row>
    <row r="334" spans="1:1">
      <c r="A334" s="2" t="s">
        <v>333</v>
      </c>
    </row>
    <row r="335" spans="1:1">
      <c r="A335" s="2" t="s">
        <v>334</v>
      </c>
    </row>
    <row r="336" spans="1:1">
      <c r="A336" s="2" t="s">
        <v>335</v>
      </c>
    </row>
    <row r="337" spans="1:1">
      <c r="A337" s="2" t="s">
        <v>336</v>
      </c>
    </row>
    <row r="338" spans="1:1">
      <c r="A338" s="2" t="s">
        <v>337</v>
      </c>
    </row>
    <row r="339" spans="1:1">
      <c r="A339" s="2" t="s">
        <v>338</v>
      </c>
    </row>
    <row r="340" spans="1:1">
      <c r="A340" s="2" t="s">
        <v>339</v>
      </c>
    </row>
    <row r="341" spans="1:1">
      <c r="A341" s="2" t="s">
        <v>340</v>
      </c>
    </row>
    <row r="342" spans="1:1">
      <c r="A342" s="2" t="s">
        <v>341</v>
      </c>
    </row>
    <row r="343" spans="1:1">
      <c r="A343" s="2" t="s">
        <v>342</v>
      </c>
    </row>
    <row r="344" spans="1:1">
      <c r="A344" s="2" t="s">
        <v>343</v>
      </c>
    </row>
    <row r="345" spans="1:1">
      <c r="A345" s="2" t="s">
        <v>344</v>
      </c>
    </row>
    <row r="346" spans="1:1">
      <c r="A346" s="2" t="s">
        <v>345</v>
      </c>
    </row>
    <row r="347" spans="1:1">
      <c r="A347" s="2" t="s">
        <v>346</v>
      </c>
    </row>
    <row r="348" spans="1:1">
      <c r="A348" s="2" t="s">
        <v>347</v>
      </c>
    </row>
    <row r="349" spans="1:1">
      <c r="A349" s="2" t="s">
        <v>348</v>
      </c>
    </row>
    <row r="350" spans="1:1">
      <c r="A350" s="2" t="s">
        <v>349</v>
      </c>
    </row>
    <row r="351" spans="1:1">
      <c r="A351" s="2" t="s">
        <v>350</v>
      </c>
    </row>
    <row r="352" spans="1:1">
      <c r="A352" s="2" t="s">
        <v>351</v>
      </c>
    </row>
    <row r="353" spans="1:1">
      <c r="A353" s="2" t="s">
        <v>352</v>
      </c>
    </row>
    <row r="354" spans="1:1">
      <c r="A354" s="2" t="s">
        <v>353</v>
      </c>
    </row>
    <row r="355" spans="1:1">
      <c r="A355" s="2" t="s">
        <v>354</v>
      </c>
    </row>
    <row r="356" spans="1:1">
      <c r="A356" s="2" t="s">
        <v>355</v>
      </c>
    </row>
    <row r="357" spans="1:1">
      <c r="A357" s="2" t="s">
        <v>356</v>
      </c>
    </row>
    <row r="358" spans="1:1">
      <c r="A358" s="2" t="s">
        <v>357</v>
      </c>
    </row>
    <row r="359" spans="1:1">
      <c r="A359" s="2" t="s">
        <v>358</v>
      </c>
    </row>
    <row r="360" spans="1:1">
      <c r="A360" s="2" t="s">
        <v>359</v>
      </c>
    </row>
    <row r="361" spans="1:1">
      <c r="A361" s="2" t="s">
        <v>360</v>
      </c>
    </row>
    <row r="362" spans="1:1">
      <c r="A362" s="2" t="s">
        <v>361</v>
      </c>
    </row>
    <row r="363" spans="1:1">
      <c r="A363" s="2" t="s">
        <v>362</v>
      </c>
    </row>
    <row r="364" spans="1:1">
      <c r="A364" s="2" t="s">
        <v>363</v>
      </c>
    </row>
    <row r="365" spans="1:1">
      <c r="A365" s="2" t="s">
        <v>364</v>
      </c>
    </row>
    <row r="366" spans="1:1">
      <c r="A366" s="2" t="s">
        <v>365</v>
      </c>
    </row>
    <row r="367" spans="1:1">
      <c r="A367" s="2" t="s">
        <v>366</v>
      </c>
    </row>
    <row r="368" spans="1:1">
      <c r="A368" s="2" t="s">
        <v>367</v>
      </c>
    </row>
    <row r="369" spans="1:1">
      <c r="A369" s="2" t="s">
        <v>368</v>
      </c>
    </row>
    <row r="370" spans="1:1">
      <c r="A370" s="2" t="s">
        <v>369</v>
      </c>
    </row>
    <row r="371" spans="1:1">
      <c r="A371" s="2" t="s">
        <v>370</v>
      </c>
    </row>
    <row r="372" spans="1:1">
      <c r="A372" s="2" t="s">
        <v>371</v>
      </c>
    </row>
    <row r="373" spans="1:1">
      <c r="A373" s="2" t="s">
        <v>372</v>
      </c>
    </row>
    <row r="374" spans="1:1">
      <c r="A374" s="2" t="s">
        <v>373</v>
      </c>
    </row>
    <row r="375" spans="1:1">
      <c r="A375" s="2" t="s">
        <v>374</v>
      </c>
    </row>
    <row r="376" spans="1:1">
      <c r="A376" s="2" t="s">
        <v>375</v>
      </c>
    </row>
    <row r="377" spans="1:1">
      <c r="A377" s="2" t="s">
        <v>376</v>
      </c>
    </row>
    <row r="378" spans="1:1">
      <c r="A378" s="2" t="s">
        <v>377</v>
      </c>
    </row>
    <row r="379" spans="1:1">
      <c r="A379" s="2" t="s">
        <v>378</v>
      </c>
    </row>
    <row r="380" spans="1:1">
      <c r="A380" s="2" t="s">
        <v>379</v>
      </c>
    </row>
    <row r="381" spans="1:1">
      <c r="A381" s="2" t="s">
        <v>380</v>
      </c>
    </row>
    <row r="382" spans="1:1">
      <c r="A382" s="2" t="s">
        <v>381</v>
      </c>
    </row>
    <row r="383" spans="1:1">
      <c r="A383" s="2" t="s">
        <v>382</v>
      </c>
    </row>
    <row r="384" spans="1:1">
      <c r="A384" s="2" t="s">
        <v>383</v>
      </c>
    </row>
    <row r="385" spans="1:1">
      <c r="A385" s="2" t="s">
        <v>384</v>
      </c>
    </row>
    <row r="386" spans="1:1">
      <c r="A386" s="2" t="s">
        <v>385</v>
      </c>
    </row>
    <row r="387" spans="1:1">
      <c r="A387" s="2" t="s">
        <v>386</v>
      </c>
    </row>
    <row r="388" spans="1:1">
      <c r="A388" s="2" t="s">
        <v>387</v>
      </c>
    </row>
    <row r="389" spans="1:1">
      <c r="A389" s="2" t="s">
        <v>388</v>
      </c>
    </row>
    <row r="390" spans="1:1">
      <c r="A390" s="2" t="s">
        <v>389</v>
      </c>
    </row>
    <row r="391" spans="1:1">
      <c r="A391" s="2" t="s">
        <v>390</v>
      </c>
    </row>
    <row r="392" spans="1:1">
      <c r="A392" s="2" t="s">
        <v>391</v>
      </c>
    </row>
    <row r="393" spans="1:1">
      <c r="A393" s="2" t="s">
        <v>392</v>
      </c>
    </row>
    <row r="394" spans="1:1">
      <c r="A394" s="2" t="s">
        <v>393</v>
      </c>
    </row>
    <row r="395" spans="1:1">
      <c r="A395" s="2" t="s">
        <v>394</v>
      </c>
    </row>
    <row r="396" spans="1:1">
      <c r="A396" s="2" t="s">
        <v>395</v>
      </c>
    </row>
    <row r="397" spans="1:1">
      <c r="A397" s="2" t="s">
        <v>396</v>
      </c>
    </row>
    <row r="398" spans="1:1">
      <c r="A398" s="2" t="s">
        <v>397</v>
      </c>
    </row>
    <row r="399" spans="1:1">
      <c r="A399" s="2" t="s">
        <v>398</v>
      </c>
    </row>
    <row r="400" spans="1:1">
      <c r="A400" s="2" t="s">
        <v>399</v>
      </c>
    </row>
    <row r="401" spans="1:1">
      <c r="A401" s="2" t="s">
        <v>400</v>
      </c>
    </row>
    <row r="402" spans="1:1">
      <c r="A402" s="2" t="s">
        <v>401</v>
      </c>
    </row>
    <row r="403" spans="1:1">
      <c r="A403" s="2" t="s">
        <v>402</v>
      </c>
    </row>
    <row r="404" spans="1:1">
      <c r="A404" s="2" t="s">
        <v>403</v>
      </c>
    </row>
    <row r="405" spans="1:1">
      <c r="A405" s="2" t="s">
        <v>404</v>
      </c>
    </row>
    <row r="406" spans="1:1">
      <c r="A406" s="2" t="s">
        <v>405</v>
      </c>
    </row>
    <row r="407" spans="1:1">
      <c r="A407" s="2" t="s">
        <v>406</v>
      </c>
    </row>
    <row r="408" spans="1:1">
      <c r="A408" s="2" t="s">
        <v>407</v>
      </c>
    </row>
    <row r="409" spans="1:1">
      <c r="A409" s="2" t="s">
        <v>408</v>
      </c>
    </row>
    <row r="410" spans="1:1">
      <c r="A410" s="2" t="s">
        <v>409</v>
      </c>
    </row>
    <row r="411" spans="1:1">
      <c r="A411" s="2" t="s">
        <v>410</v>
      </c>
    </row>
    <row r="412" spans="1:1">
      <c r="A412" s="2" t="s">
        <v>411</v>
      </c>
    </row>
    <row r="413" spans="1:1">
      <c r="A413" s="2" t="s">
        <v>412</v>
      </c>
    </row>
    <row r="414" spans="1:1">
      <c r="A414" s="2" t="s">
        <v>413</v>
      </c>
    </row>
    <row r="415" spans="1:1">
      <c r="A415" s="2" t="s">
        <v>414</v>
      </c>
    </row>
    <row r="416" spans="1:1">
      <c r="A416" s="2" t="s">
        <v>415</v>
      </c>
    </row>
    <row r="417" spans="1:1">
      <c r="A417" s="2" t="s">
        <v>416</v>
      </c>
    </row>
    <row r="418" spans="1:1">
      <c r="A418" s="2" t="s">
        <v>417</v>
      </c>
    </row>
    <row r="419" spans="1:1">
      <c r="A419" s="2" t="s">
        <v>418</v>
      </c>
    </row>
    <row r="420" spans="1:1">
      <c r="A420" s="2" t="s">
        <v>419</v>
      </c>
    </row>
    <row r="421" spans="1:1">
      <c r="A421" s="2" t="s">
        <v>420</v>
      </c>
    </row>
    <row r="422" spans="1:1">
      <c r="A422" s="2" t="s">
        <v>421</v>
      </c>
    </row>
    <row r="423" spans="1:1">
      <c r="A423" s="2" t="s">
        <v>422</v>
      </c>
    </row>
    <row r="424" spans="1:1">
      <c r="A424" s="2" t="s">
        <v>423</v>
      </c>
    </row>
    <row r="425" spans="1:1">
      <c r="A425" s="2" t="s">
        <v>424</v>
      </c>
    </row>
    <row r="426" spans="1:1">
      <c r="A426" s="2" t="s">
        <v>425</v>
      </c>
    </row>
    <row r="427" spans="1:1">
      <c r="A427" s="2" t="s">
        <v>426</v>
      </c>
    </row>
    <row r="428" spans="1:1">
      <c r="A428" s="2" t="s">
        <v>427</v>
      </c>
    </row>
    <row r="429" spans="1:1">
      <c r="A429" s="2" t="s">
        <v>428</v>
      </c>
    </row>
    <row r="430" spans="1:1">
      <c r="A430" s="2" t="s">
        <v>429</v>
      </c>
    </row>
    <row r="431" spans="1:1">
      <c r="A431" s="2" t="s">
        <v>430</v>
      </c>
    </row>
    <row r="432" spans="1:1">
      <c r="A432" s="2" t="s">
        <v>431</v>
      </c>
    </row>
    <row r="433" spans="1:1">
      <c r="A433" s="2" t="s">
        <v>432</v>
      </c>
    </row>
    <row r="434" spans="1:1">
      <c r="A434" s="2" t="s">
        <v>433</v>
      </c>
    </row>
    <row r="435" spans="1:1">
      <c r="A435" s="2" t="s">
        <v>434</v>
      </c>
    </row>
    <row r="436" spans="1:1">
      <c r="A436" s="2" t="s">
        <v>435</v>
      </c>
    </row>
    <row r="437" spans="1:1">
      <c r="A437" s="2" t="s">
        <v>436</v>
      </c>
    </row>
    <row r="438" spans="1:1">
      <c r="A438" s="2" t="s">
        <v>437</v>
      </c>
    </row>
    <row r="439" spans="1:1">
      <c r="A439" s="2" t="s">
        <v>438</v>
      </c>
    </row>
    <row r="440" spans="1:1">
      <c r="A440" s="2" t="s">
        <v>439</v>
      </c>
    </row>
    <row r="441" spans="1:1">
      <c r="A441" s="2" t="s">
        <v>440</v>
      </c>
    </row>
    <row r="442" spans="1:1">
      <c r="A442" s="2" t="s">
        <v>441</v>
      </c>
    </row>
    <row r="443" spans="1:1">
      <c r="A443" s="2" t="s">
        <v>442</v>
      </c>
    </row>
    <row r="444" spans="1:1">
      <c r="A444" s="2" t="s">
        <v>443</v>
      </c>
    </row>
    <row r="445" spans="1:1">
      <c r="A445" s="2" t="s">
        <v>444</v>
      </c>
    </row>
    <row r="446" spans="1:1">
      <c r="A446" s="2" t="s">
        <v>445</v>
      </c>
    </row>
    <row r="447" spans="1:1">
      <c r="A447" s="2" t="s">
        <v>446</v>
      </c>
    </row>
    <row r="448" spans="1:1">
      <c r="A448" s="2" t="s">
        <v>447</v>
      </c>
    </row>
    <row r="449" spans="1:1">
      <c r="A449" s="2" t="s">
        <v>448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83"/>
  <sheetViews>
    <sheetView workbookViewId="0">
      <pane ySplit="1" topLeftCell="A1987" activePane="bottomLeft" state="frozen"/>
      <selection activeCell="B2" sqref="B2"/>
      <selection pane="bottomLeft" activeCell="A200" sqref="A200"/>
    </sheetView>
  </sheetViews>
  <sheetFormatPr baseColWidth="10" defaultColWidth="11.375" defaultRowHeight="11.25"/>
  <cols>
    <col min="1" max="1" width="30.375" style="3" customWidth="1"/>
    <col min="2" max="2" width="12.875" style="5" customWidth="1"/>
    <col min="3" max="3" width="11.375" style="3"/>
    <col min="4" max="4" width="28.75" style="5" bestFit="1" customWidth="1"/>
    <col min="5" max="5" width="3.625" style="6" bestFit="1" customWidth="1"/>
    <col min="6" max="6" width="25.375" style="4" bestFit="1" customWidth="1"/>
    <col min="7" max="16384" width="11.375" style="4"/>
  </cols>
  <sheetData>
    <row r="1" spans="1:7">
      <c r="A1" s="7" t="s">
        <v>451</v>
      </c>
      <c r="B1" s="7" t="s">
        <v>452</v>
      </c>
      <c r="C1" s="7" t="s">
        <v>453</v>
      </c>
    </row>
    <row r="2" spans="1:7" ht="15">
      <c r="A2" s="8" t="s">
        <v>363</v>
      </c>
      <c r="B2" s="8">
        <v>0</v>
      </c>
      <c r="C2" s="9" t="s">
        <v>454</v>
      </c>
    </row>
    <row r="3" spans="1:7" ht="15">
      <c r="A3" s="10" t="s">
        <v>5</v>
      </c>
      <c r="B3" s="10">
        <v>28</v>
      </c>
      <c r="C3" s="9" t="s">
        <v>454</v>
      </c>
    </row>
    <row r="4" spans="1:7" ht="15">
      <c r="A4" s="8" t="s">
        <v>6</v>
      </c>
      <c r="B4" s="8">
        <v>24</v>
      </c>
      <c r="C4" s="9" t="s">
        <v>454</v>
      </c>
    </row>
    <row r="5" spans="1:7" ht="15">
      <c r="A5" s="10" t="s">
        <v>7</v>
      </c>
      <c r="B5" s="10">
        <v>56</v>
      </c>
      <c r="C5" s="9" t="s">
        <v>454</v>
      </c>
    </row>
    <row r="6" spans="1:7" ht="15">
      <c r="A6" s="8"/>
      <c r="B6" s="8"/>
      <c r="C6" s="9"/>
    </row>
    <row r="7" spans="1:7" ht="15">
      <c r="A7" s="10" t="s">
        <v>8</v>
      </c>
      <c r="B7" s="10">
        <v>8</v>
      </c>
      <c r="C7" s="9" t="s">
        <v>454</v>
      </c>
    </row>
    <row r="8" spans="1:7" ht="15">
      <c r="A8" s="8" t="s">
        <v>364</v>
      </c>
      <c r="B8" s="8">
        <v>6</v>
      </c>
      <c r="C8" s="9" t="s">
        <v>454</v>
      </c>
    </row>
    <row r="9" spans="1:7" ht="15">
      <c r="A9" s="10" t="s">
        <v>9</v>
      </c>
      <c r="B9" s="10">
        <v>2</v>
      </c>
      <c r="C9" s="9" t="s">
        <v>454</v>
      </c>
    </row>
    <row r="10" spans="1:7" ht="15">
      <c r="A10" s="8" t="s">
        <v>10</v>
      </c>
      <c r="B10" s="8">
        <v>3</v>
      </c>
      <c r="C10" s="9" t="s">
        <v>454</v>
      </c>
      <c r="D10" s="9"/>
      <c r="F10" s="9"/>
      <c r="G10" s="9"/>
    </row>
    <row r="11" spans="1:7" ht="15">
      <c r="A11" s="10" t="s">
        <v>11</v>
      </c>
      <c r="B11" s="10">
        <v>16</v>
      </c>
      <c r="C11" s="9" t="s">
        <v>454</v>
      </c>
    </row>
    <row r="12" spans="1:7" ht="15">
      <c r="A12" s="8" t="s">
        <v>12</v>
      </c>
      <c r="B12" s="8">
        <v>16</v>
      </c>
      <c r="C12" s="9" t="s">
        <v>454</v>
      </c>
      <c r="D12" s="9"/>
      <c r="F12" s="9"/>
      <c r="G12" s="9"/>
    </row>
    <row r="13" spans="1:7" ht="15">
      <c r="A13" s="10" t="s">
        <v>13</v>
      </c>
      <c r="B13" s="10">
        <v>11</v>
      </c>
      <c r="C13" s="9" t="s">
        <v>454</v>
      </c>
    </row>
    <row r="14" spans="1:7" ht="15">
      <c r="A14" s="8" t="s">
        <v>14</v>
      </c>
      <c r="B14" s="8">
        <v>28</v>
      </c>
      <c r="C14" s="9" t="s">
        <v>454</v>
      </c>
      <c r="D14" s="9"/>
      <c r="F14" s="9"/>
      <c r="G14" s="9"/>
    </row>
    <row r="15" spans="1:7" ht="15">
      <c r="A15" s="10" t="s">
        <v>455</v>
      </c>
      <c r="B15" s="10">
        <v>3</v>
      </c>
      <c r="C15" s="9" t="s">
        <v>454</v>
      </c>
    </row>
    <row r="16" spans="1:7" ht="15">
      <c r="A16" s="8" t="s">
        <v>16</v>
      </c>
      <c r="B16" s="8">
        <v>13</v>
      </c>
      <c r="C16" s="9" t="s">
        <v>454</v>
      </c>
      <c r="D16" s="9"/>
      <c r="F16" s="9"/>
      <c r="G16" s="9"/>
    </row>
    <row r="17" spans="1:7" ht="15">
      <c r="A17" s="10" t="s">
        <v>365</v>
      </c>
      <c r="B17" s="10">
        <v>1</v>
      </c>
      <c r="C17" s="9" t="s">
        <v>454</v>
      </c>
    </row>
    <row r="18" spans="1:7" ht="15">
      <c r="A18" s="8" t="s">
        <v>17</v>
      </c>
      <c r="B18" s="8">
        <v>28</v>
      </c>
      <c r="C18" s="9" t="s">
        <v>454</v>
      </c>
      <c r="D18" s="9"/>
      <c r="F18" s="9"/>
      <c r="G18" s="9"/>
    </row>
    <row r="19" spans="1:7" ht="15">
      <c r="A19" s="10" t="s">
        <v>18</v>
      </c>
      <c r="B19" s="10">
        <v>9</v>
      </c>
      <c r="C19" s="9" t="s">
        <v>454</v>
      </c>
      <c r="D19" s="9"/>
    </row>
    <row r="20" spans="1:7" ht="15">
      <c r="A20" s="8" t="s">
        <v>20</v>
      </c>
      <c r="B20" s="8">
        <v>13</v>
      </c>
      <c r="C20" s="9" t="s">
        <v>454</v>
      </c>
      <c r="F20" s="9"/>
      <c r="G20" s="9"/>
    </row>
    <row r="21" spans="1:7" ht="15">
      <c r="A21" s="10" t="s">
        <v>366</v>
      </c>
      <c r="B21" s="10">
        <v>4</v>
      </c>
      <c r="C21" s="9" t="s">
        <v>454</v>
      </c>
      <c r="D21" s="9"/>
    </row>
    <row r="22" spans="1:7" ht="15">
      <c r="A22" s="8" t="s">
        <v>22</v>
      </c>
      <c r="B22" s="8">
        <v>10</v>
      </c>
      <c r="C22" s="9" t="s">
        <v>454</v>
      </c>
      <c r="F22" s="9"/>
      <c r="G22" s="9"/>
    </row>
    <row r="23" spans="1:7" ht="15">
      <c r="A23" s="10" t="s">
        <v>23</v>
      </c>
      <c r="B23" s="10">
        <v>21</v>
      </c>
      <c r="C23" s="9" t="s">
        <v>454</v>
      </c>
      <c r="D23" s="9"/>
    </row>
    <row r="24" spans="1:7" ht="15">
      <c r="A24" s="8" t="s">
        <v>456</v>
      </c>
      <c r="B24" s="8">
        <v>1</v>
      </c>
      <c r="C24" s="9" t="s">
        <v>454</v>
      </c>
      <c r="F24" s="9"/>
      <c r="G24" s="9"/>
    </row>
    <row r="25" spans="1:7" ht="15">
      <c r="A25" s="10" t="s">
        <v>457</v>
      </c>
      <c r="B25" s="10">
        <v>1</v>
      </c>
      <c r="C25" s="9" t="s">
        <v>454</v>
      </c>
      <c r="D25" s="9"/>
    </row>
    <row r="26" spans="1:7" ht="15">
      <c r="A26" s="8" t="s">
        <v>458</v>
      </c>
      <c r="B26" s="8">
        <v>48</v>
      </c>
      <c r="C26" s="9" t="s">
        <v>454</v>
      </c>
      <c r="F26" s="9"/>
    </row>
    <row r="27" spans="1:7" ht="15">
      <c r="A27" s="10" t="s">
        <v>459</v>
      </c>
      <c r="B27" s="10">
        <v>11</v>
      </c>
      <c r="C27" s="9" t="s">
        <v>454</v>
      </c>
      <c r="D27" s="9"/>
    </row>
    <row r="28" spans="1:7" ht="15">
      <c r="A28" s="8" t="s">
        <v>460</v>
      </c>
      <c r="B28" s="8">
        <v>1</v>
      </c>
      <c r="C28" s="9" t="s">
        <v>454</v>
      </c>
      <c r="F28" s="9"/>
    </row>
    <row r="29" spans="1:7" ht="15">
      <c r="A29" s="10" t="s">
        <v>461</v>
      </c>
      <c r="B29" s="10">
        <v>0</v>
      </c>
      <c r="C29" s="9" t="s">
        <v>454</v>
      </c>
    </row>
    <row r="30" spans="1:7" ht="15">
      <c r="A30" s="8" t="s">
        <v>462</v>
      </c>
      <c r="B30" s="8">
        <v>0</v>
      </c>
      <c r="C30" s="9" t="s">
        <v>454</v>
      </c>
    </row>
    <row r="31" spans="1:7" ht="15">
      <c r="A31" s="10" t="s">
        <v>463</v>
      </c>
      <c r="B31" s="10">
        <v>1</v>
      </c>
      <c r="C31" s="9" t="s">
        <v>454</v>
      </c>
    </row>
    <row r="32" spans="1:7" ht="15">
      <c r="A32" s="8" t="s">
        <v>464</v>
      </c>
      <c r="B32" s="8">
        <v>0</v>
      </c>
      <c r="C32" s="9" t="s">
        <v>454</v>
      </c>
    </row>
    <row r="33" spans="1:8" ht="15">
      <c r="A33" s="10" t="s">
        <v>465</v>
      </c>
      <c r="B33" s="10">
        <v>0</v>
      </c>
      <c r="C33" s="9" t="s">
        <v>454</v>
      </c>
    </row>
    <row r="34" spans="1:8" ht="15">
      <c r="A34" s="8" t="s">
        <v>466</v>
      </c>
      <c r="B34" s="8">
        <v>0</v>
      </c>
      <c r="C34" s="9" t="s">
        <v>454</v>
      </c>
    </row>
    <row r="35" spans="1:8" ht="15">
      <c r="A35" s="10" t="s">
        <v>467</v>
      </c>
      <c r="B35" s="10">
        <v>5</v>
      </c>
      <c r="C35" s="9" t="s">
        <v>454</v>
      </c>
    </row>
    <row r="36" spans="1:8" ht="15">
      <c r="A36" s="8" t="s">
        <v>468</v>
      </c>
      <c r="B36" s="8">
        <v>1</v>
      </c>
      <c r="C36" s="9" t="s">
        <v>454</v>
      </c>
    </row>
    <row r="37" spans="1:8" ht="15">
      <c r="A37" s="10" t="s">
        <v>469</v>
      </c>
      <c r="B37" s="10">
        <v>3</v>
      </c>
      <c r="C37" s="9" t="s">
        <v>454</v>
      </c>
    </row>
    <row r="38" spans="1:8" ht="15">
      <c r="A38" s="8" t="s">
        <v>470</v>
      </c>
      <c r="B38" s="8">
        <v>6</v>
      </c>
      <c r="C38" s="9" t="s">
        <v>454</v>
      </c>
    </row>
    <row r="39" spans="1:8" ht="15">
      <c r="A39" s="10" t="s">
        <v>471</v>
      </c>
      <c r="B39" s="10">
        <v>5</v>
      </c>
      <c r="C39" s="9" t="s">
        <v>454</v>
      </c>
    </row>
    <row r="40" spans="1:8" ht="15">
      <c r="A40" s="8" t="s">
        <v>472</v>
      </c>
      <c r="B40" s="8">
        <v>2</v>
      </c>
      <c r="C40" s="9" t="s">
        <v>454</v>
      </c>
    </row>
    <row r="41" spans="1:8" ht="15">
      <c r="A41" s="10" t="s">
        <v>473</v>
      </c>
      <c r="B41" s="10">
        <v>94</v>
      </c>
      <c r="C41" s="9" t="s">
        <v>454</v>
      </c>
    </row>
    <row r="42" spans="1:8" ht="15">
      <c r="A42" s="8" t="s">
        <v>474</v>
      </c>
      <c r="B42" s="8">
        <v>0</v>
      </c>
      <c r="C42" s="9" t="s">
        <v>454</v>
      </c>
    </row>
    <row r="43" spans="1:8" ht="15">
      <c r="A43" s="10" t="s">
        <v>475</v>
      </c>
      <c r="B43" s="10">
        <v>1</v>
      </c>
      <c r="C43" s="9" t="s">
        <v>454</v>
      </c>
    </row>
    <row r="44" spans="1:8" s="5" customFormat="1" ht="15">
      <c r="A44" s="8" t="s">
        <v>476</v>
      </c>
      <c r="B44" s="8">
        <v>24</v>
      </c>
      <c r="C44" s="9" t="s">
        <v>454</v>
      </c>
      <c r="E44" s="6"/>
      <c r="F44" s="4"/>
      <c r="G44" s="4"/>
      <c r="H44" s="4"/>
    </row>
    <row r="45" spans="1:8" s="5" customFormat="1" ht="15">
      <c r="A45" s="10" t="s">
        <v>477</v>
      </c>
      <c r="B45" s="10">
        <v>1</v>
      </c>
      <c r="C45" s="9" t="s">
        <v>454</v>
      </c>
      <c r="E45" s="6"/>
      <c r="F45" s="4"/>
      <c r="G45" s="4"/>
      <c r="H45" s="4"/>
    </row>
    <row r="46" spans="1:8" s="5" customFormat="1" ht="15">
      <c r="A46" s="10" t="s">
        <v>478</v>
      </c>
      <c r="B46" s="10">
        <v>7</v>
      </c>
      <c r="C46" s="9" t="s">
        <v>454</v>
      </c>
      <c r="E46" s="6"/>
      <c r="F46" s="4"/>
      <c r="G46" s="4"/>
      <c r="H46" s="4"/>
    </row>
    <row r="47" spans="1:8" s="5" customFormat="1" ht="15">
      <c r="A47" s="8" t="s">
        <v>479</v>
      </c>
      <c r="B47" s="8">
        <v>7</v>
      </c>
      <c r="C47" s="9" t="s">
        <v>454</v>
      </c>
      <c r="E47" s="6"/>
      <c r="F47" s="4"/>
      <c r="G47" s="4"/>
      <c r="H47" s="4"/>
    </row>
    <row r="48" spans="1:8" s="5" customFormat="1" ht="15">
      <c r="A48" s="10" t="s">
        <v>480</v>
      </c>
      <c r="B48" s="10">
        <f>48-19</f>
        <v>29</v>
      </c>
      <c r="C48" s="9" t="s">
        <v>454</v>
      </c>
      <c r="E48" s="6"/>
      <c r="F48" s="4"/>
      <c r="G48" s="4"/>
      <c r="H48" s="4"/>
    </row>
    <row r="49" spans="1:8" s="5" customFormat="1" ht="15">
      <c r="A49" s="8" t="s">
        <v>481</v>
      </c>
      <c r="B49" s="8">
        <v>8</v>
      </c>
      <c r="C49" s="9" t="s">
        <v>454</v>
      </c>
      <c r="E49" s="6"/>
      <c r="F49" s="4"/>
      <c r="G49" s="4"/>
      <c r="H49" s="4"/>
    </row>
    <row r="50" spans="1:8" s="5" customFormat="1" ht="15">
      <c r="A50" s="10" t="s">
        <v>482</v>
      </c>
      <c r="B50" s="10">
        <v>8</v>
      </c>
      <c r="C50" s="9" t="s">
        <v>454</v>
      </c>
      <c r="E50" s="6"/>
      <c r="F50" s="4"/>
      <c r="G50" s="4"/>
      <c r="H50" s="4"/>
    </row>
    <row r="51" spans="1:8" s="5" customFormat="1" ht="15">
      <c r="A51" s="8" t="s">
        <v>483</v>
      </c>
      <c r="B51" s="8">
        <v>9</v>
      </c>
      <c r="C51" s="9" t="s">
        <v>454</v>
      </c>
      <c r="E51" s="6"/>
      <c r="F51" s="4"/>
      <c r="G51" s="4"/>
      <c r="H51" s="4"/>
    </row>
    <row r="52" spans="1:8" s="5" customFormat="1" ht="15">
      <c r="A52" s="10" t="s">
        <v>484</v>
      </c>
      <c r="B52" s="10">
        <v>6</v>
      </c>
      <c r="C52" s="9" t="s">
        <v>454</v>
      </c>
      <c r="E52" s="6"/>
      <c r="F52" s="4"/>
      <c r="G52" s="4"/>
      <c r="H52" s="4"/>
    </row>
    <row r="53" spans="1:8" s="5" customFormat="1" ht="15">
      <c r="A53" s="8" t="s">
        <v>485</v>
      </c>
      <c r="B53" s="8">
        <v>24</v>
      </c>
      <c r="C53" s="9" t="s">
        <v>454</v>
      </c>
      <c r="E53" s="6"/>
      <c r="F53" s="4"/>
      <c r="G53" s="4"/>
      <c r="H53" s="4"/>
    </row>
    <row r="54" spans="1:8" s="5" customFormat="1" ht="15">
      <c r="A54" s="10" t="s">
        <v>486</v>
      </c>
      <c r="B54" s="10">
        <f>80-19</f>
        <v>61</v>
      </c>
      <c r="C54" s="9" t="s">
        <v>454</v>
      </c>
      <c r="E54" s="6"/>
      <c r="F54" s="4"/>
      <c r="G54" s="4"/>
      <c r="H54" s="4"/>
    </row>
    <row r="55" spans="1:8" s="5" customFormat="1" ht="15">
      <c r="A55" s="8" t="s">
        <v>487</v>
      </c>
      <c r="B55" s="8">
        <v>17</v>
      </c>
      <c r="C55" s="9" t="s">
        <v>454</v>
      </c>
      <c r="E55" s="6"/>
      <c r="F55" s="4"/>
      <c r="G55" s="4"/>
      <c r="H55" s="4"/>
    </row>
    <row r="56" spans="1:8" s="5" customFormat="1" ht="15">
      <c r="A56" s="10" t="s">
        <v>488</v>
      </c>
      <c r="B56" s="10">
        <v>31</v>
      </c>
      <c r="C56" s="9" t="s">
        <v>454</v>
      </c>
      <c r="E56" s="6"/>
      <c r="F56" s="4"/>
      <c r="G56" s="4"/>
      <c r="H56" s="4"/>
    </row>
    <row r="57" spans="1:8" s="5" customFormat="1" ht="15">
      <c r="A57" s="8" t="s">
        <v>489</v>
      </c>
      <c r="B57" s="8">
        <v>2</v>
      </c>
      <c r="C57" s="9" t="s">
        <v>454</v>
      </c>
      <c r="E57" s="6"/>
      <c r="F57" s="4"/>
      <c r="G57" s="4"/>
      <c r="H57" s="4"/>
    </row>
    <row r="58" spans="1:8" s="5" customFormat="1" ht="15">
      <c r="A58" s="10" t="s">
        <v>490</v>
      </c>
      <c r="B58" s="10">
        <v>1</v>
      </c>
      <c r="C58" s="9" t="s">
        <v>454</v>
      </c>
      <c r="E58" s="6"/>
      <c r="F58" s="4"/>
      <c r="G58" s="4"/>
      <c r="H58" s="4"/>
    </row>
    <row r="59" spans="1:8" s="5" customFormat="1" ht="15">
      <c r="A59" s="8" t="s">
        <v>491</v>
      </c>
      <c r="B59" s="8">
        <v>2</v>
      </c>
      <c r="C59" s="9" t="s">
        <v>454</v>
      </c>
      <c r="E59" s="6"/>
      <c r="F59" s="4"/>
      <c r="G59" s="4"/>
      <c r="H59" s="4"/>
    </row>
    <row r="60" spans="1:8" s="5" customFormat="1" ht="15">
      <c r="A60" s="10" t="s">
        <v>492</v>
      </c>
      <c r="B60" s="10">
        <v>7</v>
      </c>
      <c r="C60" s="9" t="s">
        <v>454</v>
      </c>
      <c r="E60" s="6"/>
      <c r="F60" s="4"/>
      <c r="G60" s="4"/>
      <c r="H60" s="4"/>
    </row>
    <row r="61" spans="1:8" s="5" customFormat="1" ht="15">
      <c r="A61" s="8" t="s">
        <v>493</v>
      </c>
      <c r="B61" s="8">
        <v>12</v>
      </c>
      <c r="C61" s="9" t="s">
        <v>454</v>
      </c>
      <c r="E61" s="6"/>
      <c r="F61" s="4"/>
      <c r="G61" s="4"/>
      <c r="H61" s="4"/>
    </row>
    <row r="62" spans="1:8" s="5" customFormat="1" ht="15">
      <c r="A62" s="10" t="s">
        <v>494</v>
      </c>
      <c r="B62" s="10">
        <v>9</v>
      </c>
      <c r="C62" s="9" t="s">
        <v>454</v>
      </c>
      <c r="E62" s="6"/>
      <c r="F62" s="4"/>
      <c r="G62" s="4"/>
      <c r="H62" s="4"/>
    </row>
    <row r="63" spans="1:8" s="5" customFormat="1" ht="15">
      <c r="A63" s="8" t="s">
        <v>495</v>
      </c>
      <c r="B63" s="8">
        <v>2</v>
      </c>
      <c r="C63" s="9" t="s">
        <v>454</v>
      </c>
      <c r="E63" s="6"/>
      <c r="F63" s="4"/>
      <c r="G63" s="4"/>
      <c r="H63" s="4"/>
    </row>
    <row r="64" spans="1:8" s="5" customFormat="1" ht="15">
      <c r="A64" s="10" t="s">
        <v>496</v>
      </c>
      <c r="B64" s="10">
        <v>1</v>
      </c>
      <c r="C64" s="9" t="s">
        <v>454</v>
      </c>
      <c r="E64" s="6"/>
      <c r="F64" s="4"/>
      <c r="G64" s="4"/>
      <c r="H64" s="4"/>
    </row>
    <row r="65" spans="1:8" s="5" customFormat="1" ht="15">
      <c r="A65" s="8" t="s">
        <v>497</v>
      </c>
      <c r="B65" s="8">
        <v>0</v>
      </c>
      <c r="C65" s="9" t="s">
        <v>454</v>
      </c>
      <c r="E65" s="6"/>
      <c r="F65" s="4"/>
      <c r="G65" s="4"/>
      <c r="H65" s="4"/>
    </row>
    <row r="66" spans="1:8" s="5" customFormat="1" ht="15">
      <c r="A66" s="10" t="s">
        <v>498</v>
      </c>
      <c r="B66" s="10">
        <v>0</v>
      </c>
      <c r="C66" s="9" t="s">
        <v>454</v>
      </c>
      <c r="E66" s="6"/>
      <c r="F66" s="4"/>
      <c r="G66" s="4"/>
      <c r="H66" s="4"/>
    </row>
    <row r="67" spans="1:8" s="5" customFormat="1" ht="15">
      <c r="A67" s="8" t="s">
        <v>499</v>
      </c>
      <c r="B67" s="8">
        <v>1</v>
      </c>
      <c r="C67" s="9" t="s">
        <v>454</v>
      </c>
      <c r="E67" s="6"/>
      <c r="F67" s="4"/>
      <c r="G67" s="4"/>
      <c r="H67" s="4"/>
    </row>
    <row r="68" spans="1:8" s="5" customFormat="1" ht="15">
      <c r="A68" s="10" t="s">
        <v>500</v>
      </c>
      <c r="B68" s="10">
        <v>1</v>
      </c>
      <c r="C68" s="9" t="s">
        <v>454</v>
      </c>
      <c r="E68" s="6"/>
      <c r="F68" s="4"/>
      <c r="G68" s="4"/>
      <c r="H68" s="4"/>
    </row>
    <row r="69" spans="1:8" s="5" customFormat="1" ht="15">
      <c r="A69" s="8" t="s">
        <v>501</v>
      </c>
      <c r="B69" s="8">
        <v>8</v>
      </c>
      <c r="C69" s="9" t="s">
        <v>454</v>
      </c>
      <c r="E69" s="6"/>
      <c r="F69" s="4"/>
      <c r="G69" s="4"/>
      <c r="H69" s="4"/>
    </row>
    <row r="70" spans="1:8" s="5" customFormat="1" ht="15">
      <c r="A70" s="10" t="s">
        <v>502</v>
      </c>
      <c r="B70" s="10">
        <v>1</v>
      </c>
      <c r="C70" s="9" t="s">
        <v>454</v>
      </c>
      <c r="E70" s="6"/>
      <c r="F70" s="4"/>
      <c r="G70" s="4"/>
      <c r="H70" s="4"/>
    </row>
    <row r="71" spans="1:8" s="5" customFormat="1" ht="15">
      <c r="A71" s="8" t="s">
        <v>503</v>
      </c>
      <c r="B71" s="8">
        <v>0</v>
      </c>
      <c r="C71" s="9" t="s">
        <v>454</v>
      </c>
      <c r="E71" s="6"/>
      <c r="F71" s="4"/>
      <c r="G71" s="4"/>
      <c r="H71" s="4"/>
    </row>
    <row r="72" spans="1:8" s="5" customFormat="1" ht="15">
      <c r="A72" s="10" t="s">
        <v>504</v>
      </c>
      <c r="B72" s="10">
        <v>3</v>
      </c>
      <c r="C72" s="9" t="s">
        <v>454</v>
      </c>
      <c r="E72" s="6"/>
      <c r="F72" s="4"/>
      <c r="G72" s="4"/>
      <c r="H72" s="4"/>
    </row>
    <row r="73" spans="1:8" s="5" customFormat="1" ht="15">
      <c r="A73" s="8" t="s">
        <v>505</v>
      </c>
      <c r="B73" s="8">
        <v>8</v>
      </c>
      <c r="C73" s="9" t="s">
        <v>454</v>
      </c>
      <c r="E73" s="6"/>
      <c r="F73" s="4"/>
      <c r="G73" s="4"/>
      <c r="H73" s="4"/>
    </row>
    <row r="74" spans="1:8" s="5" customFormat="1" ht="15">
      <c r="A74" s="10" t="s">
        <v>506</v>
      </c>
      <c r="B74" s="10">
        <v>5</v>
      </c>
      <c r="C74" s="9" t="s">
        <v>454</v>
      </c>
      <c r="E74" s="6"/>
      <c r="F74" s="4"/>
      <c r="G74" s="4"/>
      <c r="H74" s="4"/>
    </row>
    <row r="75" spans="1:8" s="5" customFormat="1" ht="15">
      <c r="A75" s="8" t="s">
        <v>507</v>
      </c>
      <c r="B75" s="8">
        <v>0</v>
      </c>
      <c r="C75" s="9" t="s">
        <v>454</v>
      </c>
      <c r="E75" s="6"/>
      <c r="F75" s="4"/>
      <c r="G75" s="4"/>
      <c r="H75" s="4"/>
    </row>
    <row r="76" spans="1:8" s="5" customFormat="1" ht="15">
      <c r="A76" s="10" t="s">
        <v>508</v>
      </c>
      <c r="B76" s="10">
        <v>8</v>
      </c>
      <c r="C76" s="9" t="s">
        <v>454</v>
      </c>
      <c r="E76" s="6"/>
      <c r="F76" s="4"/>
      <c r="G76" s="4"/>
      <c r="H76" s="4"/>
    </row>
    <row r="77" spans="1:8" s="5" customFormat="1" ht="15">
      <c r="A77" s="8" t="s">
        <v>509</v>
      </c>
      <c r="B77" s="8">
        <v>9</v>
      </c>
      <c r="C77" s="9" t="s">
        <v>454</v>
      </c>
      <c r="E77" s="6"/>
      <c r="F77" s="4"/>
      <c r="G77" s="4"/>
      <c r="H77" s="4"/>
    </row>
    <row r="78" spans="1:8" s="5" customFormat="1" ht="15">
      <c r="A78" s="10" t="s">
        <v>510</v>
      </c>
      <c r="B78" s="10">
        <v>3</v>
      </c>
      <c r="C78" s="9" t="s">
        <v>454</v>
      </c>
      <c r="E78" s="6"/>
      <c r="F78" s="4"/>
      <c r="G78" s="4"/>
      <c r="H78" s="4"/>
    </row>
    <row r="79" spans="1:8" s="5" customFormat="1" ht="15">
      <c r="A79" s="8" t="s">
        <v>511</v>
      </c>
      <c r="B79" s="8">
        <v>9</v>
      </c>
      <c r="C79" s="9" t="s">
        <v>454</v>
      </c>
      <c r="E79" s="6"/>
      <c r="F79" s="4"/>
      <c r="G79" s="4"/>
      <c r="H79" s="4"/>
    </row>
    <row r="80" spans="1:8" s="5" customFormat="1" ht="15">
      <c r="A80" s="10" t="s">
        <v>512</v>
      </c>
      <c r="B80" s="10">
        <v>7</v>
      </c>
      <c r="C80" s="9" t="s">
        <v>454</v>
      </c>
      <c r="E80" s="6"/>
      <c r="F80" s="4"/>
      <c r="G80" s="4"/>
      <c r="H80" s="4"/>
    </row>
    <row r="81" spans="1:8" s="5" customFormat="1" ht="15">
      <c r="A81" s="8" t="s">
        <v>513</v>
      </c>
      <c r="B81" s="8">
        <v>12</v>
      </c>
      <c r="C81" s="9" t="s">
        <v>454</v>
      </c>
      <c r="E81" s="6"/>
      <c r="F81" s="4"/>
      <c r="G81" s="4"/>
      <c r="H81" s="4"/>
    </row>
    <row r="82" spans="1:8" s="5" customFormat="1" ht="15">
      <c r="A82" s="10" t="s">
        <v>514</v>
      </c>
      <c r="B82" s="10">
        <v>12</v>
      </c>
      <c r="C82" s="9" t="s">
        <v>454</v>
      </c>
      <c r="E82" s="6"/>
      <c r="F82" s="4"/>
      <c r="G82" s="4"/>
      <c r="H82" s="4"/>
    </row>
    <row r="83" spans="1:8" s="5" customFormat="1" ht="15">
      <c r="A83" s="8" t="s">
        <v>515</v>
      </c>
      <c r="B83" s="8">
        <v>6</v>
      </c>
      <c r="C83" s="9" t="s">
        <v>454</v>
      </c>
      <c r="E83" s="6"/>
      <c r="F83" s="4"/>
      <c r="G83" s="4"/>
      <c r="H83" s="4"/>
    </row>
    <row r="84" spans="1:8" s="5" customFormat="1" ht="15">
      <c r="A84" s="10" t="s">
        <v>516</v>
      </c>
      <c r="B84" s="10">
        <v>15</v>
      </c>
      <c r="C84" s="9" t="s">
        <v>454</v>
      </c>
      <c r="E84" s="6"/>
      <c r="F84" s="4"/>
      <c r="G84" s="4"/>
      <c r="H84" s="4"/>
    </row>
    <row r="85" spans="1:8" s="5" customFormat="1" ht="15">
      <c r="A85" s="8" t="s">
        <v>517</v>
      </c>
      <c r="B85" s="8">
        <v>4</v>
      </c>
      <c r="C85" s="9" t="s">
        <v>454</v>
      </c>
      <c r="E85" s="6"/>
      <c r="F85" s="4"/>
      <c r="G85" s="4"/>
      <c r="H85" s="4"/>
    </row>
    <row r="86" spans="1:8" s="5" customFormat="1" ht="15">
      <c r="A86" s="10" t="s">
        <v>518</v>
      </c>
      <c r="B86" s="10">
        <v>2</v>
      </c>
      <c r="C86" s="9" t="s">
        <v>454</v>
      </c>
      <c r="E86" s="6"/>
      <c r="F86" s="4"/>
      <c r="G86" s="4"/>
      <c r="H86" s="4"/>
    </row>
    <row r="87" spans="1:8" s="5" customFormat="1" ht="15">
      <c r="A87" s="8" t="s">
        <v>519</v>
      </c>
      <c r="B87" s="8">
        <v>3</v>
      </c>
      <c r="C87" s="9" t="s">
        <v>454</v>
      </c>
      <c r="E87" s="6"/>
      <c r="F87" s="4"/>
      <c r="G87" s="4"/>
      <c r="H87" s="4"/>
    </row>
    <row r="88" spans="1:8" s="5" customFormat="1" ht="15">
      <c r="A88" s="10" t="s">
        <v>520</v>
      </c>
      <c r="B88" s="10">
        <f>48-13</f>
        <v>35</v>
      </c>
      <c r="C88" s="9" t="s">
        <v>454</v>
      </c>
      <c r="E88" s="6"/>
      <c r="F88" s="4"/>
      <c r="G88" s="4"/>
      <c r="H88" s="4"/>
    </row>
    <row r="89" spans="1:8" s="5" customFormat="1" ht="15">
      <c r="A89" s="8" t="s">
        <v>521</v>
      </c>
      <c r="B89" s="8">
        <v>10</v>
      </c>
      <c r="C89" s="9" t="s">
        <v>454</v>
      </c>
      <c r="E89" s="6"/>
      <c r="F89" s="4"/>
      <c r="G89" s="4"/>
      <c r="H89" s="4"/>
    </row>
    <row r="90" spans="1:8" s="5" customFormat="1" ht="15">
      <c r="A90" s="10" t="s">
        <v>522</v>
      </c>
      <c r="B90" s="10">
        <v>7</v>
      </c>
      <c r="C90" s="9" t="s">
        <v>454</v>
      </c>
      <c r="E90" s="6"/>
      <c r="F90" s="4"/>
      <c r="G90" s="4"/>
      <c r="H90" s="4"/>
    </row>
    <row r="91" spans="1:8" s="5" customFormat="1" ht="15">
      <c r="A91" s="8" t="s">
        <v>523</v>
      </c>
      <c r="B91" s="8">
        <v>6</v>
      </c>
      <c r="C91" s="9" t="s">
        <v>454</v>
      </c>
      <c r="E91" s="6"/>
      <c r="F91" s="4"/>
      <c r="G91" s="4"/>
      <c r="H91" s="4"/>
    </row>
    <row r="92" spans="1:8" s="5" customFormat="1" ht="15">
      <c r="A92" s="10" t="s">
        <v>524</v>
      </c>
      <c r="B92" s="10">
        <v>6</v>
      </c>
      <c r="C92" s="9" t="s">
        <v>454</v>
      </c>
      <c r="E92" s="6"/>
      <c r="F92" s="4"/>
      <c r="G92" s="4"/>
      <c r="H92" s="4"/>
    </row>
    <row r="93" spans="1:8" s="5" customFormat="1" ht="15">
      <c r="A93" s="8" t="s">
        <v>525</v>
      </c>
      <c r="B93" s="8">
        <f>24-9</f>
        <v>15</v>
      </c>
      <c r="C93" s="9" t="s">
        <v>454</v>
      </c>
      <c r="E93" s="6"/>
      <c r="F93" s="4"/>
      <c r="G93" s="4"/>
      <c r="H93" s="4"/>
    </row>
    <row r="94" spans="1:8" s="5" customFormat="1" ht="15">
      <c r="A94" s="10" t="s">
        <v>526</v>
      </c>
      <c r="B94" s="10">
        <f>24-15</f>
        <v>9</v>
      </c>
      <c r="C94" s="9" t="s">
        <v>454</v>
      </c>
      <c r="E94" s="6"/>
      <c r="F94" s="4"/>
      <c r="G94" s="4"/>
      <c r="H94" s="4"/>
    </row>
    <row r="95" spans="1:8" s="5" customFormat="1" ht="15">
      <c r="A95" s="8" t="s">
        <v>527</v>
      </c>
      <c r="B95" s="8">
        <f>48-37</f>
        <v>11</v>
      </c>
      <c r="C95" s="9" t="s">
        <v>454</v>
      </c>
      <c r="E95" s="6"/>
      <c r="F95" s="4"/>
      <c r="G95" s="4"/>
      <c r="H95" s="4"/>
    </row>
    <row r="96" spans="1:8" s="5" customFormat="1" ht="15">
      <c r="A96" s="10" t="s">
        <v>528</v>
      </c>
      <c r="B96" s="10">
        <v>43</v>
      </c>
      <c r="C96" s="9" t="s">
        <v>454</v>
      </c>
      <c r="E96" s="6"/>
      <c r="F96" s="4"/>
      <c r="G96" s="4"/>
      <c r="H96" s="4"/>
    </row>
    <row r="97" spans="1:8" s="5" customFormat="1" ht="15">
      <c r="A97" s="8" t="s">
        <v>529</v>
      </c>
      <c r="B97" s="8">
        <f>24-17</f>
        <v>7</v>
      </c>
      <c r="C97" s="9" t="s">
        <v>454</v>
      </c>
      <c r="E97" s="6"/>
      <c r="F97" s="4"/>
      <c r="G97" s="4"/>
      <c r="H97" s="4"/>
    </row>
    <row r="98" spans="1:8" s="5" customFormat="1" ht="15">
      <c r="A98" s="10" t="s">
        <v>530</v>
      </c>
      <c r="B98" s="10">
        <v>1</v>
      </c>
      <c r="C98" s="9" t="s">
        <v>454</v>
      </c>
      <c r="E98" s="6"/>
      <c r="F98" s="4"/>
      <c r="G98" s="4"/>
      <c r="H98" s="4"/>
    </row>
    <row r="99" spans="1:8" s="5" customFormat="1" ht="15">
      <c r="A99" s="8" t="s">
        <v>531</v>
      </c>
      <c r="B99" s="8">
        <f>24-18</f>
        <v>6</v>
      </c>
      <c r="C99" s="9" t="s">
        <v>454</v>
      </c>
      <c r="E99" s="6"/>
      <c r="F99" s="4"/>
      <c r="G99" s="4"/>
      <c r="H99" s="4"/>
    </row>
    <row r="100" spans="1:8" s="5" customFormat="1" ht="15">
      <c r="A100" s="10" t="s">
        <v>532</v>
      </c>
      <c r="B100" s="10">
        <v>8</v>
      </c>
      <c r="C100" s="9" t="s">
        <v>454</v>
      </c>
      <c r="E100" s="6"/>
      <c r="F100" s="4"/>
      <c r="G100" s="4"/>
      <c r="H100" s="4"/>
    </row>
    <row r="101" spans="1:8" s="5" customFormat="1" ht="15">
      <c r="A101" s="8" t="s">
        <v>533</v>
      </c>
      <c r="B101" s="8">
        <v>14</v>
      </c>
      <c r="C101" s="9" t="s">
        <v>454</v>
      </c>
      <c r="E101" s="6"/>
      <c r="F101" s="4"/>
      <c r="G101" s="4"/>
      <c r="H101" s="4"/>
    </row>
    <row r="102" spans="1:8" s="5" customFormat="1" ht="15">
      <c r="A102" s="10" t="s">
        <v>534</v>
      </c>
      <c r="B102" s="10">
        <v>3</v>
      </c>
      <c r="C102" s="9" t="s">
        <v>454</v>
      </c>
      <c r="E102" s="6"/>
      <c r="F102" s="4"/>
      <c r="G102" s="4"/>
      <c r="H102" s="4"/>
    </row>
    <row r="103" spans="1:8" s="5" customFormat="1" ht="15">
      <c r="A103" s="8" t="s">
        <v>535</v>
      </c>
      <c r="B103" s="8">
        <v>8</v>
      </c>
      <c r="C103" s="9" t="s">
        <v>454</v>
      </c>
      <c r="E103" s="6"/>
      <c r="F103" s="4"/>
      <c r="G103" s="4"/>
      <c r="H103" s="4"/>
    </row>
    <row r="104" spans="1:8" s="5" customFormat="1" ht="15">
      <c r="A104" s="10" t="s">
        <v>536</v>
      </c>
      <c r="B104" s="10">
        <v>19</v>
      </c>
      <c r="C104" s="9" t="s">
        <v>454</v>
      </c>
      <c r="E104" s="6"/>
      <c r="F104" s="4"/>
      <c r="G104" s="4"/>
      <c r="H104" s="4"/>
    </row>
    <row r="105" spans="1:8" s="5" customFormat="1" ht="15">
      <c r="A105" s="8"/>
      <c r="B105" s="8"/>
      <c r="C105" s="9" t="s">
        <v>454</v>
      </c>
      <c r="E105" s="6"/>
      <c r="F105" s="4"/>
      <c r="G105" s="4"/>
      <c r="H105" s="4"/>
    </row>
    <row r="106" spans="1:8" s="5" customFormat="1" ht="15">
      <c r="A106" s="10" t="s">
        <v>537</v>
      </c>
      <c r="B106" s="10">
        <f>96+24</f>
        <v>120</v>
      </c>
      <c r="C106" s="9" t="s">
        <v>454</v>
      </c>
      <c r="E106" s="6"/>
      <c r="F106" s="4"/>
      <c r="G106" s="4"/>
      <c r="H106" s="4"/>
    </row>
    <row r="107" spans="1:8" s="5" customFormat="1" ht="15">
      <c r="A107" s="8" t="s">
        <v>538</v>
      </c>
      <c r="B107" s="8">
        <f>18-14</f>
        <v>4</v>
      </c>
      <c r="C107" s="9" t="s">
        <v>454</v>
      </c>
      <c r="E107" s="6"/>
      <c r="F107" s="4"/>
      <c r="G107" s="4"/>
      <c r="H107" s="4"/>
    </row>
    <row r="108" spans="1:8" s="5" customFormat="1" ht="15">
      <c r="A108" s="10" t="s">
        <v>539</v>
      </c>
      <c r="B108" s="10">
        <f>24-15</f>
        <v>9</v>
      </c>
      <c r="C108" s="9" t="s">
        <v>454</v>
      </c>
      <c r="E108" s="6"/>
      <c r="F108" s="4"/>
      <c r="G108" s="4"/>
      <c r="H108" s="4"/>
    </row>
    <row r="109" spans="1:8" s="5" customFormat="1" ht="15">
      <c r="A109" s="8" t="s">
        <v>540</v>
      </c>
      <c r="B109" s="8">
        <f>24-15</f>
        <v>9</v>
      </c>
      <c r="C109" s="9" t="s">
        <v>454</v>
      </c>
      <c r="E109" s="6"/>
      <c r="F109" s="4"/>
      <c r="G109" s="4"/>
      <c r="H109" s="4"/>
    </row>
    <row r="110" spans="1:8" s="5" customFormat="1" ht="15">
      <c r="A110" s="10" t="s">
        <v>541</v>
      </c>
      <c r="B110" s="10">
        <f>24-17</f>
        <v>7</v>
      </c>
      <c r="C110" s="9" t="s">
        <v>454</v>
      </c>
      <c r="E110" s="6"/>
      <c r="F110" s="4"/>
      <c r="G110" s="4"/>
      <c r="H110" s="4"/>
    </row>
    <row r="111" spans="1:8" s="5" customFormat="1" ht="15">
      <c r="A111" s="8" t="s">
        <v>542</v>
      </c>
      <c r="B111" s="8">
        <f>24-18</f>
        <v>6</v>
      </c>
      <c r="C111" s="9" t="s">
        <v>454</v>
      </c>
      <c r="E111" s="6"/>
      <c r="F111" s="4"/>
      <c r="G111" s="4"/>
      <c r="H111" s="4"/>
    </row>
    <row r="112" spans="1:8" s="5" customFormat="1" ht="15">
      <c r="A112" s="10" t="s">
        <v>543</v>
      </c>
      <c r="B112" s="10">
        <f>24-19</f>
        <v>5</v>
      </c>
      <c r="C112" s="9" t="s">
        <v>454</v>
      </c>
      <c r="E112" s="6"/>
      <c r="F112" s="4"/>
      <c r="G112" s="4"/>
      <c r="H112" s="4"/>
    </row>
    <row r="113" spans="1:8" s="5" customFormat="1" ht="15">
      <c r="A113" s="8" t="s">
        <v>544</v>
      </c>
      <c r="B113" s="8">
        <f>24-18</f>
        <v>6</v>
      </c>
      <c r="C113" s="9" t="s">
        <v>454</v>
      </c>
      <c r="E113" s="6"/>
      <c r="F113" s="4"/>
      <c r="G113" s="4"/>
      <c r="H113" s="4"/>
    </row>
    <row r="114" spans="1:8" s="5" customFormat="1" ht="15">
      <c r="A114" s="10" t="s">
        <v>545</v>
      </c>
      <c r="B114" s="10">
        <v>1</v>
      </c>
      <c r="C114" s="9" t="s">
        <v>454</v>
      </c>
      <c r="E114" s="6"/>
      <c r="F114" s="4"/>
      <c r="G114" s="4"/>
      <c r="H114" s="4"/>
    </row>
    <row r="115" spans="1:8" s="5" customFormat="1" ht="15">
      <c r="A115" s="8" t="s">
        <v>546</v>
      </c>
      <c r="B115" s="8">
        <v>0</v>
      </c>
      <c r="C115" s="9" t="s">
        <v>454</v>
      </c>
      <c r="E115" s="6"/>
      <c r="F115" s="4"/>
      <c r="G115" s="4"/>
      <c r="H115" s="4"/>
    </row>
    <row r="116" spans="1:8" s="5" customFormat="1" ht="15">
      <c r="A116" s="10" t="s">
        <v>547</v>
      </c>
      <c r="B116" s="10">
        <v>1</v>
      </c>
      <c r="C116" s="9" t="s">
        <v>454</v>
      </c>
      <c r="E116" s="6"/>
      <c r="F116" s="4"/>
      <c r="G116" s="4"/>
      <c r="H116" s="4"/>
    </row>
    <row r="117" spans="1:8" s="5" customFormat="1" ht="15">
      <c r="A117" s="8" t="s">
        <v>548</v>
      </c>
      <c r="B117" s="8">
        <f>24-8</f>
        <v>16</v>
      </c>
      <c r="C117" s="9" t="s">
        <v>454</v>
      </c>
      <c r="E117" s="6"/>
      <c r="F117" s="4"/>
      <c r="G117" s="4"/>
      <c r="H117" s="4"/>
    </row>
    <row r="118" spans="1:8" s="5" customFormat="1" ht="15">
      <c r="A118" s="10" t="s">
        <v>549</v>
      </c>
      <c r="B118" s="10">
        <v>5</v>
      </c>
      <c r="C118" s="9" t="s">
        <v>454</v>
      </c>
      <c r="E118" s="6"/>
      <c r="F118" s="4"/>
      <c r="G118" s="4"/>
      <c r="H118" s="4"/>
    </row>
    <row r="119" spans="1:8" s="5" customFormat="1" ht="15">
      <c r="A119" s="8" t="s">
        <v>550</v>
      </c>
      <c r="B119" s="8">
        <f>48-21</f>
        <v>27</v>
      </c>
      <c r="C119" s="9" t="s">
        <v>454</v>
      </c>
      <c r="E119" s="6"/>
      <c r="F119" s="4"/>
      <c r="G119" s="4"/>
      <c r="H119" s="4"/>
    </row>
    <row r="120" spans="1:8" s="5" customFormat="1" ht="15">
      <c r="A120" s="10" t="s">
        <v>551</v>
      </c>
      <c r="B120" s="10">
        <v>48</v>
      </c>
      <c r="C120" s="9" t="s">
        <v>454</v>
      </c>
      <c r="E120" s="6"/>
      <c r="F120" s="4"/>
      <c r="G120" s="4"/>
      <c r="H120" s="4"/>
    </row>
    <row r="121" spans="1:8" s="5" customFormat="1" ht="15">
      <c r="A121" s="8" t="s">
        <v>552</v>
      </c>
      <c r="B121" s="8">
        <f>48-12</f>
        <v>36</v>
      </c>
      <c r="C121" s="9" t="s">
        <v>454</v>
      </c>
      <c r="E121" s="6"/>
      <c r="F121" s="4"/>
      <c r="G121" s="4"/>
      <c r="H121" s="4"/>
    </row>
    <row r="122" spans="1:8" s="5" customFormat="1" ht="15">
      <c r="A122" s="10" t="s">
        <v>553</v>
      </c>
      <c r="B122" s="10">
        <v>7</v>
      </c>
      <c r="C122" s="9" t="s">
        <v>454</v>
      </c>
      <c r="E122" s="6"/>
      <c r="F122" s="4"/>
      <c r="G122" s="4"/>
      <c r="H122" s="4"/>
    </row>
    <row r="123" spans="1:8" s="5" customFormat="1" ht="15">
      <c r="A123" s="8" t="s">
        <v>554</v>
      </c>
      <c r="B123" s="8">
        <v>2</v>
      </c>
      <c r="C123" s="9" t="s">
        <v>454</v>
      </c>
      <c r="E123" s="6"/>
      <c r="F123" s="4"/>
      <c r="G123" s="4"/>
      <c r="H123" s="4"/>
    </row>
    <row r="124" spans="1:8" s="5" customFormat="1" ht="15">
      <c r="A124" s="10" t="s">
        <v>555</v>
      </c>
      <c r="B124" s="10">
        <v>0</v>
      </c>
      <c r="C124" s="9" t="s">
        <v>454</v>
      </c>
      <c r="E124" s="6"/>
      <c r="F124" s="4"/>
      <c r="G124" s="4"/>
      <c r="H124" s="4"/>
    </row>
    <row r="125" spans="1:8" s="5" customFormat="1" ht="15">
      <c r="A125" s="8" t="s">
        <v>556</v>
      </c>
      <c r="B125" s="8">
        <f>36-9</f>
        <v>27</v>
      </c>
      <c r="C125" s="9" t="s">
        <v>454</v>
      </c>
      <c r="E125" s="6"/>
      <c r="F125" s="4"/>
      <c r="G125" s="4"/>
      <c r="H125" s="4"/>
    </row>
    <row r="126" spans="1:8" s="5" customFormat="1" ht="15">
      <c r="A126" s="10" t="s">
        <v>557</v>
      </c>
      <c r="B126" s="10">
        <f>36-15</f>
        <v>21</v>
      </c>
      <c r="C126" s="9" t="s">
        <v>454</v>
      </c>
      <c r="E126" s="6"/>
      <c r="F126" s="4"/>
      <c r="G126" s="4"/>
      <c r="H126" s="4"/>
    </row>
    <row r="127" spans="1:8" s="5" customFormat="1" ht="15">
      <c r="A127" s="8" t="s">
        <v>558</v>
      </c>
      <c r="B127" s="8">
        <f>36-18</f>
        <v>18</v>
      </c>
      <c r="C127" s="9" t="s">
        <v>454</v>
      </c>
      <c r="E127" s="6"/>
      <c r="F127" s="4"/>
      <c r="G127" s="4"/>
      <c r="H127" s="4"/>
    </row>
    <row r="128" spans="1:8" s="5" customFormat="1" ht="15">
      <c r="A128" s="10" t="s">
        <v>559</v>
      </c>
      <c r="B128" s="10">
        <f>120-77</f>
        <v>43</v>
      </c>
      <c r="C128" s="9" t="s">
        <v>454</v>
      </c>
      <c r="E128" s="6"/>
      <c r="F128" s="4"/>
      <c r="G128" s="4"/>
      <c r="H128" s="4"/>
    </row>
    <row r="129" spans="1:8" s="5" customFormat="1" ht="15">
      <c r="A129" s="8" t="s">
        <v>560</v>
      </c>
      <c r="B129" s="8">
        <v>4</v>
      </c>
      <c r="C129" s="9" t="s">
        <v>454</v>
      </c>
      <c r="E129" s="6"/>
      <c r="F129" s="4"/>
      <c r="G129" s="4"/>
      <c r="H129" s="4"/>
    </row>
    <row r="130" spans="1:8" s="5" customFormat="1" ht="15">
      <c r="A130" s="10" t="s">
        <v>560</v>
      </c>
      <c r="B130" s="10">
        <v>1</v>
      </c>
      <c r="C130" s="9" t="s">
        <v>454</v>
      </c>
      <c r="E130" s="6"/>
      <c r="F130" s="4"/>
      <c r="G130" s="4"/>
      <c r="H130" s="4"/>
    </row>
    <row r="131" spans="1:8" s="5" customFormat="1" ht="15">
      <c r="A131" s="8" t="s">
        <v>561</v>
      </c>
      <c r="B131" s="8">
        <v>1</v>
      </c>
      <c r="C131" s="9" t="s">
        <v>454</v>
      </c>
      <c r="E131" s="6"/>
      <c r="F131" s="4"/>
      <c r="G131" s="4"/>
      <c r="H131" s="4"/>
    </row>
    <row r="132" spans="1:8" s="5" customFormat="1" ht="15">
      <c r="A132" s="10" t="s">
        <v>562</v>
      </c>
      <c r="B132" s="10">
        <v>24</v>
      </c>
      <c r="C132" s="9" t="s">
        <v>454</v>
      </c>
      <c r="E132" s="6"/>
      <c r="F132" s="4"/>
      <c r="G132" s="4"/>
      <c r="H132" s="4"/>
    </row>
    <row r="133" spans="1:8" s="5" customFormat="1" ht="15">
      <c r="A133" s="8" t="s">
        <v>563</v>
      </c>
      <c r="B133" s="8">
        <f>24*3-65</f>
        <v>7</v>
      </c>
      <c r="C133" s="9" t="s">
        <v>454</v>
      </c>
      <c r="E133" s="6"/>
      <c r="F133" s="4"/>
      <c r="G133" s="4"/>
      <c r="H133" s="4"/>
    </row>
    <row r="134" spans="1:8" s="5" customFormat="1" ht="15">
      <c r="A134" s="10" t="s">
        <v>564</v>
      </c>
      <c r="B134" s="10">
        <v>2</v>
      </c>
      <c r="C134" s="9" t="s">
        <v>454</v>
      </c>
      <c r="E134" s="6"/>
      <c r="F134" s="4"/>
      <c r="G134" s="4"/>
      <c r="H134" s="4"/>
    </row>
    <row r="135" spans="1:8" s="5" customFormat="1" ht="15">
      <c r="A135" s="8" t="s">
        <v>565</v>
      </c>
      <c r="B135" s="8">
        <v>12</v>
      </c>
      <c r="C135" s="9" t="s">
        <v>454</v>
      </c>
      <c r="E135" s="6"/>
      <c r="F135" s="4"/>
      <c r="G135" s="4"/>
      <c r="H135" s="4"/>
    </row>
    <row r="136" spans="1:8" s="5" customFormat="1" ht="15">
      <c r="A136" s="10" t="s">
        <v>566</v>
      </c>
      <c r="B136" s="10">
        <f>24-13</f>
        <v>11</v>
      </c>
      <c r="C136" s="9" t="s">
        <v>454</v>
      </c>
      <c r="E136" s="6"/>
      <c r="F136" s="4"/>
      <c r="G136" s="4"/>
      <c r="H136" s="4"/>
    </row>
    <row r="137" spans="1:8" s="5" customFormat="1" ht="15">
      <c r="A137" s="8" t="s">
        <v>567</v>
      </c>
      <c r="B137" s="8">
        <f>24-17</f>
        <v>7</v>
      </c>
      <c r="C137" s="9" t="s">
        <v>454</v>
      </c>
      <c r="E137" s="6"/>
      <c r="F137" s="4"/>
      <c r="G137" s="4"/>
      <c r="H137" s="4"/>
    </row>
    <row r="138" spans="1:8" s="5" customFormat="1" ht="15">
      <c r="A138" s="10" t="s">
        <v>568</v>
      </c>
      <c r="B138" s="10">
        <v>1</v>
      </c>
      <c r="C138" s="9" t="s">
        <v>454</v>
      </c>
      <c r="E138" s="6"/>
      <c r="F138" s="4"/>
      <c r="G138" s="4"/>
      <c r="H138" s="4"/>
    </row>
    <row r="139" spans="1:8" s="5" customFormat="1" ht="15">
      <c r="A139" s="8" t="s">
        <v>569</v>
      </c>
      <c r="B139" s="8">
        <v>9</v>
      </c>
      <c r="C139" s="9" t="s">
        <v>454</v>
      </c>
      <c r="E139" s="6"/>
      <c r="F139" s="4"/>
      <c r="G139" s="4"/>
      <c r="H139" s="4"/>
    </row>
    <row r="140" spans="1:8" s="5" customFormat="1" ht="15">
      <c r="A140" s="10" t="s">
        <v>570</v>
      </c>
      <c r="B140" s="10">
        <v>40</v>
      </c>
      <c r="C140" s="9" t="s">
        <v>454</v>
      </c>
      <c r="E140" s="6"/>
      <c r="F140" s="4"/>
      <c r="G140" s="4"/>
      <c r="H140" s="4"/>
    </row>
    <row r="141" spans="1:8" s="5" customFormat="1" ht="15">
      <c r="A141" s="8" t="s">
        <v>571</v>
      </c>
      <c r="B141" s="8">
        <v>5</v>
      </c>
      <c r="C141" s="9" t="s">
        <v>454</v>
      </c>
      <c r="E141" s="6"/>
      <c r="F141" s="4"/>
      <c r="G141" s="4"/>
      <c r="H141" s="4"/>
    </row>
    <row r="142" spans="1:8" s="5" customFormat="1" ht="15">
      <c r="A142" s="10" t="s">
        <v>572</v>
      </c>
      <c r="B142" s="10">
        <v>12</v>
      </c>
      <c r="C142" s="9" t="s">
        <v>454</v>
      </c>
      <c r="E142" s="6"/>
      <c r="F142" s="4"/>
      <c r="G142" s="4"/>
      <c r="H142" s="4"/>
    </row>
    <row r="143" spans="1:8" s="5" customFormat="1" ht="15">
      <c r="A143" s="8" t="s">
        <v>573</v>
      </c>
      <c r="B143" s="8">
        <f>24-8</f>
        <v>16</v>
      </c>
      <c r="C143" s="9" t="s">
        <v>454</v>
      </c>
      <c r="E143" s="6"/>
      <c r="F143" s="4"/>
      <c r="G143" s="4"/>
      <c r="H143" s="4"/>
    </row>
    <row r="144" spans="1:8" s="5" customFormat="1" ht="15">
      <c r="A144" s="10"/>
      <c r="B144" s="10"/>
      <c r="C144" s="9" t="s">
        <v>454</v>
      </c>
      <c r="E144" s="6"/>
      <c r="F144" s="4"/>
      <c r="G144" s="4"/>
      <c r="H144" s="4"/>
    </row>
    <row r="145" spans="1:8" s="5" customFormat="1" ht="15">
      <c r="A145" s="8" t="s">
        <v>574</v>
      </c>
      <c r="B145" s="8">
        <v>8</v>
      </c>
      <c r="C145" s="9" t="s">
        <v>454</v>
      </c>
      <c r="E145" s="6"/>
      <c r="F145" s="4"/>
      <c r="G145" s="4"/>
      <c r="H145" s="4"/>
    </row>
    <row r="146" spans="1:8" s="5" customFormat="1" ht="15">
      <c r="A146" s="10" t="s">
        <v>575</v>
      </c>
      <c r="B146" s="10">
        <f>40-22</f>
        <v>18</v>
      </c>
      <c r="C146" s="9" t="s">
        <v>454</v>
      </c>
      <c r="E146" s="6"/>
      <c r="F146" s="4"/>
      <c r="G146" s="4"/>
      <c r="H146" s="4"/>
    </row>
    <row r="147" spans="1:8" s="5" customFormat="1" ht="15">
      <c r="A147" s="8" t="s">
        <v>576</v>
      </c>
      <c r="B147" s="8">
        <v>0</v>
      </c>
      <c r="C147" s="9" t="s">
        <v>454</v>
      </c>
      <c r="E147" s="6"/>
      <c r="F147" s="4"/>
      <c r="G147" s="4"/>
      <c r="H147" s="4"/>
    </row>
    <row r="148" spans="1:8" s="5" customFormat="1" ht="15">
      <c r="A148" s="10" t="s">
        <v>577</v>
      </c>
      <c r="B148" s="10">
        <f>40-22</f>
        <v>18</v>
      </c>
      <c r="C148" s="9" t="s">
        <v>454</v>
      </c>
      <c r="E148" s="6"/>
      <c r="F148" s="4"/>
      <c r="G148" s="4"/>
      <c r="H148" s="4"/>
    </row>
    <row r="149" spans="1:8" s="5" customFormat="1" ht="15">
      <c r="A149" s="8" t="s">
        <v>578</v>
      </c>
      <c r="B149" s="8">
        <f>40-14</f>
        <v>26</v>
      </c>
      <c r="C149" s="9" t="s">
        <v>454</v>
      </c>
      <c r="E149" s="6"/>
      <c r="F149" s="4"/>
      <c r="G149" s="4"/>
      <c r="H149" s="4"/>
    </row>
    <row r="150" spans="1:8" s="5" customFormat="1" ht="15">
      <c r="A150" s="10" t="s">
        <v>579</v>
      </c>
      <c r="B150" s="10">
        <f>24-19</f>
        <v>5</v>
      </c>
      <c r="C150" s="9" t="s">
        <v>454</v>
      </c>
      <c r="E150" s="6"/>
      <c r="F150" s="4"/>
      <c r="G150" s="4"/>
      <c r="H150" s="4"/>
    </row>
    <row r="151" spans="1:8" s="5" customFormat="1" ht="15">
      <c r="A151" s="8" t="s">
        <v>580</v>
      </c>
      <c r="B151" s="8">
        <f>24-8</f>
        <v>16</v>
      </c>
      <c r="C151" s="9" t="s">
        <v>454</v>
      </c>
      <c r="E151" s="6"/>
      <c r="F151" s="4"/>
      <c r="G151" s="4"/>
      <c r="H151" s="4"/>
    </row>
    <row r="152" spans="1:8" s="5" customFormat="1" ht="15">
      <c r="A152" s="10" t="s">
        <v>581</v>
      </c>
      <c r="B152" s="10">
        <v>1</v>
      </c>
      <c r="C152" s="9" t="s">
        <v>454</v>
      </c>
      <c r="E152" s="6"/>
      <c r="F152" s="4"/>
      <c r="G152" s="4"/>
      <c r="H152" s="4"/>
    </row>
    <row r="153" spans="1:8" s="5" customFormat="1" ht="15">
      <c r="A153" s="8" t="s">
        <v>582</v>
      </c>
      <c r="B153" s="8">
        <v>1</v>
      </c>
      <c r="C153" s="9" t="s">
        <v>454</v>
      </c>
      <c r="E153" s="6"/>
      <c r="F153" s="4"/>
      <c r="G153" s="4"/>
      <c r="H153" s="4"/>
    </row>
    <row r="154" spans="1:8" s="5" customFormat="1" ht="15">
      <c r="A154" s="10" t="s">
        <v>583</v>
      </c>
      <c r="B154" s="10">
        <v>8</v>
      </c>
      <c r="C154" s="9" t="s">
        <v>454</v>
      </c>
      <c r="E154" s="6"/>
      <c r="F154" s="4"/>
      <c r="G154" s="4"/>
      <c r="H154" s="4"/>
    </row>
    <row r="155" spans="1:8" s="5" customFormat="1" ht="15">
      <c r="A155" s="8" t="s">
        <v>584</v>
      </c>
      <c r="B155" s="8">
        <v>1</v>
      </c>
      <c r="C155" s="9" t="s">
        <v>454</v>
      </c>
      <c r="E155" s="6"/>
      <c r="F155" s="4"/>
      <c r="G155" s="4"/>
      <c r="H155" s="4"/>
    </row>
    <row r="156" spans="1:8" s="5" customFormat="1" ht="15">
      <c r="A156" s="10" t="s">
        <v>585</v>
      </c>
      <c r="B156" s="10">
        <v>5</v>
      </c>
      <c r="C156" s="9" t="s">
        <v>454</v>
      </c>
      <c r="E156" s="6"/>
      <c r="F156" s="4"/>
      <c r="G156" s="4"/>
      <c r="H156" s="4"/>
    </row>
    <row r="157" spans="1:8" s="5" customFormat="1" ht="15">
      <c r="A157" s="8" t="s">
        <v>586</v>
      </c>
      <c r="B157" s="8">
        <v>3</v>
      </c>
      <c r="C157" s="9" t="s">
        <v>454</v>
      </c>
      <c r="E157" s="6"/>
      <c r="F157" s="4"/>
      <c r="G157" s="4"/>
      <c r="H157" s="4"/>
    </row>
    <row r="158" spans="1:8" s="5" customFormat="1" ht="15">
      <c r="A158" s="10" t="s">
        <v>587</v>
      </c>
      <c r="B158" s="10">
        <v>6</v>
      </c>
      <c r="C158" s="9" t="s">
        <v>454</v>
      </c>
      <c r="E158" s="6"/>
      <c r="F158" s="4"/>
      <c r="G158" s="4"/>
      <c r="H158" s="4"/>
    </row>
    <row r="159" spans="1:8" s="5" customFormat="1" ht="15">
      <c r="A159" s="8" t="s">
        <v>588</v>
      </c>
      <c r="B159" s="8">
        <v>20</v>
      </c>
      <c r="C159" s="9" t="s">
        <v>454</v>
      </c>
      <c r="E159" s="6"/>
      <c r="F159" s="4"/>
      <c r="G159" s="4"/>
      <c r="H159" s="4"/>
    </row>
    <row r="160" spans="1:8" s="5" customFormat="1" ht="15">
      <c r="A160" s="10" t="s">
        <v>589</v>
      </c>
      <c r="B160" s="10">
        <v>2</v>
      </c>
      <c r="C160" s="9" t="s">
        <v>454</v>
      </c>
      <c r="E160" s="6"/>
      <c r="F160" s="4"/>
      <c r="G160" s="4"/>
      <c r="H160" s="4"/>
    </row>
    <row r="161" spans="1:8" s="5" customFormat="1" ht="15">
      <c r="A161" s="8" t="s">
        <v>590</v>
      </c>
      <c r="B161" s="8">
        <f>48-12</f>
        <v>36</v>
      </c>
      <c r="C161" s="9" t="s">
        <v>454</v>
      </c>
      <c r="E161" s="6"/>
      <c r="F161" s="4"/>
      <c r="G161" s="4"/>
      <c r="H161" s="4"/>
    </row>
    <row r="162" spans="1:8" s="5" customFormat="1" ht="15">
      <c r="A162" s="10" t="s">
        <v>591</v>
      </c>
      <c r="B162" s="10">
        <v>6</v>
      </c>
      <c r="C162" s="9" t="s">
        <v>454</v>
      </c>
      <c r="E162" s="6"/>
      <c r="F162" s="4"/>
      <c r="G162" s="4"/>
      <c r="H162" s="4"/>
    </row>
    <row r="163" spans="1:8" s="5" customFormat="1" ht="15">
      <c r="A163" s="8" t="s">
        <v>592</v>
      </c>
      <c r="B163" s="8">
        <v>18</v>
      </c>
      <c r="C163" s="9" t="s">
        <v>454</v>
      </c>
      <c r="E163" s="6"/>
      <c r="F163" s="4"/>
      <c r="G163" s="4"/>
      <c r="H163" s="4"/>
    </row>
    <row r="164" spans="1:8" s="5" customFormat="1" ht="15">
      <c r="A164" s="10" t="s">
        <v>593</v>
      </c>
      <c r="B164" s="10">
        <v>6</v>
      </c>
      <c r="C164" s="9" t="s">
        <v>454</v>
      </c>
      <c r="E164" s="6"/>
      <c r="F164" s="4"/>
      <c r="G164" s="4"/>
      <c r="H164" s="4"/>
    </row>
    <row r="165" spans="1:8" s="5" customFormat="1" ht="15">
      <c r="A165" s="8" t="s">
        <v>594</v>
      </c>
      <c r="B165" s="8">
        <v>43</v>
      </c>
      <c r="C165" s="9" t="s">
        <v>454</v>
      </c>
      <c r="E165" s="6"/>
      <c r="F165" s="4"/>
      <c r="G165" s="4"/>
      <c r="H165" s="4"/>
    </row>
    <row r="166" spans="1:8" s="5" customFormat="1" ht="15">
      <c r="A166" s="10" t="s">
        <v>595</v>
      </c>
      <c r="B166" s="10">
        <v>12</v>
      </c>
      <c r="C166" s="9" t="s">
        <v>454</v>
      </c>
      <c r="E166" s="6"/>
      <c r="F166" s="4"/>
      <c r="G166" s="4"/>
      <c r="H166" s="4"/>
    </row>
    <row r="167" spans="1:8" s="5" customFormat="1" ht="15">
      <c r="A167" s="8" t="s">
        <v>596</v>
      </c>
      <c r="B167" s="8">
        <v>2</v>
      </c>
      <c r="C167" s="9" t="s">
        <v>454</v>
      </c>
      <c r="E167" s="6"/>
      <c r="F167" s="4"/>
      <c r="G167" s="4"/>
      <c r="H167" s="4"/>
    </row>
    <row r="168" spans="1:8" s="5" customFormat="1" ht="15">
      <c r="A168" s="10" t="s">
        <v>597</v>
      </c>
      <c r="B168" s="10">
        <v>24</v>
      </c>
      <c r="C168" s="9" t="s">
        <v>454</v>
      </c>
      <c r="E168" s="6"/>
      <c r="F168" s="4"/>
      <c r="G168" s="4"/>
      <c r="H168" s="4"/>
    </row>
    <row r="169" spans="1:8" s="5" customFormat="1" ht="15">
      <c r="A169" s="8" t="s">
        <v>598</v>
      </c>
      <c r="B169" s="8">
        <v>0</v>
      </c>
      <c r="C169" s="9" t="s">
        <v>454</v>
      </c>
      <c r="E169" s="6"/>
      <c r="F169" s="4"/>
      <c r="G169" s="4"/>
      <c r="H169" s="4"/>
    </row>
    <row r="170" spans="1:8" s="5" customFormat="1" ht="15">
      <c r="A170" s="10" t="s">
        <v>599</v>
      </c>
      <c r="B170" s="10">
        <v>19</v>
      </c>
      <c r="C170" s="9" t="s">
        <v>454</v>
      </c>
      <c r="E170" s="6"/>
      <c r="F170" s="4"/>
      <c r="G170" s="4"/>
      <c r="H170" s="4"/>
    </row>
    <row r="171" spans="1:8" s="5" customFormat="1" ht="15">
      <c r="A171" s="8" t="s">
        <v>600</v>
      </c>
      <c r="B171" s="8">
        <v>10</v>
      </c>
      <c r="C171" s="9" t="s">
        <v>454</v>
      </c>
      <c r="E171" s="6"/>
      <c r="F171" s="4"/>
      <c r="G171" s="4"/>
      <c r="H171" s="4"/>
    </row>
    <row r="172" spans="1:8" s="5" customFormat="1" ht="15">
      <c r="A172" s="10" t="s">
        <v>601</v>
      </c>
      <c r="B172" s="10">
        <v>19</v>
      </c>
      <c r="C172" s="9" t="s">
        <v>454</v>
      </c>
      <c r="E172" s="6"/>
      <c r="F172" s="4"/>
      <c r="G172" s="4"/>
      <c r="H172" s="4"/>
    </row>
    <row r="173" spans="1:8" s="5" customFormat="1" ht="15">
      <c r="A173" s="8" t="s">
        <v>602</v>
      </c>
      <c r="B173" s="8">
        <f>36-27</f>
        <v>9</v>
      </c>
      <c r="C173" s="9" t="s">
        <v>454</v>
      </c>
      <c r="E173" s="6"/>
      <c r="F173" s="4"/>
      <c r="G173" s="4"/>
      <c r="H173" s="4"/>
    </row>
    <row r="174" spans="1:8" s="5" customFormat="1" ht="15">
      <c r="A174" s="10" t="s">
        <v>603</v>
      </c>
      <c r="B174" s="10">
        <v>6</v>
      </c>
      <c r="C174" s="9" t="s">
        <v>454</v>
      </c>
      <c r="E174" s="6"/>
      <c r="F174" s="4"/>
      <c r="G174" s="4"/>
      <c r="H174" s="4"/>
    </row>
    <row r="175" spans="1:8" s="5" customFormat="1" ht="15">
      <c r="A175" s="8" t="s">
        <v>604</v>
      </c>
      <c r="B175" s="8">
        <v>96</v>
      </c>
      <c r="C175" s="9" t="s">
        <v>454</v>
      </c>
      <c r="E175" s="6"/>
      <c r="F175" s="4"/>
      <c r="G175" s="4"/>
      <c r="H175" s="4"/>
    </row>
    <row r="176" spans="1:8" s="5" customFormat="1" ht="15">
      <c r="A176" s="10" t="s">
        <v>605</v>
      </c>
      <c r="B176" s="10">
        <f>24-11</f>
        <v>13</v>
      </c>
      <c r="C176" s="9" t="s">
        <v>454</v>
      </c>
      <c r="E176" s="6"/>
      <c r="F176" s="4"/>
      <c r="G176" s="4"/>
      <c r="H176" s="4"/>
    </row>
    <row r="177" spans="1:8" s="5" customFormat="1" ht="15">
      <c r="A177" s="8" t="s">
        <v>606</v>
      </c>
      <c r="B177" s="8">
        <f>72-40</f>
        <v>32</v>
      </c>
      <c r="C177" s="9" t="s">
        <v>454</v>
      </c>
      <c r="E177" s="6"/>
      <c r="F177" s="4"/>
      <c r="G177" s="4"/>
      <c r="H177" s="4"/>
    </row>
    <row r="178" spans="1:8" s="5" customFormat="1" ht="15">
      <c r="A178" s="10" t="s">
        <v>607</v>
      </c>
      <c r="B178" s="10">
        <v>43</v>
      </c>
      <c r="C178" s="9" t="s">
        <v>454</v>
      </c>
      <c r="E178" s="6"/>
      <c r="F178" s="4"/>
      <c r="G178" s="4"/>
      <c r="H178" s="4"/>
    </row>
    <row r="179" spans="1:8" s="5" customFormat="1" ht="15">
      <c r="A179" s="8" t="s">
        <v>608</v>
      </c>
      <c r="B179" s="8">
        <f>48-34</f>
        <v>14</v>
      </c>
      <c r="C179" s="9" t="s">
        <v>454</v>
      </c>
      <c r="E179" s="6"/>
      <c r="F179" s="4"/>
      <c r="G179" s="4"/>
      <c r="H179" s="4"/>
    </row>
    <row r="180" spans="1:8" s="5" customFormat="1" ht="15">
      <c r="A180" s="10" t="s">
        <v>609</v>
      </c>
      <c r="B180" s="10">
        <f>48-26</f>
        <v>22</v>
      </c>
      <c r="C180" s="9" t="s">
        <v>454</v>
      </c>
      <c r="E180" s="6"/>
      <c r="F180" s="4"/>
      <c r="G180" s="4"/>
      <c r="H180" s="4"/>
    </row>
    <row r="181" spans="1:8" s="5" customFormat="1" ht="15">
      <c r="A181" s="8" t="s">
        <v>610</v>
      </c>
      <c r="B181" s="8">
        <f>12-7</f>
        <v>5</v>
      </c>
      <c r="C181" s="9" t="s">
        <v>454</v>
      </c>
      <c r="E181" s="6"/>
      <c r="F181" s="4"/>
      <c r="G181" s="4"/>
      <c r="H181" s="4"/>
    </row>
    <row r="182" spans="1:8" s="5" customFormat="1" ht="15">
      <c r="A182" s="10" t="s">
        <v>611</v>
      </c>
      <c r="B182" s="10">
        <v>5</v>
      </c>
      <c r="C182" s="9" t="s">
        <v>454</v>
      </c>
      <c r="E182" s="6"/>
      <c r="F182" s="4"/>
      <c r="G182" s="4"/>
      <c r="H182" s="4"/>
    </row>
    <row r="183" spans="1:8" s="5" customFormat="1" ht="15">
      <c r="A183" s="8" t="s">
        <v>612</v>
      </c>
      <c r="B183" s="8">
        <v>8</v>
      </c>
      <c r="C183" s="9" t="s">
        <v>454</v>
      </c>
      <c r="E183" s="6"/>
      <c r="F183" s="4"/>
      <c r="G183" s="4"/>
      <c r="H183" s="4"/>
    </row>
    <row r="184" spans="1:8" s="5" customFormat="1" ht="15">
      <c r="A184" s="10" t="s">
        <v>613</v>
      </c>
      <c r="B184" s="10">
        <v>0</v>
      </c>
      <c r="C184" s="9" t="s">
        <v>454</v>
      </c>
      <c r="E184" s="6"/>
      <c r="F184" s="4"/>
      <c r="G184" s="4"/>
      <c r="H184" s="4"/>
    </row>
    <row r="185" spans="1:8" s="5" customFormat="1" ht="15">
      <c r="A185" s="8" t="s">
        <v>614</v>
      </c>
      <c r="B185" s="8">
        <v>4</v>
      </c>
      <c r="C185" s="9" t="s">
        <v>454</v>
      </c>
      <c r="E185" s="6"/>
      <c r="F185" s="4"/>
      <c r="G185" s="4"/>
      <c r="H185" s="4"/>
    </row>
    <row r="186" spans="1:8" s="5" customFormat="1" ht="15">
      <c r="A186" s="10" t="s">
        <v>615</v>
      </c>
      <c r="B186" s="10">
        <v>46</v>
      </c>
      <c r="C186" s="9" t="s">
        <v>454</v>
      </c>
      <c r="E186" s="6"/>
      <c r="F186" s="4"/>
      <c r="G186" s="4"/>
      <c r="H186" s="4"/>
    </row>
    <row r="187" spans="1:8" s="5" customFormat="1" ht="15">
      <c r="A187" s="8" t="s">
        <v>616</v>
      </c>
      <c r="B187" s="8">
        <v>5</v>
      </c>
      <c r="C187" s="9" t="s">
        <v>454</v>
      </c>
      <c r="E187" s="6"/>
      <c r="F187" s="4"/>
      <c r="G187" s="4"/>
      <c r="H187" s="4"/>
    </row>
    <row r="188" spans="1:8" s="5" customFormat="1" ht="15">
      <c r="A188" s="10" t="s">
        <v>617</v>
      </c>
      <c r="B188" s="10">
        <v>8</v>
      </c>
      <c r="C188" s="9" t="s">
        <v>454</v>
      </c>
      <c r="E188" s="6"/>
      <c r="F188" s="4"/>
      <c r="G188" s="4"/>
      <c r="H188" s="4"/>
    </row>
    <row r="189" spans="1:8" s="5" customFormat="1" ht="15">
      <c r="A189" s="8" t="s">
        <v>618</v>
      </c>
      <c r="B189" s="8">
        <v>2</v>
      </c>
      <c r="C189" s="9" t="s">
        <v>454</v>
      </c>
      <c r="E189" s="6"/>
      <c r="F189" s="4"/>
      <c r="G189" s="4"/>
      <c r="H189" s="4"/>
    </row>
    <row r="190" spans="1:8" s="5" customFormat="1" ht="15">
      <c r="A190" s="10" t="s">
        <v>619</v>
      </c>
      <c r="B190" s="10">
        <v>3</v>
      </c>
      <c r="C190" s="9" t="s">
        <v>454</v>
      </c>
      <c r="E190" s="6"/>
      <c r="F190" s="4"/>
      <c r="G190" s="4"/>
      <c r="H190" s="4"/>
    </row>
    <row r="191" spans="1:8" s="5" customFormat="1" ht="15">
      <c r="A191" s="8" t="s">
        <v>620</v>
      </c>
      <c r="B191" s="8">
        <v>2</v>
      </c>
      <c r="C191" s="9" t="s">
        <v>454</v>
      </c>
      <c r="E191" s="6"/>
      <c r="F191" s="4"/>
      <c r="G191" s="4"/>
      <c r="H191" s="4"/>
    </row>
    <row r="192" spans="1:8" s="5" customFormat="1" ht="15">
      <c r="A192" s="10" t="s">
        <v>621</v>
      </c>
      <c r="B192" s="10">
        <v>2</v>
      </c>
      <c r="C192" s="9" t="s">
        <v>454</v>
      </c>
      <c r="E192" s="6"/>
      <c r="F192" s="4"/>
      <c r="G192" s="4"/>
      <c r="H192" s="4"/>
    </row>
    <row r="193" spans="1:8" s="5" customFormat="1" ht="15">
      <c r="A193" s="8" t="s">
        <v>622</v>
      </c>
      <c r="B193" s="8">
        <v>2</v>
      </c>
      <c r="C193" s="9" t="s">
        <v>454</v>
      </c>
      <c r="E193" s="6"/>
      <c r="F193" s="4"/>
      <c r="G193" s="4"/>
      <c r="H193" s="4"/>
    </row>
    <row r="194" spans="1:8" s="5" customFormat="1" ht="15">
      <c r="A194" s="10" t="s">
        <v>623</v>
      </c>
      <c r="B194" s="10">
        <v>4</v>
      </c>
      <c r="C194" s="9" t="s">
        <v>454</v>
      </c>
      <c r="E194" s="6"/>
      <c r="F194" s="4"/>
      <c r="G194" s="4"/>
      <c r="H194" s="4"/>
    </row>
    <row r="195" spans="1:8" s="5" customFormat="1" ht="15">
      <c r="A195" s="8" t="s">
        <v>624</v>
      </c>
      <c r="B195" s="8">
        <v>4</v>
      </c>
      <c r="C195" s="9" t="s">
        <v>454</v>
      </c>
      <c r="E195" s="6"/>
      <c r="F195" s="4"/>
      <c r="G195" s="4"/>
      <c r="H195" s="4"/>
    </row>
    <row r="196" spans="1:8" s="5" customFormat="1" ht="15">
      <c r="A196" s="10" t="s">
        <v>625</v>
      </c>
      <c r="B196" s="10">
        <f>48-21</f>
        <v>27</v>
      </c>
      <c r="C196" s="9" t="s">
        <v>454</v>
      </c>
      <c r="E196" s="6"/>
      <c r="F196" s="4"/>
      <c r="G196" s="4"/>
      <c r="H196" s="4"/>
    </row>
    <row r="197" spans="1:8" s="5" customFormat="1" ht="15">
      <c r="A197" s="8" t="s">
        <v>626</v>
      </c>
      <c r="B197" s="8">
        <f>48-23</f>
        <v>25</v>
      </c>
      <c r="C197" s="9" t="s">
        <v>454</v>
      </c>
      <c r="E197" s="6"/>
      <c r="F197" s="4"/>
      <c r="G197" s="4"/>
      <c r="H197" s="4"/>
    </row>
    <row r="198" spans="1:8" s="5" customFormat="1" ht="15">
      <c r="A198" s="10" t="s">
        <v>627</v>
      </c>
      <c r="B198" s="10">
        <v>1</v>
      </c>
      <c r="C198" s="9" t="s">
        <v>454</v>
      </c>
      <c r="E198" s="6"/>
      <c r="F198" s="4"/>
      <c r="G198" s="4"/>
      <c r="H198" s="4"/>
    </row>
    <row r="199" spans="1:8" s="5" customFormat="1" ht="15">
      <c r="A199" s="8" t="s">
        <v>628</v>
      </c>
      <c r="B199" s="8">
        <f>48-3</f>
        <v>45</v>
      </c>
      <c r="C199" s="9" t="s">
        <v>454</v>
      </c>
      <c r="E199" s="6"/>
      <c r="F199" s="4"/>
      <c r="G199" s="4"/>
      <c r="H199" s="4"/>
    </row>
    <row r="200" spans="1:8" s="5" customFormat="1" ht="15">
      <c r="A200" s="10" t="s">
        <v>629</v>
      </c>
      <c r="B200" s="10">
        <v>72</v>
      </c>
      <c r="C200" s="9" t="s">
        <v>454</v>
      </c>
      <c r="E200" s="6"/>
      <c r="F200" s="4"/>
      <c r="G200" s="4"/>
      <c r="H200" s="4"/>
    </row>
    <row r="201" spans="1:8" s="5" customFormat="1" ht="15">
      <c r="A201" s="8"/>
      <c r="B201" s="8"/>
      <c r="C201" s="9" t="s">
        <v>454</v>
      </c>
      <c r="E201" s="6"/>
      <c r="F201" s="4"/>
      <c r="G201" s="4"/>
      <c r="H201" s="4"/>
    </row>
    <row r="202" spans="1:8" s="5" customFormat="1" ht="15">
      <c r="A202" s="10" t="s">
        <v>630</v>
      </c>
      <c r="B202" s="10">
        <f>18-15</f>
        <v>3</v>
      </c>
      <c r="C202" s="9" t="s">
        <v>454</v>
      </c>
      <c r="E202" s="6"/>
      <c r="F202" s="4"/>
      <c r="G202" s="4"/>
      <c r="H202" s="4"/>
    </row>
    <row r="203" spans="1:8" s="5" customFormat="1" ht="15">
      <c r="A203" s="8" t="s">
        <v>631</v>
      </c>
      <c r="B203" s="8">
        <v>48</v>
      </c>
      <c r="C203" s="9" t="s">
        <v>454</v>
      </c>
      <c r="E203" s="6"/>
      <c r="F203" s="4"/>
      <c r="G203" s="4"/>
      <c r="H203" s="4"/>
    </row>
    <row r="204" spans="1:8" s="5" customFormat="1" ht="15">
      <c r="A204" s="10" t="s">
        <v>632</v>
      </c>
      <c r="B204" s="10">
        <f>72-19</f>
        <v>53</v>
      </c>
      <c r="C204" s="9" t="s">
        <v>454</v>
      </c>
      <c r="E204" s="6"/>
      <c r="F204" s="4"/>
      <c r="G204" s="4"/>
      <c r="H204" s="4"/>
    </row>
    <row r="205" spans="1:8" s="5" customFormat="1" ht="15">
      <c r="A205" s="8" t="s">
        <v>633</v>
      </c>
      <c r="B205" s="8">
        <v>2</v>
      </c>
      <c r="C205" s="9" t="s">
        <v>454</v>
      </c>
      <c r="E205" s="6"/>
      <c r="F205" s="4"/>
      <c r="G205" s="4"/>
      <c r="H205" s="4"/>
    </row>
    <row r="206" spans="1:8" s="5" customFormat="1" ht="15">
      <c r="A206" s="10" t="s">
        <v>634</v>
      </c>
      <c r="B206" s="10">
        <v>34</v>
      </c>
      <c r="C206" s="9" t="s">
        <v>454</v>
      </c>
      <c r="E206" s="6"/>
      <c r="F206" s="4"/>
      <c r="G206" s="4"/>
      <c r="H206" s="4"/>
    </row>
    <row r="207" spans="1:8" s="5" customFormat="1" ht="15">
      <c r="A207" s="8" t="s">
        <v>635</v>
      </c>
      <c r="B207" s="8">
        <v>96</v>
      </c>
      <c r="C207" s="9" t="s">
        <v>454</v>
      </c>
      <c r="E207" s="6"/>
      <c r="F207" s="4"/>
      <c r="G207" s="4"/>
      <c r="H207" s="4"/>
    </row>
    <row r="208" spans="1:8" s="5" customFormat="1" ht="15">
      <c r="A208" s="10" t="s">
        <v>636</v>
      </c>
      <c r="B208" s="10">
        <v>48</v>
      </c>
      <c r="C208" s="9" t="s">
        <v>454</v>
      </c>
      <c r="E208" s="6"/>
      <c r="F208" s="4"/>
      <c r="G208" s="4"/>
      <c r="H208" s="4"/>
    </row>
    <row r="209" spans="1:8" s="5" customFormat="1" ht="15">
      <c r="A209" s="8" t="s">
        <v>637</v>
      </c>
      <c r="B209" s="8">
        <v>2</v>
      </c>
      <c r="C209" s="9" t="s">
        <v>454</v>
      </c>
      <c r="E209" s="6"/>
      <c r="F209" s="4"/>
      <c r="G209" s="4"/>
      <c r="H209" s="4"/>
    </row>
    <row r="210" spans="1:8" s="5" customFormat="1" ht="15">
      <c r="A210" s="10" t="s">
        <v>638</v>
      </c>
      <c r="B210" s="10">
        <v>7</v>
      </c>
      <c r="C210" s="9" t="s">
        <v>454</v>
      </c>
      <c r="E210" s="6"/>
      <c r="F210" s="4"/>
      <c r="G210" s="4"/>
      <c r="H210" s="4"/>
    </row>
    <row r="211" spans="1:8" s="5" customFormat="1" ht="15">
      <c r="A211" s="8" t="s">
        <v>639</v>
      </c>
      <c r="B211" s="8">
        <v>13</v>
      </c>
      <c r="C211" s="9" t="s">
        <v>454</v>
      </c>
      <c r="E211" s="6"/>
      <c r="F211" s="4"/>
      <c r="G211" s="4"/>
      <c r="H211" s="4"/>
    </row>
    <row r="212" spans="1:8" s="5" customFormat="1" ht="15">
      <c r="A212" s="10" t="s">
        <v>640</v>
      </c>
      <c r="B212" s="10">
        <v>20</v>
      </c>
      <c r="C212" s="9" t="s">
        <v>454</v>
      </c>
      <c r="E212" s="6"/>
      <c r="F212" s="4"/>
      <c r="G212" s="4"/>
      <c r="H212" s="4"/>
    </row>
    <row r="213" spans="1:8" s="5" customFormat="1" ht="15">
      <c r="A213" s="8" t="s">
        <v>641</v>
      </c>
      <c r="B213" s="8">
        <v>12</v>
      </c>
      <c r="C213" s="9" t="s">
        <v>454</v>
      </c>
      <c r="E213" s="6"/>
      <c r="F213" s="4"/>
      <c r="G213" s="4"/>
      <c r="H213" s="4"/>
    </row>
    <row r="214" spans="1:8" s="5" customFormat="1" ht="15">
      <c r="A214" s="10" t="s">
        <v>642</v>
      </c>
      <c r="B214" s="10">
        <v>3</v>
      </c>
      <c r="C214" s="9" t="s">
        <v>454</v>
      </c>
      <c r="E214" s="6"/>
      <c r="F214" s="4"/>
      <c r="G214" s="4"/>
      <c r="H214" s="4"/>
    </row>
    <row r="215" spans="1:8" s="5" customFormat="1" ht="15">
      <c r="A215" s="8" t="s">
        <v>643</v>
      </c>
      <c r="B215" s="8">
        <v>6</v>
      </c>
      <c r="C215" s="9" t="s">
        <v>454</v>
      </c>
      <c r="E215" s="6"/>
      <c r="F215" s="4"/>
      <c r="G215" s="4"/>
      <c r="H215" s="4"/>
    </row>
    <row r="216" spans="1:8" s="5" customFormat="1" ht="15">
      <c r="A216" s="10" t="s">
        <v>644</v>
      </c>
      <c r="B216" s="10">
        <v>3</v>
      </c>
      <c r="C216" s="9" t="s">
        <v>454</v>
      </c>
      <c r="E216" s="6"/>
      <c r="F216" s="4"/>
      <c r="G216" s="4"/>
      <c r="H216" s="4"/>
    </row>
    <row r="217" spans="1:8" s="5" customFormat="1" ht="15">
      <c r="A217" s="8" t="s">
        <v>645</v>
      </c>
      <c r="B217" s="8">
        <v>2</v>
      </c>
      <c r="C217" s="9" t="s">
        <v>454</v>
      </c>
      <c r="E217" s="6"/>
      <c r="F217" s="4"/>
      <c r="G217" s="4"/>
      <c r="H217" s="4"/>
    </row>
    <row r="218" spans="1:8" s="5" customFormat="1" ht="15">
      <c r="A218" s="10" t="s">
        <v>646</v>
      </c>
      <c r="B218" s="10">
        <v>12</v>
      </c>
      <c r="C218" s="9" t="s">
        <v>454</v>
      </c>
      <c r="E218" s="6"/>
      <c r="F218" s="4"/>
      <c r="G218" s="4"/>
      <c r="H218" s="4"/>
    </row>
    <row r="219" spans="1:8" s="5" customFormat="1" ht="15">
      <c r="A219" s="8" t="s">
        <v>647</v>
      </c>
      <c r="B219" s="8">
        <v>3</v>
      </c>
      <c r="C219" s="9" t="s">
        <v>454</v>
      </c>
      <c r="E219" s="6"/>
      <c r="F219" s="4"/>
      <c r="G219" s="4"/>
      <c r="H219" s="4"/>
    </row>
    <row r="220" spans="1:8" s="5" customFormat="1" ht="15">
      <c r="A220" s="10" t="s">
        <v>648</v>
      </c>
      <c r="B220" s="10">
        <v>0</v>
      </c>
      <c r="C220" s="9" t="s">
        <v>454</v>
      </c>
      <c r="E220" s="6"/>
      <c r="F220" s="4"/>
      <c r="G220" s="4"/>
      <c r="H220" s="4"/>
    </row>
    <row r="221" spans="1:8" s="5" customFormat="1" ht="15">
      <c r="A221" s="8"/>
      <c r="B221" s="8"/>
      <c r="C221" s="9" t="s">
        <v>454</v>
      </c>
      <c r="E221" s="6"/>
      <c r="F221" s="4"/>
      <c r="G221" s="4"/>
      <c r="H221" s="4"/>
    </row>
    <row r="222" spans="1:8" s="5" customFormat="1" ht="15">
      <c r="A222" s="10" t="s">
        <v>649</v>
      </c>
      <c r="B222" s="10">
        <v>2</v>
      </c>
      <c r="C222" s="9" t="s">
        <v>454</v>
      </c>
      <c r="E222" s="6"/>
      <c r="F222" s="4"/>
      <c r="G222" s="4"/>
      <c r="H222" s="4"/>
    </row>
    <row r="223" spans="1:8" s="5" customFormat="1" ht="15">
      <c r="A223" s="8" t="s">
        <v>650</v>
      </c>
      <c r="B223" s="8">
        <v>0</v>
      </c>
      <c r="C223" s="9" t="s">
        <v>454</v>
      </c>
      <c r="E223" s="6"/>
      <c r="F223" s="4"/>
      <c r="G223" s="4"/>
      <c r="H223" s="4"/>
    </row>
    <row r="224" spans="1:8" s="5" customFormat="1" ht="15">
      <c r="A224" s="10" t="s">
        <v>651</v>
      </c>
      <c r="B224" s="10">
        <v>6</v>
      </c>
      <c r="C224" s="9" t="s">
        <v>454</v>
      </c>
      <c r="E224" s="6"/>
      <c r="F224" s="4"/>
      <c r="G224" s="4"/>
      <c r="H224" s="4"/>
    </row>
    <row r="225" spans="1:8" s="5" customFormat="1" ht="15">
      <c r="A225" s="8" t="s">
        <v>652</v>
      </c>
      <c r="B225" s="8">
        <v>24</v>
      </c>
      <c r="C225" s="9" t="s">
        <v>454</v>
      </c>
      <c r="E225" s="6"/>
      <c r="F225" s="4"/>
      <c r="G225" s="4"/>
      <c r="H225" s="4"/>
    </row>
    <row r="226" spans="1:8" s="5" customFormat="1" ht="15">
      <c r="A226" s="10" t="s">
        <v>653</v>
      </c>
      <c r="B226" s="10">
        <v>14</v>
      </c>
      <c r="C226" s="9" t="s">
        <v>454</v>
      </c>
      <c r="E226" s="6"/>
      <c r="F226" s="4"/>
      <c r="G226" s="4"/>
      <c r="H226" s="4"/>
    </row>
    <row r="227" spans="1:8" s="5" customFormat="1" ht="15">
      <c r="A227" s="8" t="s">
        <v>654</v>
      </c>
      <c r="B227" s="8">
        <v>44</v>
      </c>
      <c r="C227" s="9" t="s">
        <v>454</v>
      </c>
      <c r="E227" s="6"/>
      <c r="F227" s="4"/>
      <c r="G227" s="4"/>
      <c r="H227" s="4"/>
    </row>
    <row r="228" spans="1:8" s="5" customFormat="1" ht="15">
      <c r="A228" s="10"/>
      <c r="B228" s="10"/>
      <c r="C228" s="9" t="s">
        <v>454</v>
      </c>
      <c r="E228" s="6"/>
      <c r="F228" s="4"/>
      <c r="G228" s="4"/>
      <c r="H228" s="4"/>
    </row>
    <row r="229" spans="1:8" s="5" customFormat="1" ht="15">
      <c r="A229" s="8" t="s">
        <v>655</v>
      </c>
      <c r="B229" s="8">
        <v>4</v>
      </c>
      <c r="C229" s="9" t="s">
        <v>454</v>
      </c>
      <c r="E229" s="6"/>
      <c r="F229" s="4"/>
      <c r="G229" s="4"/>
      <c r="H229" s="4"/>
    </row>
    <row r="230" spans="1:8" s="5" customFormat="1" ht="15">
      <c r="A230" s="10" t="s">
        <v>656</v>
      </c>
      <c r="B230" s="10">
        <v>2</v>
      </c>
      <c r="C230" s="9" t="s">
        <v>454</v>
      </c>
      <c r="E230" s="6"/>
      <c r="F230" s="4"/>
      <c r="G230" s="4"/>
      <c r="H230" s="4"/>
    </row>
    <row r="231" spans="1:8" s="5" customFormat="1" ht="15">
      <c r="A231" s="8" t="s">
        <v>657</v>
      </c>
      <c r="B231" s="8">
        <v>8</v>
      </c>
      <c r="C231" s="9" t="s">
        <v>454</v>
      </c>
      <c r="E231" s="6"/>
      <c r="F231" s="4"/>
      <c r="G231" s="4"/>
      <c r="H231" s="4"/>
    </row>
    <row r="232" spans="1:8" s="5" customFormat="1" ht="15">
      <c r="A232" s="10" t="s">
        <v>658</v>
      </c>
      <c r="B232" s="10">
        <v>4</v>
      </c>
      <c r="C232" s="9" t="s">
        <v>454</v>
      </c>
      <c r="E232" s="6"/>
      <c r="F232" s="4"/>
      <c r="G232" s="4"/>
      <c r="H232" s="4"/>
    </row>
    <row r="233" spans="1:8" s="5" customFormat="1" ht="15">
      <c r="A233" s="8" t="s">
        <v>659</v>
      </c>
      <c r="B233" s="8">
        <v>41</v>
      </c>
      <c r="C233" s="9" t="s">
        <v>454</v>
      </c>
      <c r="E233" s="6"/>
      <c r="F233" s="4"/>
      <c r="G233" s="4"/>
      <c r="H233" s="4"/>
    </row>
    <row r="234" spans="1:8" s="5" customFormat="1" ht="15">
      <c r="A234" s="10" t="s">
        <v>660</v>
      </c>
      <c r="B234" s="10">
        <v>1</v>
      </c>
      <c r="C234" s="9" t="s">
        <v>454</v>
      </c>
      <c r="E234" s="6"/>
      <c r="F234" s="4"/>
      <c r="G234" s="4"/>
      <c r="H234" s="4"/>
    </row>
    <row r="235" spans="1:8" s="5" customFormat="1" ht="15">
      <c r="A235" s="8" t="s">
        <v>661</v>
      </c>
      <c r="B235" s="8">
        <f>48-27</f>
        <v>21</v>
      </c>
      <c r="C235" s="9" t="s">
        <v>454</v>
      </c>
      <c r="E235" s="6"/>
      <c r="F235" s="4"/>
      <c r="G235" s="4"/>
      <c r="H235" s="4"/>
    </row>
    <row r="236" spans="1:8" s="5" customFormat="1" ht="15">
      <c r="A236" s="10" t="s">
        <v>662</v>
      </c>
      <c r="B236" s="10">
        <v>1</v>
      </c>
      <c r="C236" s="9" t="s">
        <v>454</v>
      </c>
      <c r="E236" s="6"/>
      <c r="F236" s="4"/>
      <c r="G236" s="4"/>
      <c r="H236" s="4"/>
    </row>
    <row r="237" spans="1:8" s="5" customFormat="1" ht="15">
      <c r="A237" s="8" t="s">
        <v>663</v>
      </c>
      <c r="B237" s="8">
        <v>37</v>
      </c>
      <c r="C237" s="9" t="s">
        <v>454</v>
      </c>
      <c r="E237" s="6"/>
      <c r="F237" s="4"/>
      <c r="G237" s="4"/>
      <c r="H237" s="4"/>
    </row>
    <row r="238" spans="1:8" s="5" customFormat="1" ht="15">
      <c r="A238" s="10" t="s">
        <v>664</v>
      </c>
      <c r="B238" s="10">
        <v>1</v>
      </c>
      <c r="C238" s="9" t="s">
        <v>454</v>
      </c>
      <c r="E238" s="6"/>
      <c r="F238" s="4"/>
      <c r="G238" s="4"/>
      <c r="H238" s="4"/>
    </row>
    <row r="239" spans="1:8" s="5" customFormat="1" ht="15">
      <c r="A239" s="8" t="s">
        <v>665</v>
      </c>
      <c r="B239" s="8">
        <v>1</v>
      </c>
      <c r="C239" s="9" t="s">
        <v>454</v>
      </c>
      <c r="E239" s="6"/>
      <c r="F239" s="4"/>
      <c r="G239" s="4"/>
      <c r="H239" s="4"/>
    </row>
    <row r="240" spans="1:8" s="5" customFormat="1" ht="15">
      <c r="A240" s="10" t="s">
        <v>666</v>
      </c>
      <c r="B240" s="10">
        <v>1</v>
      </c>
      <c r="C240" s="9" t="s">
        <v>454</v>
      </c>
      <c r="E240" s="6"/>
      <c r="F240" s="4"/>
      <c r="G240" s="4"/>
      <c r="H240" s="4"/>
    </row>
    <row r="241" spans="1:8" s="5" customFormat="1" ht="15">
      <c r="A241" s="8" t="s">
        <v>667</v>
      </c>
      <c r="B241" s="8">
        <v>10</v>
      </c>
      <c r="C241" s="9" t="s">
        <v>454</v>
      </c>
      <c r="E241" s="6"/>
      <c r="F241" s="4"/>
      <c r="G241" s="4"/>
      <c r="H241" s="4"/>
    </row>
    <row r="242" spans="1:8" s="5" customFormat="1" ht="15">
      <c r="A242" s="10" t="s">
        <v>668</v>
      </c>
      <c r="B242" s="10">
        <v>48</v>
      </c>
      <c r="C242" s="9" t="s">
        <v>454</v>
      </c>
      <c r="E242" s="6"/>
      <c r="F242" s="4"/>
      <c r="G242" s="4"/>
      <c r="H242" s="4"/>
    </row>
    <row r="243" spans="1:8" s="5" customFormat="1" ht="15">
      <c r="A243" s="8" t="s">
        <v>669</v>
      </c>
      <c r="B243" s="8">
        <v>32</v>
      </c>
      <c r="C243" s="9" t="s">
        <v>454</v>
      </c>
      <c r="E243" s="6"/>
      <c r="F243" s="4"/>
      <c r="G243" s="4"/>
      <c r="H243" s="4"/>
    </row>
    <row r="244" spans="1:8" s="5" customFormat="1" ht="15">
      <c r="A244" s="10" t="s">
        <v>670</v>
      </c>
      <c r="B244" s="10">
        <v>40</v>
      </c>
      <c r="C244" s="9" t="s">
        <v>454</v>
      </c>
      <c r="E244" s="6"/>
      <c r="F244" s="4"/>
      <c r="G244" s="4"/>
      <c r="H244" s="4"/>
    </row>
    <row r="245" spans="1:8" s="5" customFormat="1" ht="15">
      <c r="A245" s="8" t="s">
        <v>671</v>
      </c>
      <c r="B245" s="8">
        <v>34</v>
      </c>
      <c r="C245" s="9" t="s">
        <v>454</v>
      </c>
      <c r="E245" s="6"/>
      <c r="F245" s="4"/>
      <c r="G245" s="4"/>
      <c r="H245" s="4"/>
    </row>
    <row r="246" spans="1:8" s="5" customFormat="1" ht="15">
      <c r="A246" s="10" t="s">
        <v>672</v>
      </c>
      <c r="B246" s="10">
        <v>14</v>
      </c>
      <c r="C246" s="9" t="s">
        <v>454</v>
      </c>
      <c r="E246" s="6"/>
      <c r="F246" s="4"/>
      <c r="G246" s="4"/>
      <c r="H246" s="4"/>
    </row>
    <row r="247" spans="1:8" s="5" customFormat="1" ht="15">
      <c r="A247" s="8" t="s">
        <v>673</v>
      </c>
      <c r="B247" s="8">
        <v>3</v>
      </c>
      <c r="C247" s="9" t="s">
        <v>454</v>
      </c>
      <c r="E247" s="6"/>
      <c r="F247" s="4"/>
      <c r="G247" s="4"/>
      <c r="H247" s="4"/>
    </row>
    <row r="248" spans="1:8" s="5" customFormat="1" ht="15">
      <c r="A248" s="10" t="s">
        <v>674</v>
      </c>
      <c r="B248" s="10">
        <v>0</v>
      </c>
      <c r="C248" s="9" t="s">
        <v>454</v>
      </c>
      <c r="E248" s="6"/>
      <c r="F248" s="4"/>
      <c r="G248" s="4"/>
      <c r="H248" s="4"/>
    </row>
    <row r="249" spans="1:8" s="5" customFormat="1" ht="15">
      <c r="A249" s="8" t="s">
        <v>675</v>
      </c>
      <c r="B249" s="8">
        <v>48</v>
      </c>
      <c r="C249" s="9" t="s">
        <v>454</v>
      </c>
      <c r="E249" s="6"/>
      <c r="F249" s="4"/>
      <c r="G249" s="4"/>
      <c r="H249" s="4"/>
    </row>
    <row r="250" spans="1:8" s="5" customFormat="1" ht="15">
      <c r="A250" s="10" t="s">
        <v>676</v>
      </c>
      <c r="B250" s="10">
        <v>15</v>
      </c>
      <c r="C250" s="9" t="s">
        <v>454</v>
      </c>
      <c r="E250" s="6"/>
      <c r="F250" s="4"/>
      <c r="G250" s="4"/>
      <c r="H250" s="4"/>
    </row>
    <row r="251" spans="1:8" s="5" customFormat="1" ht="15">
      <c r="A251" s="8"/>
      <c r="B251" s="8"/>
      <c r="C251" s="9" t="s">
        <v>454</v>
      </c>
      <c r="E251" s="6"/>
      <c r="F251" s="4"/>
      <c r="G251" s="4"/>
      <c r="H251" s="4"/>
    </row>
    <row r="252" spans="1:8" s="5" customFormat="1" ht="15">
      <c r="A252" s="10" t="s">
        <v>677</v>
      </c>
      <c r="B252" s="10">
        <v>2</v>
      </c>
      <c r="C252" s="9" t="s">
        <v>454</v>
      </c>
      <c r="E252" s="6"/>
      <c r="F252" s="4"/>
      <c r="G252" s="4"/>
      <c r="H252" s="4"/>
    </row>
    <row r="253" spans="1:8" s="5" customFormat="1" ht="15">
      <c r="A253" s="8" t="s">
        <v>678</v>
      </c>
      <c r="B253" s="8">
        <v>72</v>
      </c>
      <c r="C253" s="9" t="s">
        <v>454</v>
      </c>
      <c r="E253" s="6"/>
      <c r="F253" s="4"/>
      <c r="G253" s="4"/>
      <c r="H253" s="4"/>
    </row>
    <row r="254" spans="1:8" s="5" customFormat="1" ht="15">
      <c r="A254" s="10" t="s">
        <v>679</v>
      </c>
      <c r="B254" s="10">
        <v>0</v>
      </c>
      <c r="C254" s="9" t="s">
        <v>454</v>
      </c>
      <c r="E254" s="6"/>
      <c r="F254" s="4"/>
      <c r="G254" s="4"/>
      <c r="H254" s="4"/>
    </row>
    <row r="255" spans="1:8" s="5" customFormat="1" ht="15">
      <c r="A255" s="8" t="s">
        <v>680</v>
      </c>
      <c r="B255" s="8">
        <v>0</v>
      </c>
      <c r="C255" s="9" t="s">
        <v>454</v>
      </c>
      <c r="E255" s="6"/>
      <c r="F255" s="4"/>
      <c r="G255" s="4"/>
      <c r="H255" s="4"/>
    </row>
    <row r="256" spans="1:8" s="5" customFormat="1" ht="15">
      <c r="A256" s="10" t="s">
        <v>681</v>
      </c>
      <c r="B256" s="10">
        <v>2</v>
      </c>
      <c r="C256" s="9" t="s">
        <v>454</v>
      </c>
      <c r="E256" s="6"/>
      <c r="F256" s="4"/>
      <c r="G256" s="4"/>
      <c r="H256" s="4"/>
    </row>
    <row r="257" spans="1:8" s="5" customFormat="1" ht="15">
      <c r="A257" s="8"/>
      <c r="B257" s="8"/>
      <c r="C257" s="9" t="s">
        <v>454</v>
      </c>
      <c r="E257" s="6"/>
      <c r="F257" s="4"/>
      <c r="G257" s="4"/>
      <c r="H257" s="4"/>
    </row>
    <row r="258" spans="1:8" s="5" customFormat="1" ht="15">
      <c r="A258" s="10" t="s">
        <v>682</v>
      </c>
      <c r="B258" s="10">
        <v>2</v>
      </c>
      <c r="C258" s="9" t="s">
        <v>454</v>
      </c>
      <c r="E258" s="6"/>
      <c r="F258" s="4"/>
      <c r="G258" s="4"/>
      <c r="H258" s="4"/>
    </row>
    <row r="259" spans="1:8" s="5" customFormat="1" ht="15">
      <c r="A259" s="8" t="s">
        <v>683</v>
      </c>
      <c r="B259" s="8">
        <v>3</v>
      </c>
      <c r="C259" s="9" t="s">
        <v>454</v>
      </c>
      <c r="E259" s="6"/>
      <c r="F259" s="4"/>
      <c r="G259" s="4"/>
      <c r="H259" s="4"/>
    </row>
    <row r="260" spans="1:8" s="5" customFormat="1" ht="15">
      <c r="A260" s="10" t="s">
        <v>684</v>
      </c>
      <c r="B260" s="10">
        <v>2</v>
      </c>
      <c r="C260" s="9" t="s">
        <v>454</v>
      </c>
      <c r="E260" s="6"/>
      <c r="F260" s="4"/>
      <c r="G260" s="4"/>
      <c r="H260" s="4"/>
    </row>
    <row r="261" spans="1:8" s="5" customFormat="1" ht="15">
      <c r="A261" s="8" t="s">
        <v>685</v>
      </c>
      <c r="B261" s="8">
        <f>48-25</f>
        <v>23</v>
      </c>
      <c r="C261" s="9" t="s">
        <v>454</v>
      </c>
      <c r="E261" s="6"/>
      <c r="F261" s="4"/>
      <c r="G261" s="4"/>
      <c r="H261" s="4"/>
    </row>
    <row r="262" spans="1:8" s="5" customFormat="1" ht="15">
      <c r="A262" s="10" t="s">
        <v>686</v>
      </c>
      <c r="B262" s="10">
        <f>48-42</f>
        <v>6</v>
      </c>
      <c r="C262" s="9" t="s">
        <v>454</v>
      </c>
      <c r="E262" s="6"/>
      <c r="F262" s="4"/>
      <c r="G262" s="4"/>
      <c r="H262" s="4"/>
    </row>
    <row r="263" spans="1:8" s="5" customFormat="1" ht="15">
      <c r="A263" s="8" t="s">
        <v>687</v>
      </c>
      <c r="B263" s="8">
        <f>48-35</f>
        <v>13</v>
      </c>
      <c r="C263" s="9" t="s">
        <v>454</v>
      </c>
      <c r="E263" s="6"/>
      <c r="F263" s="4"/>
      <c r="G263" s="4"/>
      <c r="H263" s="4"/>
    </row>
    <row r="264" spans="1:8" s="5" customFormat="1" ht="15">
      <c r="A264" s="10" t="s">
        <v>688</v>
      </c>
      <c r="B264" s="10">
        <f>48-29</f>
        <v>19</v>
      </c>
      <c r="C264" s="9" t="s">
        <v>454</v>
      </c>
      <c r="E264" s="6"/>
      <c r="F264" s="4"/>
      <c r="G264" s="4"/>
      <c r="H264" s="4"/>
    </row>
    <row r="265" spans="1:8" s="5" customFormat="1" ht="15">
      <c r="A265" s="8" t="s">
        <v>689</v>
      </c>
      <c r="B265" s="8">
        <v>11</v>
      </c>
      <c r="C265" s="9" t="s">
        <v>454</v>
      </c>
      <c r="E265" s="6"/>
      <c r="F265" s="4"/>
      <c r="G265" s="4"/>
      <c r="H265" s="4"/>
    </row>
    <row r="266" spans="1:8" s="5" customFormat="1" ht="15">
      <c r="A266" s="10" t="s">
        <v>690</v>
      </c>
      <c r="B266" s="10">
        <v>1</v>
      </c>
      <c r="C266" s="9" t="s">
        <v>454</v>
      </c>
      <c r="E266" s="6"/>
      <c r="F266" s="4"/>
      <c r="G266" s="4"/>
      <c r="H266" s="4"/>
    </row>
    <row r="267" spans="1:8" s="5" customFormat="1" ht="15">
      <c r="A267" s="8" t="s">
        <v>691</v>
      </c>
      <c r="B267" s="8">
        <f>48-15</f>
        <v>33</v>
      </c>
      <c r="C267" s="9" t="s">
        <v>454</v>
      </c>
      <c r="E267" s="6"/>
      <c r="F267" s="4"/>
      <c r="G267" s="4"/>
      <c r="H267" s="4"/>
    </row>
    <row r="268" spans="1:8" s="5" customFormat="1" ht="15">
      <c r="A268" s="10" t="s">
        <v>692</v>
      </c>
      <c r="B268" s="10">
        <v>0</v>
      </c>
      <c r="C268" s="9" t="s">
        <v>454</v>
      </c>
      <c r="E268" s="6"/>
      <c r="F268" s="4"/>
      <c r="G268" s="4"/>
      <c r="H268" s="4"/>
    </row>
    <row r="269" spans="1:8" s="5" customFormat="1" ht="15">
      <c r="A269" s="8" t="s">
        <v>693</v>
      </c>
      <c r="B269" s="8">
        <v>6</v>
      </c>
      <c r="C269" s="9" t="s">
        <v>454</v>
      </c>
      <c r="E269" s="6"/>
      <c r="F269" s="4"/>
      <c r="G269" s="4"/>
      <c r="H269" s="4"/>
    </row>
    <row r="270" spans="1:8" s="5" customFormat="1" ht="15">
      <c r="A270" s="10" t="s">
        <v>694</v>
      </c>
      <c r="B270" s="10">
        <v>3</v>
      </c>
      <c r="C270" s="9" t="s">
        <v>454</v>
      </c>
      <c r="E270" s="6"/>
      <c r="F270" s="4"/>
      <c r="G270" s="4"/>
      <c r="H270" s="4"/>
    </row>
    <row r="271" spans="1:8" s="5" customFormat="1" ht="15">
      <c r="A271" s="8" t="s">
        <v>695</v>
      </c>
      <c r="B271" s="8">
        <v>28</v>
      </c>
      <c r="C271" s="9" t="s">
        <v>454</v>
      </c>
      <c r="E271" s="6"/>
      <c r="F271" s="4"/>
      <c r="G271" s="4"/>
      <c r="H271" s="4"/>
    </row>
    <row r="272" spans="1:8" s="5" customFormat="1" ht="15">
      <c r="A272" s="10" t="s">
        <v>696</v>
      </c>
      <c r="B272" s="10">
        <v>1</v>
      </c>
      <c r="C272" s="9" t="s">
        <v>454</v>
      </c>
      <c r="E272" s="6"/>
      <c r="F272" s="4"/>
      <c r="G272" s="4"/>
      <c r="H272" s="4"/>
    </row>
    <row r="273" spans="1:8" s="5" customFormat="1" ht="15">
      <c r="A273" s="8" t="s">
        <v>697</v>
      </c>
      <c r="B273" s="8">
        <v>4</v>
      </c>
      <c r="C273" s="9" t="s">
        <v>454</v>
      </c>
      <c r="E273" s="6"/>
      <c r="F273" s="4"/>
      <c r="G273" s="4"/>
      <c r="H273" s="4"/>
    </row>
    <row r="274" spans="1:8" s="5" customFormat="1" ht="15">
      <c r="A274" s="10" t="s">
        <v>698</v>
      </c>
      <c r="B274" s="10">
        <v>2</v>
      </c>
      <c r="C274" s="9" t="s">
        <v>454</v>
      </c>
      <c r="E274" s="6"/>
      <c r="F274" s="4"/>
      <c r="G274" s="4"/>
      <c r="H274" s="4"/>
    </row>
    <row r="275" spans="1:8" s="5" customFormat="1" ht="15">
      <c r="A275" s="8" t="s">
        <v>699</v>
      </c>
      <c r="B275" s="8">
        <v>7</v>
      </c>
      <c r="C275" s="9" t="s">
        <v>454</v>
      </c>
      <c r="E275" s="6"/>
      <c r="F275" s="4"/>
      <c r="G275" s="4"/>
      <c r="H275" s="4"/>
    </row>
    <row r="276" spans="1:8" s="5" customFormat="1" ht="15">
      <c r="A276" s="10" t="s">
        <v>700</v>
      </c>
      <c r="B276" s="10">
        <v>3</v>
      </c>
      <c r="C276" s="9" t="s">
        <v>454</v>
      </c>
      <c r="E276" s="6"/>
      <c r="F276" s="4"/>
      <c r="G276" s="4"/>
      <c r="H276" s="4"/>
    </row>
    <row r="277" spans="1:8" s="5" customFormat="1" ht="15">
      <c r="A277" s="8" t="s">
        <v>701</v>
      </c>
      <c r="B277" s="8">
        <v>0</v>
      </c>
      <c r="C277" s="9" t="s">
        <v>454</v>
      </c>
      <c r="E277" s="6"/>
      <c r="F277" s="4"/>
      <c r="G277" s="4"/>
      <c r="H277" s="4"/>
    </row>
    <row r="278" spans="1:8" s="5" customFormat="1" ht="15">
      <c r="A278" s="10" t="s">
        <v>702</v>
      </c>
      <c r="B278" s="10">
        <v>4</v>
      </c>
      <c r="C278" s="9" t="s">
        <v>454</v>
      </c>
      <c r="E278" s="6"/>
      <c r="F278" s="4"/>
      <c r="G278" s="4"/>
      <c r="H278" s="4"/>
    </row>
    <row r="279" spans="1:8" s="5" customFormat="1" ht="15">
      <c r="A279" s="8" t="s">
        <v>703</v>
      </c>
      <c r="B279" s="8">
        <f>48-12</f>
        <v>36</v>
      </c>
      <c r="C279" s="9" t="s">
        <v>454</v>
      </c>
      <c r="E279" s="6"/>
      <c r="F279" s="4"/>
      <c r="G279" s="4"/>
      <c r="H279" s="4"/>
    </row>
    <row r="280" spans="1:8" s="5" customFormat="1" ht="15">
      <c r="A280" s="10" t="s">
        <v>704</v>
      </c>
      <c r="B280" s="10">
        <v>91</v>
      </c>
      <c r="C280" s="9" t="s">
        <v>454</v>
      </c>
      <c r="E280" s="6"/>
      <c r="F280" s="4"/>
      <c r="G280" s="4"/>
      <c r="H280" s="4"/>
    </row>
    <row r="281" spans="1:8" s="5" customFormat="1" ht="15">
      <c r="A281" s="8" t="s">
        <v>705</v>
      </c>
      <c r="B281" s="8">
        <v>16</v>
      </c>
      <c r="C281" s="9" t="s">
        <v>454</v>
      </c>
      <c r="E281" s="6"/>
      <c r="F281" s="4"/>
      <c r="G281" s="4"/>
      <c r="H281" s="4"/>
    </row>
    <row r="282" spans="1:8" s="5" customFormat="1" ht="15">
      <c r="A282" s="10" t="s">
        <v>706</v>
      </c>
      <c r="B282" s="10">
        <v>0</v>
      </c>
      <c r="C282" s="9" t="s">
        <v>454</v>
      </c>
      <c r="E282" s="6"/>
      <c r="F282" s="4"/>
      <c r="G282" s="4"/>
      <c r="H282" s="4"/>
    </row>
    <row r="283" spans="1:8" s="5" customFormat="1" ht="15">
      <c r="A283" s="8" t="s">
        <v>707</v>
      </c>
      <c r="B283" s="8">
        <v>48</v>
      </c>
      <c r="C283" s="9" t="s">
        <v>454</v>
      </c>
      <c r="E283" s="6"/>
      <c r="F283" s="4"/>
      <c r="G283" s="4"/>
      <c r="H283" s="4"/>
    </row>
    <row r="284" spans="1:8" s="5" customFormat="1" ht="15">
      <c r="A284" s="10" t="s">
        <v>708</v>
      </c>
      <c r="B284" s="10">
        <v>48</v>
      </c>
      <c r="C284" s="9" t="s">
        <v>454</v>
      </c>
      <c r="E284" s="6"/>
      <c r="F284" s="4"/>
      <c r="G284" s="4"/>
      <c r="H284" s="4"/>
    </row>
    <row r="285" spans="1:8" s="5" customFormat="1" ht="15">
      <c r="A285" s="8" t="s">
        <v>709</v>
      </c>
      <c r="B285" s="8">
        <f>72-57</f>
        <v>15</v>
      </c>
      <c r="C285" s="9" t="s">
        <v>454</v>
      </c>
      <c r="E285" s="6"/>
      <c r="F285" s="4"/>
      <c r="G285" s="4"/>
      <c r="H285" s="4"/>
    </row>
    <row r="286" spans="1:8" s="5" customFormat="1" ht="15">
      <c r="A286" s="10" t="s">
        <v>710</v>
      </c>
      <c r="B286" s="10">
        <v>7</v>
      </c>
      <c r="C286" s="9" t="s">
        <v>454</v>
      </c>
      <c r="E286" s="6"/>
      <c r="F286" s="4"/>
      <c r="G286" s="4"/>
      <c r="H286" s="4"/>
    </row>
    <row r="287" spans="1:8" s="5" customFormat="1" ht="15">
      <c r="A287" s="8" t="s">
        <v>711</v>
      </c>
      <c r="B287" s="8">
        <v>4</v>
      </c>
      <c r="C287" s="9" t="s">
        <v>454</v>
      </c>
      <c r="E287" s="6"/>
      <c r="F287" s="4"/>
      <c r="G287" s="4"/>
      <c r="H287" s="4"/>
    </row>
    <row r="288" spans="1:8" s="5" customFormat="1" ht="15">
      <c r="A288" s="10" t="s">
        <v>712</v>
      </c>
      <c r="B288" s="10">
        <f>96-11</f>
        <v>85</v>
      </c>
      <c r="C288" s="9" t="s">
        <v>454</v>
      </c>
      <c r="E288" s="6"/>
      <c r="F288" s="4"/>
      <c r="G288" s="4"/>
      <c r="H288" s="4"/>
    </row>
    <row r="289" spans="1:8" s="5" customFormat="1" ht="15">
      <c r="A289" s="8" t="s">
        <v>713</v>
      </c>
      <c r="B289" s="8">
        <v>0</v>
      </c>
      <c r="C289" s="9" t="s">
        <v>454</v>
      </c>
      <c r="E289" s="6"/>
      <c r="F289" s="4"/>
      <c r="G289" s="4"/>
      <c r="H289" s="4"/>
    </row>
    <row r="290" spans="1:8" s="5" customFormat="1" ht="15">
      <c r="A290" s="10" t="s">
        <v>714</v>
      </c>
      <c r="B290" s="10">
        <v>3</v>
      </c>
      <c r="C290" s="9" t="s">
        <v>454</v>
      </c>
      <c r="E290" s="6"/>
      <c r="F290" s="4"/>
      <c r="G290" s="4"/>
      <c r="H290" s="4"/>
    </row>
    <row r="291" spans="1:8" s="5" customFormat="1" ht="15">
      <c r="A291" s="8" t="s">
        <v>715</v>
      </c>
      <c r="B291" s="8">
        <v>2</v>
      </c>
      <c r="C291" s="9" t="s">
        <v>454</v>
      </c>
      <c r="E291" s="6"/>
      <c r="F291" s="4"/>
      <c r="G291" s="4"/>
      <c r="H291" s="4"/>
    </row>
    <row r="292" spans="1:8" s="5" customFormat="1" ht="15">
      <c r="A292" s="10" t="s">
        <v>716</v>
      </c>
      <c r="B292" s="10">
        <v>0</v>
      </c>
      <c r="C292" s="9" t="s">
        <v>454</v>
      </c>
      <c r="E292" s="6"/>
      <c r="F292" s="4"/>
      <c r="G292" s="4"/>
      <c r="H292" s="4"/>
    </row>
    <row r="293" spans="1:8" s="5" customFormat="1" ht="15">
      <c r="A293" s="8" t="s">
        <v>717</v>
      </c>
      <c r="B293" s="8">
        <v>2</v>
      </c>
      <c r="C293" s="9" t="s">
        <v>454</v>
      </c>
      <c r="E293" s="6"/>
      <c r="F293" s="4"/>
      <c r="G293" s="4"/>
      <c r="H293" s="4"/>
    </row>
    <row r="294" spans="1:8" s="5" customFormat="1" ht="15">
      <c r="A294" s="10" t="s">
        <v>718</v>
      </c>
      <c r="B294" s="10">
        <v>1</v>
      </c>
      <c r="C294" s="9" t="s">
        <v>454</v>
      </c>
      <c r="E294" s="6"/>
      <c r="F294" s="4"/>
      <c r="G294" s="4"/>
      <c r="H294" s="4"/>
    </row>
    <row r="295" spans="1:8" s="5" customFormat="1" ht="15">
      <c r="A295" s="8" t="s">
        <v>719</v>
      </c>
      <c r="B295" s="8">
        <v>2</v>
      </c>
      <c r="C295" s="9" t="s">
        <v>454</v>
      </c>
      <c r="E295" s="6"/>
      <c r="F295" s="4"/>
      <c r="G295" s="4"/>
      <c r="H295" s="4"/>
    </row>
    <row r="296" spans="1:8" s="5" customFormat="1" ht="15">
      <c r="A296" s="10"/>
      <c r="B296" s="10"/>
      <c r="C296" s="9" t="s">
        <v>454</v>
      </c>
      <c r="E296" s="6"/>
      <c r="F296" s="4"/>
      <c r="G296" s="4"/>
      <c r="H296" s="4"/>
    </row>
    <row r="297" spans="1:8" s="5" customFormat="1" ht="15">
      <c r="A297" s="8" t="s">
        <v>720</v>
      </c>
      <c r="B297" s="8">
        <v>0</v>
      </c>
      <c r="C297" s="9" t="s">
        <v>454</v>
      </c>
      <c r="E297" s="6"/>
      <c r="F297" s="4"/>
      <c r="G297" s="4"/>
      <c r="H297" s="4"/>
    </row>
    <row r="298" spans="1:8" s="5" customFormat="1" ht="15">
      <c r="A298" s="10" t="s">
        <v>721</v>
      </c>
      <c r="B298" s="10">
        <f>96-84</f>
        <v>12</v>
      </c>
      <c r="C298" s="9" t="s">
        <v>454</v>
      </c>
      <c r="E298" s="6"/>
      <c r="F298" s="4"/>
      <c r="G298" s="4"/>
      <c r="H298" s="4"/>
    </row>
    <row r="299" spans="1:8" s="5" customFormat="1" ht="15">
      <c r="A299" s="8" t="s">
        <v>722</v>
      </c>
      <c r="B299" s="8">
        <v>24</v>
      </c>
      <c r="C299" s="9" t="s">
        <v>454</v>
      </c>
      <c r="E299" s="6"/>
      <c r="F299" s="4"/>
      <c r="G299" s="4"/>
      <c r="H299" s="4"/>
    </row>
    <row r="300" spans="1:8" s="5" customFormat="1" ht="15">
      <c r="A300" s="10"/>
      <c r="B300" s="10"/>
      <c r="C300" s="9" t="s">
        <v>454</v>
      </c>
      <c r="E300" s="6"/>
      <c r="F300" s="4"/>
      <c r="G300" s="4"/>
      <c r="H300" s="4"/>
    </row>
    <row r="301" spans="1:8" s="5" customFormat="1" ht="15">
      <c r="A301" s="8" t="s">
        <v>723</v>
      </c>
      <c r="B301" s="8">
        <v>16</v>
      </c>
      <c r="C301" s="9" t="s">
        <v>454</v>
      </c>
      <c r="E301" s="6"/>
      <c r="F301" s="4"/>
      <c r="G301" s="4"/>
      <c r="H301" s="4"/>
    </row>
    <row r="302" spans="1:8" s="5" customFormat="1" ht="15">
      <c r="A302" s="10" t="s">
        <v>724</v>
      </c>
      <c r="B302" s="10">
        <v>24</v>
      </c>
      <c r="C302" s="9" t="s">
        <v>454</v>
      </c>
      <c r="E302" s="6"/>
      <c r="F302" s="4"/>
      <c r="G302" s="4"/>
      <c r="H302" s="4"/>
    </row>
    <row r="303" spans="1:8" s="5" customFormat="1" ht="15">
      <c r="A303" s="8" t="s">
        <v>725</v>
      </c>
      <c r="B303" s="8">
        <v>18</v>
      </c>
      <c r="C303" s="9" t="s">
        <v>454</v>
      </c>
      <c r="E303" s="6"/>
      <c r="F303" s="4"/>
      <c r="G303" s="4"/>
      <c r="H303" s="4"/>
    </row>
    <row r="304" spans="1:8" s="5" customFormat="1" ht="15">
      <c r="A304" s="10" t="s">
        <v>726</v>
      </c>
      <c r="B304" s="10">
        <v>11</v>
      </c>
      <c r="C304" s="9" t="s">
        <v>454</v>
      </c>
      <c r="E304" s="6"/>
      <c r="F304" s="4"/>
      <c r="G304" s="4"/>
      <c r="H304" s="4"/>
    </row>
    <row r="305" spans="1:8" s="5" customFormat="1" ht="15">
      <c r="A305" s="8" t="s">
        <v>727</v>
      </c>
      <c r="B305" s="8">
        <f>48-21</f>
        <v>27</v>
      </c>
      <c r="C305" s="9" t="s">
        <v>454</v>
      </c>
      <c r="E305" s="6"/>
      <c r="F305" s="4"/>
      <c r="G305" s="4"/>
      <c r="H305" s="4"/>
    </row>
    <row r="306" spans="1:8" s="5" customFormat="1" ht="15">
      <c r="A306" s="10" t="s">
        <v>728</v>
      </c>
      <c r="B306" s="10">
        <f>96-71</f>
        <v>25</v>
      </c>
      <c r="C306" s="9" t="s">
        <v>454</v>
      </c>
      <c r="E306" s="6"/>
      <c r="F306" s="4"/>
      <c r="G306" s="4"/>
      <c r="H306" s="4"/>
    </row>
    <row r="307" spans="1:8" s="5" customFormat="1" ht="15">
      <c r="A307" s="8" t="s">
        <v>729</v>
      </c>
      <c r="B307" s="8">
        <v>10</v>
      </c>
      <c r="C307" s="9" t="s">
        <v>454</v>
      </c>
      <c r="E307" s="6"/>
      <c r="F307" s="4"/>
      <c r="G307" s="4"/>
      <c r="H307" s="4"/>
    </row>
    <row r="308" spans="1:8" s="5" customFormat="1" ht="15">
      <c r="A308" s="10" t="s">
        <v>730</v>
      </c>
      <c r="B308" s="10">
        <v>6</v>
      </c>
      <c r="C308" s="9" t="s">
        <v>454</v>
      </c>
      <c r="E308" s="6"/>
      <c r="F308" s="4"/>
      <c r="G308" s="4"/>
      <c r="H308" s="4"/>
    </row>
    <row r="309" spans="1:8" s="5" customFormat="1" ht="15">
      <c r="A309" s="8" t="s">
        <v>731</v>
      </c>
      <c r="B309" s="8">
        <v>11</v>
      </c>
      <c r="C309" s="9" t="s">
        <v>454</v>
      </c>
      <c r="E309" s="6"/>
      <c r="F309" s="4"/>
      <c r="G309" s="4"/>
      <c r="H309" s="4"/>
    </row>
    <row r="310" spans="1:8" s="5" customFormat="1" ht="15">
      <c r="A310" s="10" t="s">
        <v>732</v>
      </c>
      <c r="B310" s="10">
        <v>12</v>
      </c>
      <c r="C310" s="9" t="s">
        <v>454</v>
      </c>
      <c r="E310" s="6"/>
      <c r="F310" s="4"/>
      <c r="G310" s="4"/>
      <c r="H310" s="4"/>
    </row>
    <row r="311" spans="1:8" s="5" customFormat="1" ht="15">
      <c r="A311" s="8" t="s">
        <v>733</v>
      </c>
      <c r="B311" s="8">
        <v>1</v>
      </c>
      <c r="C311" s="9" t="s">
        <v>454</v>
      </c>
      <c r="E311" s="6"/>
      <c r="F311" s="4"/>
      <c r="G311" s="4"/>
      <c r="H311" s="4"/>
    </row>
    <row r="312" spans="1:8" s="5" customFormat="1" ht="15">
      <c r="A312" s="10" t="s">
        <v>734</v>
      </c>
      <c r="B312" s="10">
        <v>9</v>
      </c>
      <c r="C312" s="9" t="s">
        <v>454</v>
      </c>
      <c r="E312" s="6"/>
      <c r="F312" s="4"/>
      <c r="G312" s="4"/>
      <c r="H312" s="4"/>
    </row>
    <row r="313" spans="1:8" s="5" customFormat="1" ht="15">
      <c r="A313" s="8" t="s">
        <v>735</v>
      </c>
      <c r="B313" s="8">
        <v>20</v>
      </c>
      <c r="C313" s="9" t="s">
        <v>454</v>
      </c>
      <c r="E313" s="6"/>
      <c r="F313" s="4"/>
      <c r="G313" s="4"/>
      <c r="H313" s="4"/>
    </row>
    <row r="314" spans="1:8" s="5" customFormat="1" ht="15">
      <c r="A314" s="10" t="s">
        <v>736</v>
      </c>
      <c r="B314" s="10">
        <v>0</v>
      </c>
      <c r="C314" s="9" t="s">
        <v>454</v>
      </c>
      <c r="E314" s="6"/>
      <c r="F314" s="4"/>
      <c r="G314" s="4"/>
      <c r="H314" s="4"/>
    </row>
    <row r="315" spans="1:8" s="5" customFormat="1" ht="15">
      <c r="A315" s="8" t="s">
        <v>737</v>
      </c>
      <c r="B315" s="8">
        <f>48-35</f>
        <v>13</v>
      </c>
      <c r="C315" s="9" t="s">
        <v>454</v>
      </c>
      <c r="E315" s="6"/>
      <c r="F315" s="4"/>
      <c r="G315" s="4"/>
      <c r="H315" s="4"/>
    </row>
    <row r="316" spans="1:8" s="5" customFormat="1" ht="15">
      <c r="A316" s="10" t="s">
        <v>738</v>
      </c>
      <c r="B316" s="10">
        <f>48-11</f>
        <v>37</v>
      </c>
      <c r="C316" s="9" t="s">
        <v>454</v>
      </c>
      <c r="E316" s="6"/>
      <c r="F316" s="4"/>
      <c r="G316" s="4"/>
      <c r="H316" s="4"/>
    </row>
    <row r="317" spans="1:8" s="5" customFormat="1" ht="15">
      <c r="A317" s="8" t="s">
        <v>739</v>
      </c>
      <c r="B317" s="8">
        <v>20</v>
      </c>
      <c r="C317" s="9" t="s">
        <v>454</v>
      </c>
      <c r="E317" s="6"/>
      <c r="F317" s="4"/>
      <c r="G317" s="4"/>
      <c r="H317" s="4"/>
    </row>
    <row r="318" spans="1:8" s="5" customFormat="1" ht="15">
      <c r="A318" s="10" t="s">
        <v>740</v>
      </c>
      <c r="B318" s="10">
        <f>24-13</f>
        <v>11</v>
      </c>
      <c r="C318" s="9" t="s">
        <v>454</v>
      </c>
      <c r="E318" s="6"/>
      <c r="F318" s="4"/>
      <c r="G318" s="4"/>
      <c r="H318" s="4"/>
    </row>
    <row r="319" spans="1:8" s="5" customFormat="1" ht="15">
      <c r="A319" s="8" t="s">
        <v>741</v>
      </c>
      <c r="B319" s="8">
        <f>40-17</f>
        <v>23</v>
      </c>
      <c r="C319" s="9" t="s">
        <v>454</v>
      </c>
      <c r="E319" s="6"/>
      <c r="F319" s="4"/>
      <c r="G319" s="4"/>
      <c r="H319" s="4"/>
    </row>
    <row r="320" spans="1:8" s="5" customFormat="1" ht="15">
      <c r="A320" s="10" t="s">
        <v>742</v>
      </c>
      <c r="B320" s="10">
        <v>1</v>
      </c>
      <c r="C320" s="9" t="s">
        <v>454</v>
      </c>
      <c r="E320" s="6"/>
      <c r="F320" s="4"/>
      <c r="G320" s="4"/>
      <c r="H320" s="4"/>
    </row>
    <row r="321" spans="1:8" s="5" customFormat="1" ht="15">
      <c r="A321" s="8" t="s">
        <v>743</v>
      </c>
      <c r="B321" s="8">
        <v>1</v>
      </c>
      <c r="C321" s="9" t="s">
        <v>454</v>
      </c>
      <c r="E321" s="6"/>
      <c r="F321" s="4"/>
      <c r="G321" s="4"/>
      <c r="H321" s="4"/>
    </row>
    <row r="322" spans="1:8" s="5" customFormat="1" ht="15">
      <c r="A322" s="10" t="s">
        <v>744</v>
      </c>
      <c r="B322" s="10">
        <v>0</v>
      </c>
      <c r="C322" s="9" t="s">
        <v>454</v>
      </c>
      <c r="E322" s="6"/>
      <c r="F322" s="4"/>
      <c r="G322" s="4"/>
      <c r="H322" s="4"/>
    </row>
    <row r="323" spans="1:8" s="5" customFormat="1" ht="15">
      <c r="A323" s="8" t="s">
        <v>745</v>
      </c>
      <c r="B323" s="8">
        <f>48-29</f>
        <v>19</v>
      </c>
      <c r="C323" s="9" t="s">
        <v>454</v>
      </c>
      <c r="E323" s="6"/>
      <c r="F323" s="4"/>
      <c r="G323" s="4"/>
      <c r="H323" s="4"/>
    </row>
    <row r="324" spans="1:8" s="5" customFormat="1" ht="15">
      <c r="A324" s="10" t="s">
        <v>746</v>
      </c>
      <c r="B324" s="10">
        <f>48-18</f>
        <v>30</v>
      </c>
      <c r="C324" s="9" t="s">
        <v>454</v>
      </c>
      <c r="E324" s="6"/>
      <c r="F324" s="4"/>
      <c r="G324" s="4"/>
      <c r="H324" s="4"/>
    </row>
    <row r="325" spans="1:8" s="5" customFormat="1" ht="15">
      <c r="A325" s="8" t="s">
        <v>747</v>
      </c>
      <c r="B325" s="8">
        <v>40</v>
      </c>
      <c r="C325" s="9" t="s">
        <v>454</v>
      </c>
      <c r="E325" s="6"/>
      <c r="F325" s="4"/>
      <c r="G325" s="4"/>
      <c r="H325" s="4"/>
    </row>
    <row r="326" spans="1:8" s="5" customFormat="1" ht="15">
      <c r="A326" s="10" t="s">
        <v>748</v>
      </c>
      <c r="B326" s="10">
        <f>12-9</f>
        <v>3</v>
      </c>
      <c r="C326" s="9" t="s">
        <v>454</v>
      </c>
      <c r="E326" s="6"/>
      <c r="F326" s="4"/>
      <c r="G326" s="4"/>
      <c r="H326" s="4"/>
    </row>
    <row r="327" spans="1:8" s="5" customFormat="1" ht="15">
      <c r="A327" s="8" t="s">
        <v>749</v>
      </c>
      <c r="B327" s="8">
        <f>36-17</f>
        <v>19</v>
      </c>
      <c r="C327" s="9" t="s">
        <v>454</v>
      </c>
      <c r="E327" s="6"/>
      <c r="F327" s="4"/>
      <c r="G327" s="4"/>
      <c r="H327" s="4"/>
    </row>
    <row r="328" spans="1:8" s="5" customFormat="1" ht="15">
      <c r="A328" s="10" t="s">
        <v>750</v>
      </c>
      <c r="B328" s="10">
        <v>6</v>
      </c>
      <c r="C328" s="9" t="s">
        <v>454</v>
      </c>
      <c r="E328" s="6"/>
      <c r="F328" s="4"/>
      <c r="G328" s="4"/>
      <c r="H328" s="4"/>
    </row>
    <row r="329" spans="1:8" s="5" customFormat="1" ht="15">
      <c r="A329" s="8" t="s">
        <v>751</v>
      </c>
      <c r="B329" s="8">
        <v>10</v>
      </c>
      <c r="C329" s="9" t="s">
        <v>454</v>
      </c>
      <c r="E329" s="6"/>
      <c r="F329" s="4"/>
      <c r="G329" s="4"/>
      <c r="H329" s="4"/>
    </row>
    <row r="330" spans="1:8" s="5" customFormat="1" ht="15">
      <c r="A330" s="10" t="s">
        <v>752</v>
      </c>
      <c r="B330" s="10">
        <v>6</v>
      </c>
      <c r="C330" s="9" t="s">
        <v>454</v>
      </c>
      <c r="E330" s="6"/>
      <c r="F330" s="4"/>
      <c r="G330" s="4"/>
      <c r="H330" s="4"/>
    </row>
    <row r="331" spans="1:8" s="5" customFormat="1" ht="15">
      <c r="A331" s="8" t="s">
        <v>753</v>
      </c>
      <c r="B331" s="8">
        <v>3</v>
      </c>
      <c r="C331" s="9" t="s">
        <v>454</v>
      </c>
      <c r="E331" s="6"/>
      <c r="F331" s="4"/>
      <c r="G331" s="4"/>
      <c r="H331" s="4"/>
    </row>
    <row r="332" spans="1:8" ht="15">
      <c r="A332" s="10" t="s">
        <v>754</v>
      </c>
      <c r="B332" s="10">
        <v>4</v>
      </c>
      <c r="C332" s="9" t="s">
        <v>454</v>
      </c>
    </row>
    <row r="333" spans="1:8" ht="15">
      <c r="A333" s="8" t="s">
        <v>755</v>
      </c>
      <c r="B333" s="8">
        <v>0</v>
      </c>
      <c r="C333" s="9" t="s">
        <v>454</v>
      </c>
    </row>
    <row r="334" spans="1:8" ht="15">
      <c r="A334" s="10" t="s">
        <v>756</v>
      </c>
      <c r="B334" s="10">
        <v>4</v>
      </c>
      <c r="C334" s="9" t="s">
        <v>454</v>
      </c>
    </row>
    <row r="335" spans="1:8" ht="15">
      <c r="A335" s="8" t="s">
        <v>757</v>
      </c>
      <c r="B335" s="8">
        <v>4</v>
      </c>
      <c r="C335" s="9" t="s">
        <v>454</v>
      </c>
    </row>
    <row r="336" spans="1:8" ht="15">
      <c r="A336" s="10" t="s">
        <v>758</v>
      </c>
      <c r="B336" s="10">
        <v>0</v>
      </c>
      <c r="C336" s="9" t="s">
        <v>454</v>
      </c>
    </row>
    <row r="337" spans="1:7" ht="15">
      <c r="A337" s="8" t="s">
        <v>759</v>
      </c>
      <c r="B337" s="8">
        <v>2</v>
      </c>
      <c r="C337" s="9" t="s">
        <v>454</v>
      </c>
      <c r="F337" s="5"/>
      <c r="G337" s="6"/>
    </row>
    <row r="338" spans="1:7" ht="15">
      <c r="A338" s="10" t="s">
        <v>760</v>
      </c>
      <c r="B338" s="10">
        <v>10</v>
      </c>
      <c r="C338" s="9" t="s">
        <v>454</v>
      </c>
      <c r="F338" s="5"/>
      <c r="G338" s="6"/>
    </row>
    <row r="339" spans="1:7" ht="15">
      <c r="A339" s="8" t="s">
        <v>761</v>
      </c>
      <c r="B339" s="8">
        <v>9</v>
      </c>
      <c r="C339" s="9" t="s">
        <v>454</v>
      </c>
      <c r="F339" s="5"/>
      <c r="G339" s="6"/>
    </row>
    <row r="340" spans="1:7" ht="15">
      <c r="A340" s="10" t="s">
        <v>762</v>
      </c>
      <c r="B340" s="10">
        <v>14</v>
      </c>
      <c r="C340" s="9" t="s">
        <v>454</v>
      </c>
      <c r="F340" s="5"/>
      <c r="G340" s="6"/>
    </row>
    <row r="341" spans="1:7" ht="15">
      <c r="A341" s="8" t="s">
        <v>763</v>
      </c>
      <c r="B341" s="8">
        <v>4</v>
      </c>
      <c r="C341" s="9" t="s">
        <v>454</v>
      </c>
      <c r="F341" s="5"/>
      <c r="G341" s="6"/>
    </row>
    <row r="342" spans="1:7" ht="15">
      <c r="A342" s="10" t="s">
        <v>764</v>
      </c>
      <c r="B342" s="10">
        <v>18</v>
      </c>
      <c r="C342" s="9" t="s">
        <v>454</v>
      </c>
      <c r="F342" s="5"/>
      <c r="G342" s="6"/>
    </row>
    <row r="343" spans="1:7" ht="15">
      <c r="A343" s="8" t="s">
        <v>765</v>
      </c>
      <c r="B343" s="8">
        <v>10</v>
      </c>
      <c r="C343" s="9" t="s">
        <v>454</v>
      </c>
      <c r="F343" s="5"/>
      <c r="G343" s="6"/>
    </row>
    <row r="344" spans="1:7" ht="15">
      <c r="A344" s="10" t="s">
        <v>766</v>
      </c>
      <c r="B344" s="10">
        <v>6</v>
      </c>
      <c r="C344" s="9" t="s">
        <v>454</v>
      </c>
      <c r="F344" s="5"/>
      <c r="G344" s="6"/>
    </row>
    <row r="345" spans="1:7" ht="15">
      <c r="A345" s="8" t="s">
        <v>767</v>
      </c>
      <c r="B345" s="8">
        <v>1</v>
      </c>
      <c r="C345" s="9" t="s">
        <v>454</v>
      </c>
      <c r="F345" s="5"/>
      <c r="G345" s="6"/>
    </row>
    <row r="346" spans="1:7" ht="15">
      <c r="A346" s="10" t="s">
        <v>768</v>
      </c>
      <c r="B346" s="10">
        <v>1</v>
      </c>
      <c r="C346" s="9" t="s">
        <v>454</v>
      </c>
      <c r="F346" s="5"/>
      <c r="G346" s="6"/>
    </row>
    <row r="347" spans="1:7" ht="15">
      <c r="A347" s="8" t="s">
        <v>769</v>
      </c>
      <c r="B347" s="8">
        <v>1</v>
      </c>
      <c r="C347" s="9" t="s">
        <v>454</v>
      </c>
      <c r="F347" s="5"/>
      <c r="G347" s="6"/>
    </row>
    <row r="348" spans="1:7" ht="15">
      <c r="A348" s="10" t="s">
        <v>770</v>
      </c>
      <c r="B348" s="10"/>
      <c r="C348" s="9" t="s">
        <v>454</v>
      </c>
      <c r="F348" s="5"/>
      <c r="G348" s="6"/>
    </row>
    <row r="349" spans="1:7" ht="15">
      <c r="A349" s="8" t="s">
        <v>771</v>
      </c>
      <c r="B349" s="8"/>
      <c r="C349" s="9" t="s">
        <v>454</v>
      </c>
      <c r="F349" s="5"/>
      <c r="G349" s="6"/>
    </row>
    <row r="350" spans="1:7" ht="15">
      <c r="A350" s="10" t="s">
        <v>772</v>
      </c>
      <c r="B350" s="10"/>
      <c r="C350" s="9" t="s">
        <v>454</v>
      </c>
      <c r="F350" s="5"/>
      <c r="G350" s="6"/>
    </row>
    <row r="351" spans="1:7" ht="15">
      <c r="A351" s="8" t="s">
        <v>773</v>
      </c>
      <c r="B351" s="8"/>
      <c r="C351" s="9" t="s">
        <v>454</v>
      </c>
      <c r="D351" s="4"/>
      <c r="E351" s="4"/>
      <c r="F351" s="5"/>
      <c r="G351" s="6"/>
    </row>
    <row r="352" spans="1:7" ht="15">
      <c r="A352" s="10" t="s">
        <v>774</v>
      </c>
      <c r="B352" s="10"/>
      <c r="C352" s="9" t="s">
        <v>454</v>
      </c>
      <c r="D352" s="4"/>
      <c r="E352" s="4"/>
      <c r="F352" s="5"/>
      <c r="G352" s="6"/>
    </row>
    <row r="353" spans="1:7" ht="15">
      <c r="A353" s="8" t="s">
        <v>775</v>
      </c>
      <c r="B353" s="8"/>
      <c r="C353" s="9" t="s">
        <v>454</v>
      </c>
      <c r="D353" s="4"/>
      <c r="E353" s="4"/>
      <c r="F353" s="5"/>
      <c r="G353" s="6"/>
    </row>
    <row r="354" spans="1:7" ht="15">
      <c r="A354" s="10" t="s">
        <v>776</v>
      </c>
      <c r="B354" s="10"/>
      <c r="C354" s="9" t="s">
        <v>454</v>
      </c>
      <c r="D354" s="4"/>
      <c r="E354" s="4"/>
      <c r="F354" s="5"/>
      <c r="G354" s="6"/>
    </row>
    <row r="355" spans="1:7" ht="15">
      <c r="A355" s="8" t="s">
        <v>777</v>
      </c>
      <c r="B355" s="8"/>
      <c r="C355" s="9" t="s">
        <v>454</v>
      </c>
      <c r="D355" s="4"/>
      <c r="E355" s="4"/>
    </row>
    <row r="356" spans="1:7" ht="15">
      <c r="A356" s="10" t="s">
        <v>778</v>
      </c>
      <c r="B356" s="10"/>
      <c r="C356" s="9" t="s">
        <v>454</v>
      </c>
      <c r="D356" s="4"/>
      <c r="E356" s="4"/>
    </row>
    <row r="357" spans="1:7" ht="15">
      <c r="A357" s="8" t="s">
        <v>779</v>
      </c>
      <c r="B357" s="8">
        <v>8</v>
      </c>
      <c r="C357" s="9" t="s">
        <v>454</v>
      </c>
      <c r="D357" s="4"/>
      <c r="E357" s="4"/>
    </row>
    <row r="358" spans="1:7" s="12" customFormat="1">
      <c r="A358" s="3" t="s">
        <v>780</v>
      </c>
      <c r="B358" s="3">
        <v>1</v>
      </c>
      <c r="C358" s="11"/>
    </row>
    <row r="359" spans="1:7" s="12" customFormat="1">
      <c r="A359" s="3" t="s">
        <v>486</v>
      </c>
      <c r="B359" s="3">
        <v>1</v>
      </c>
      <c r="C359" s="11"/>
    </row>
    <row r="360" spans="1:7" s="12" customFormat="1">
      <c r="A360" s="3" t="s">
        <v>689</v>
      </c>
      <c r="B360" s="3">
        <v>1</v>
      </c>
      <c r="C360" s="11"/>
    </row>
    <row r="361" spans="1:7" s="12" customFormat="1">
      <c r="A361" s="3" t="s">
        <v>532</v>
      </c>
      <c r="B361" s="3">
        <v>1</v>
      </c>
      <c r="C361" s="11"/>
    </row>
    <row r="362" spans="1:7" s="12" customFormat="1">
      <c r="A362" s="3" t="s">
        <v>749</v>
      </c>
      <c r="B362" s="3">
        <v>1</v>
      </c>
      <c r="C362" s="11"/>
    </row>
    <row r="363" spans="1:7" s="12" customFormat="1">
      <c r="A363" s="3" t="s">
        <v>529</v>
      </c>
      <c r="B363" s="3">
        <v>1</v>
      </c>
      <c r="C363" s="11"/>
    </row>
    <row r="364" spans="1:7" s="12" customFormat="1">
      <c r="A364" s="3" t="s">
        <v>721</v>
      </c>
      <c r="B364" s="3">
        <v>1</v>
      </c>
      <c r="C364" s="11"/>
    </row>
    <row r="365" spans="1:7" s="12" customFormat="1">
      <c r="A365" s="3" t="s">
        <v>599</v>
      </c>
      <c r="B365" s="3">
        <v>1</v>
      </c>
      <c r="C365" s="11"/>
    </row>
    <row r="366" spans="1:7" s="12" customFormat="1">
      <c r="A366" s="3" t="s">
        <v>781</v>
      </c>
      <c r="B366" s="3">
        <v>1</v>
      </c>
      <c r="C366" s="11"/>
    </row>
    <row r="367" spans="1:7" s="12" customFormat="1">
      <c r="A367" s="3" t="s">
        <v>562</v>
      </c>
      <c r="B367" s="3">
        <v>1</v>
      </c>
      <c r="C367" s="11"/>
    </row>
    <row r="368" spans="1:7" s="12" customFormat="1">
      <c r="A368" s="3" t="s">
        <v>782</v>
      </c>
      <c r="B368" s="3">
        <v>1</v>
      </c>
      <c r="C368" s="11"/>
    </row>
    <row r="369" spans="1:5" s="12" customFormat="1">
      <c r="A369" s="3" t="s">
        <v>783</v>
      </c>
      <c r="B369" s="3">
        <v>1</v>
      </c>
      <c r="C369" s="11"/>
    </row>
    <row r="370" spans="1:5" s="12" customFormat="1">
      <c r="A370" s="3" t="s">
        <v>572</v>
      </c>
      <c r="B370" s="3">
        <v>1</v>
      </c>
      <c r="C370" s="11"/>
    </row>
    <row r="371" spans="1:5" s="12" customFormat="1">
      <c r="A371" s="3" t="s">
        <v>770</v>
      </c>
      <c r="B371" s="3">
        <v>1</v>
      </c>
      <c r="C371" s="11"/>
      <c r="D371" s="3"/>
      <c r="E371" s="13"/>
    </row>
    <row r="372" spans="1:5" s="12" customFormat="1">
      <c r="A372" s="3" t="s">
        <v>771</v>
      </c>
      <c r="B372" s="3">
        <v>1</v>
      </c>
      <c r="C372" s="11"/>
      <c r="D372" s="3"/>
      <c r="E372" s="13"/>
    </row>
    <row r="373" spans="1:5" s="12" customFormat="1">
      <c r="A373" s="3" t="s">
        <v>784</v>
      </c>
      <c r="B373" s="3">
        <v>1</v>
      </c>
      <c r="C373" s="11"/>
      <c r="D373" s="3"/>
      <c r="E373" s="13"/>
    </row>
    <row r="374" spans="1:5" s="12" customFormat="1">
      <c r="A374" s="3" t="s">
        <v>785</v>
      </c>
      <c r="B374" s="3">
        <v>1</v>
      </c>
      <c r="C374" s="11"/>
      <c r="D374" s="3"/>
      <c r="E374" s="13"/>
    </row>
    <row r="375" spans="1:5" s="12" customFormat="1">
      <c r="A375" s="3" t="s">
        <v>786</v>
      </c>
      <c r="B375" s="3">
        <v>1</v>
      </c>
      <c r="C375" s="11"/>
      <c r="D375" s="3"/>
      <c r="E375" s="13"/>
    </row>
    <row r="376" spans="1:5" s="12" customFormat="1">
      <c r="A376" s="3" t="s">
        <v>784</v>
      </c>
      <c r="B376" s="3">
        <v>1</v>
      </c>
      <c r="C376" s="11"/>
      <c r="D376" s="3"/>
      <c r="E376" s="13"/>
    </row>
    <row r="377" spans="1:5" s="12" customFormat="1">
      <c r="A377" s="3" t="s">
        <v>785</v>
      </c>
      <c r="B377" s="3">
        <v>1</v>
      </c>
      <c r="C377" s="11"/>
      <c r="D377" s="3"/>
      <c r="E377" s="13"/>
    </row>
    <row r="378" spans="1:5" s="12" customFormat="1">
      <c r="A378" s="3" t="s">
        <v>786</v>
      </c>
      <c r="B378" s="3">
        <v>1</v>
      </c>
      <c r="C378" s="11"/>
      <c r="D378" s="3"/>
      <c r="E378" s="13"/>
    </row>
    <row r="379" spans="1:5" s="12" customFormat="1">
      <c r="A379" s="3" t="s">
        <v>487</v>
      </c>
      <c r="B379" s="3">
        <v>1</v>
      </c>
      <c r="C379" s="11"/>
      <c r="D379" s="3"/>
      <c r="E379" s="13"/>
    </row>
    <row r="380" spans="1:5" s="12" customFormat="1">
      <c r="A380" s="3" t="s">
        <v>762</v>
      </c>
      <c r="B380" s="3">
        <v>1</v>
      </c>
      <c r="C380" s="11"/>
      <c r="D380" s="3"/>
      <c r="E380" s="13"/>
    </row>
    <row r="381" spans="1:5" s="12" customFormat="1">
      <c r="A381" s="3" t="s">
        <v>473</v>
      </c>
      <c r="B381" s="3">
        <v>1</v>
      </c>
      <c r="C381" s="11"/>
      <c r="D381" s="3"/>
      <c r="E381" s="13"/>
    </row>
    <row r="382" spans="1:5" s="12" customFormat="1">
      <c r="A382" s="3" t="s">
        <v>632</v>
      </c>
      <c r="B382" s="3">
        <v>4</v>
      </c>
      <c r="C382" s="11"/>
      <c r="D382" s="3"/>
      <c r="E382" s="13"/>
    </row>
    <row r="383" spans="1:5" s="12" customFormat="1">
      <c r="A383" s="3" t="s">
        <v>783</v>
      </c>
      <c r="B383" s="3">
        <v>1</v>
      </c>
      <c r="C383" s="11"/>
      <c r="D383" s="3"/>
      <c r="E383" s="13"/>
    </row>
    <row r="384" spans="1:5" s="12" customFormat="1">
      <c r="A384" s="3" t="s">
        <v>787</v>
      </c>
      <c r="B384" s="3">
        <v>1</v>
      </c>
      <c r="C384" s="11"/>
      <c r="D384" s="3"/>
      <c r="E384" s="13"/>
    </row>
    <row r="385" spans="1:5" s="12" customFormat="1">
      <c r="A385" s="3" t="s">
        <v>788</v>
      </c>
      <c r="B385" s="3">
        <v>1</v>
      </c>
      <c r="C385" s="11"/>
      <c r="D385" s="3"/>
      <c r="E385" s="13"/>
    </row>
    <row r="386" spans="1:5" s="12" customFormat="1">
      <c r="A386" s="3" t="s">
        <v>741</v>
      </c>
      <c r="B386" s="3">
        <v>1</v>
      </c>
      <c r="C386" s="11"/>
      <c r="D386" s="3"/>
      <c r="E386" s="13"/>
    </row>
    <row r="387" spans="1:5" s="12" customFormat="1">
      <c r="A387" s="3" t="s">
        <v>789</v>
      </c>
      <c r="B387" s="3">
        <v>1</v>
      </c>
      <c r="C387" s="11"/>
      <c r="D387" s="3"/>
      <c r="E387" s="13"/>
    </row>
    <row r="388" spans="1:5" s="12" customFormat="1">
      <c r="A388" s="3" t="s">
        <v>786</v>
      </c>
      <c r="B388" s="3">
        <v>1</v>
      </c>
      <c r="C388" s="11"/>
      <c r="D388" s="3"/>
      <c r="E388" s="13"/>
    </row>
    <row r="389" spans="1:5" s="12" customFormat="1">
      <c r="A389" s="3" t="s">
        <v>556</v>
      </c>
      <c r="B389" s="3">
        <v>1</v>
      </c>
      <c r="C389" s="11"/>
      <c r="D389" s="3"/>
      <c r="E389" s="13"/>
    </row>
    <row r="390" spans="1:5" s="12" customFormat="1">
      <c r="A390" s="3" t="s">
        <v>557</v>
      </c>
      <c r="B390" s="3">
        <v>1</v>
      </c>
      <c r="C390" s="11"/>
      <c r="D390" s="3"/>
      <c r="E390" s="13"/>
    </row>
    <row r="391" spans="1:5" s="12" customFormat="1">
      <c r="A391" s="3" t="s">
        <v>558</v>
      </c>
      <c r="B391" s="3">
        <v>1</v>
      </c>
      <c r="C391" s="11"/>
      <c r="D391" s="3"/>
      <c r="E391" s="13"/>
    </row>
    <row r="392" spans="1:5" s="12" customFormat="1">
      <c r="A392" s="3" t="s">
        <v>790</v>
      </c>
      <c r="B392" s="3">
        <v>1</v>
      </c>
      <c r="C392" s="11"/>
      <c r="D392" s="3"/>
      <c r="E392" s="13"/>
    </row>
    <row r="393" spans="1:5" s="12" customFormat="1">
      <c r="A393" s="3" t="s">
        <v>776</v>
      </c>
      <c r="B393" s="3">
        <v>1</v>
      </c>
      <c r="C393" s="11"/>
      <c r="D393" s="3"/>
      <c r="E393" s="13"/>
    </row>
    <row r="394" spans="1:5" s="12" customFormat="1">
      <c r="A394" s="3" t="s">
        <v>774</v>
      </c>
      <c r="B394" s="3">
        <v>1</v>
      </c>
      <c r="C394" s="11"/>
      <c r="D394" s="3"/>
      <c r="E394" s="13"/>
    </row>
    <row r="395" spans="1:5" s="12" customFormat="1">
      <c r="A395" s="3" t="s">
        <v>791</v>
      </c>
      <c r="B395" s="3">
        <v>1</v>
      </c>
      <c r="C395" s="11"/>
      <c r="D395" s="3"/>
      <c r="E395" s="13"/>
    </row>
    <row r="396" spans="1:5" s="12" customFormat="1">
      <c r="A396" s="3" t="s">
        <v>534</v>
      </c>
      <c r="B396" s="3">
        <v>1</v>
      </c>
      <c r="C396" s="11"/>
      <c r="D396" s="3"/>
      <c r="E396" s="13"/>
    </row>
    <row r="397" spans="1:5" s="12" customFormat="1">
      <c r="A397" s="3" t="s">
        <v>532</v>
      </c>
      <c r="B397" s="3">
        <v>1</v>
      </c>
      <c r="C397" s="11"/>
      <c r="D397" s="3"/>
      <c r="E397" s="13"/>
    </row>
    <row r="398" spans="1:5" s="12" customFormat="1">
      <c r="A398" s="3" t="s">
        <v>533</v>
      </c>
      <c r="B398" s="3">
        <v>1</v>
      </c>
      <c r="C398" s="11"/>
      <c r="D398" s="3"/>
      <c r="E398" s="13"/>
    </row>
    <row r="399" spans="1:5" s="12" customFormat="1">
      <c r="A399" s="3" t="s">
        <v>792</v>
      </c>
      <c r="B399" s="3">
        <v>1</v>
      </c>
      <c r="C399" s="11"/>
      <c r="D399" s="3"/>
      <c r="E399" s="13"/>
    </row>
    <row r="400" spans="1:5" s="12" customFormat="1">
      <c r="A400" s="3" t="s">
        <v>793</v>
      </c>
      <c r="B400" s="3">
        <v>1</v>
      </c>
      <c r="C400" s="11"/>
      <c r="D400" s="3"/>
      <c r="E400" s="13"/>
    </row>
    <row r="401" spans="1:5" s="12" customFormat="1">
      <c r="A401" s="3" t="s">
        <v>632</v>
      </c>
      <c r="B401" s="3">
        <v>1</v>
      </c>
      <c r="C401" s="11"/>
      <c r="D401" s="3"/>
      <c r="E401" s="13"/>
    </row>
    <row r="402" spans="1:5" s="12" customFormat="1">
      <c r="A402" s="3" t="s">
        <v>634</v>
      </c>
      <c r="B402" s="3">
        <v>1</v>
      </c>
      <c r="C402" s="11"/>
      <c r="D402" s="3"/>
      <c r="E402" s="13"/>
    </row>
    <row r="403" spans="1:5" s="12" customFormat="1">
      <c r="A403" s="3" t="s">
        <v>794</v>
      </c>
      <c r="B403" s="3">
        <v>1</v>
      </c>
      <c r="C403" s="11"/>
      <c r="D403" s="3"/>
      <c r="E403" s="13"/>
    </row>
    <row r="404" spans="1:5" s="12" customFormat="1">
      <c r="A404" s="3" t="s">
        <v>795</v>
      </c>
      <c r="B404" s="3">
        <v>1</v>
      </c>
      <c r="C404" s="11"/>
      <c r="D404" s="3"/>
      <c r="E404" s="13"/>
    </row>
    <row r="405" spans="1:5" s="12" customFormat="1">
      <c r="A405" s="3" t="s">
        <v>796</v>
      </c>
      <c r="B405" s="3">
        <v>1</v>
      </c>
      <c r="C405" s="11"/>
      <c r="D405" s="3"/>
      <c r="E405" s="13"/>
    </row>
    <row r="406" spans="1:5" s="12" customFormat="1">
      <c r="A406" s="3" t="s">
        <v>521</v>
      </c>
      <c r="B406" s="3">
        <v>1</v>
      </c>
      <c r="C406" s="11"/>
      <c r="D406" s="3"/>
      <c r="E406" s="13"/>
    </row>
    <row r="407" spans="1:5" s="12" customFormat="1">
      <c r="A407" s="3" t="s">
        <v>564</v>
      </c>
      <c r="B407" s="3">
        <v>1</v>
      </c>
      <c r="C407" s="11"/>
      <c r="D407" s="3"/>
      <c r="E407" s="13"/>
    </row>
    <row r="408" spans="1:5" s="12" customFormat="1">
      <c r="A408" s="3" t="s">
        <v>565</v>
      </c>
      <c r="B408" s="3">
        <v>1</v>
      </c>
      <c r="C408" s="11"/>
      <c r="D408" s="3"/>
      <c r="E408" s="13"/>
    </row>
    <row r="409" spans="1:5" s="12" customFormat="1">
      <c r="A409" s="3" t="s">
        <v>725</v>
      </c>
      <c r="B409" s="3">
        <v>1</v>
      </c>
      <c r="C409" s="11"/>
      <c r="D409" s="3"/>
      <c r="E409" s="13"/>
    </row>
    <row r="410" spans="1:5" s="12" customFormat="1">
      <c r="A410" s="3" t="s">
        <v>750</v>
      </c>
      <c r="B410" s="3">
        <v>1</v>
      </c>
      <c r="C410" s="11"/>
      <c r="D410" s="3"/>
      <c r="E410" s="13"/>
    </row>
    <row r="411" spans="1:5" s="12" customFormat="1">
      <c r="A411" s="3" t="s">
        <v>577</v>
      </c>
      <c r="B411" s="3">
        <v>1</v>
      </c>
      <c r="C411" s="11"/>
      <c r="D411" s="3"/>
      <c r="E411" s="13"/>
    </row>
    <row r="412" spans="1:5" s="12" customFormat="1">
      <c r="A412" s="3" t="s">
        <v>797</v>
      </c>
      <c r="B412" s="3">
        <v>1</v>
      </c>
      <c r="C412" s="11"/>
      <c r="D412" s="3"/>
      <c r="E412" s="13"/>
    </row>
    <row r="413" spans="1:5" s="12" customFormat="1">
      <c r="A413" s="3" t="s">
        <v>782</v>
      </c>
      <c r="B413" s="3">
        <v>1</v>
      </c>
      <c r="C413" s="11"/>
      <c r="D413" s="3"/>
      <c r="E413" s="13"/>
    </row>
    <row r="414" spans="1:5" s="12" customFormat="1">
      <c r="A414" s="3" t="s">
        <v>763</v>
      </c>
      <c r="B414" s="3">
        <v>1</v>
      </c>
      <c r="C414" s="11"/>
      <c r="D414" s="3"/>
      <c r="E414" s="13"/>
    </row>
    <row r="415" spans="1:5" s="12" customFormat="1">
      <c r="A415" s="3" t="s">
        <v>793</v>
      </c>
      <c r="B415" s="3">
        <v>1</v>
      </c>
      <c r="C415" s="11"/>
      <c r="D415" s="3"/>
      <c r="E415" s="13"/>
    </row>
    <row r="416" spans="1:5" s="12" customFormat="1">
      <c r="A416" s="3" t="s">
        <v>620</v>
      </c>
      <c r="B416" s="3">
        <v>1</v>
      </c>
      <c r="C416" s="11"/>
      <c r="D416" s="3"/>
      <c r="E416" s="13"/>
    </row>
    <row r="417" spans="1:5" s="12" customFormat="1">
      <c r="A417" s="3" t="s">
        <v>726</v>
      </c>
      <c r="B417" s="3">
        <v>1</v>
      </c>
      <c r="C417" s="11"/>
      <c r="D417" s="3"/>
      <c r="E417" s="13"/>
    </row>
    <row r="418" spans="1:5" s="12" customFormat="1">
      <c r="A418" s="3" t="s">
        <v>653</v>
      </c>
      <c r="B418" s="3">
        <v>1</v>
      </c>
      <c r="C418" s="11"/>
      <c r="D418" s="3"/>
      <c r="E418" s="13"/>
    </row>
    <row r="419" spans="1:5" s="12" customFormat="1">
      <c r="A419" s="3" t="s">
        <v>575</v>
      </c>
      <c r="B419" s="3">
        <v>1</v>
      </c>
      <c r="C419" s="11"/>
      <c r="D419" s="3"/>
      <c r="E419" s="13"/>
    </row>
    <row r="420" spans="1:5" s="12" customFormat="1">
      <c r="A420" s="3" t="s">
        <v>710</v>
      </c>
      <c r="B420" s="3">
        <v>2</v>
      </c>
      <c r="C420" s="11"/>
      <c r="D420" s="3"/>
      <c r="E420" s="13"/>
    </row>
    <row r="421" spans="1:5" s="12" customFormat="1">
      <c r="A421" s="3" t="s">
        <v>798</v>
      </c>
      <c r="B421" s="3">
        <v>1</v>
      </c>
      <c r="C421" s="11"/>
      <c r="D421" s="3"/>
      <c r="E421" s="13"/>
    </row>
    <row r="422" spans="1:5" s="12" customFormat="1">
      <c r="A422" s="3" t="s">
        <v>799</v>
      </c>
      <c r="B422" s="3">
        <v>1</v>
      </c>
      <c r="C422" s="11"/>
      <c r="D422" s="3"/>
      <c r="E422" s="13"/>
    </row>
    <row r="423" spans="1:5" s="12" customFormat="1">
      <c r="A423" s="3" t="s">
        <v>573</v>
      </c>
      <c r="B423" s="3">
        <v>1</v>
      </c>
      <c r="C423" s="11"/>
      <c r="D423" s="3"/>
      <c r="E423" s="13"/>
    </row>
    <row r="424" spans="1:5" s="12" customFormat="1">
      <c r="A424" s="3" t="s">
        <v>459</v>
      </c>
      <c r="B424" s="3">
        <v>1</v>
      </c>
      <c r="C424" s="11"/>
      <c r="D424" s="3"/>
      <c r="E424" s="13"/>
    </row>
    <row r="425" spans="1:5" s="12" customFormat="1">
      <c r="A425" s="3" t="s">
        <v>467</v>
      </c>
      <c r="B425" s="3">
        <v>1</v>
      </c>
      <c r="C425" s="11"/>
      <c r="D425" s="3"/>
      <c r="E425" s="13"/>
    </row>
    <row r="426" spans="1:5" s="12" customFormat="1">
      <c r="A426" s="3" t="s">
        <v>785</v>
      </c>
      <c r="B426" s="3">
        <v>1</v>
      </c>
      <c r="C426" s="11"/>
      <c r="D426" s="3"/>
      <c r="E426" s="13"/>
    </row>
    <row r="427" spans="1:5" s="12" customFormat="1">
      <c r="A427" s="3" t="s">
        <v>676</v>
      </c>
      <c r="B427" s="3">
        <v>1</v>
      </c>
      <c r="C427" s="11"/>
      <c r="D427" s="3"/>
      <c r="E427" s="13"/>
    </row>
    <row r="428" spans="1:5" s="12" customFormat="1">
      <c r="A428" s="3" t="s">
        <v>702</v>
      </c>
      <c r="B428" s="3">
        <v>1</v>
      </c>
      <c r="C428" s="11"/>
      <c r="D428" s="3"/>
      <c r="E428" s="13"/>
    </row>
    <row r="429" spans="1:5" s="12" customFormat="1">
      <c r="A429" s="3" t="s">
        <v>752</v>
      </c>
      <c r="B429" s="3">
        <v>1</v>
      </c>
      <c r="C429" s="11"/>
      <c r="D429" s="3"/>
      <c r="E429" s="13"/>
    </row>
    <row r="430" spans="1:5" s="12" customFormat="1">
      <c r="A430" s="3" t="s">
        <v>760</v>
      </c>
      <c r="B430" s="3">
        <v>1</v>
      </c>
      <c r="C430" s="11"/>
      <c r="D430" s="3"/>
      <c r="E430" s="13"/>
    </row>
    <row r="431" spans="1:5" s="12" customFormat="1">
      <c r="A431" s="3" t="s">
        <v>766</v>
      </c>
      <c r="B431" s="3">
        <v>1</v>
      </c>
      <c r="C431" s="11"/>
      <c r="D431" s="3"/>
      <c r="E431" s="13"/>
    </row>
    <row r="432" spans="1:5" s="12" customFormat="1">
      <c r="A432" s="3" t="s">
        <v>749</v>
      </c>
      <c r="B432" s="3">
        <v>2</v>
      </c>
      <c r="C432" s="11"/>
      <c r="D432" s="3"/>
      <c r="E432" s="13"/>
    </row>
    <row r="433" spans="1:5" s="12" customFormat="1">
      <c r="A433" s="3" t="s">
        <v>663</v>
      </c>
      <c r="B433" s="3">
        <v>3</v>
      </c>
      <c r="C433" s="11"/>
      <c r="D433" s="3"/>
      <c r="E433" s="13"/>
    </row>
    <row r="434" spans="1:5" s="12" customFormat="1">
      <c r="A434" s="3" t="s">
        <v>632</v>
      </c>
      <c r="B434" s="3">
        <v>1</v>
      </c>
      <c r="C434" s="11"/>
      <c r="D434" s="3"/>
      <c r="E434" s="13"/>
    </row>
    <row r="435" spans="1:5" s="12" customFormat="1">
      <c r="A435" s="3" t="s">
        <v>558</v>
      </c>
      <c r="B435" s="3">
        <v>1</v>
      </c>
      <c r="C435" s="11"/>
      <c r="D435" s="3"/>
      <c r="E435" s="13"/>
    </row>
    <row r="436" spans="1:5" s="12" customFormat="1">
      <c r="A436" s="3" t="s">
        <v>710</v>
      </c>
      <c r="B436" s="3">
        <v>1</v>
      </c>
      <c r="C436" s="11"/>
      <c r="D436" s="3"/>
      <c r="E436" s="13"/>
    </row>
    <row r="437" spans="1:5" s="12" customFormat="1">
      <c r="A437" s="3" t="s">
        <v>473</v>
      </c>
      <c r="B437" s="3">
        <v>4</v>
      </c>
      <c r="C437" s="11"/>
      <c r="D437" s="3"/>
      <c r="E437" s="13"/>
    </row>
    <row r="438" spans="1:5" s="12" customFormat="1">
      <c r="A438" s="3" t="s">
        <v>800</v>
      </c>
      <c r="B438" s="3">
        <v>1</v>
      </c>
      <c r="C438" s="11"/>
      <c r="D438" s="3"/>
      <c r="E438" s="13"/>
    </row>
    <row r="439" spans="1:5" s="12" customFormat="1">
      <c r="A439" s="3" t="s">
        <v>801</v>
      </c>
      <c r="B439" s="3">
        <v>3</v>
      </c>
      <c r="C439" s="11"/>
      <c r="D439" s="3"/>
      <c r="E439" s="13"/>
    </row>
    <row r="440" spans="1:5" s="12" customFormat="1">
      <c r="A440" s="3" t="s">
        <v>536</v>
      </c>
      <c r="B440" s="3">
        <v>1</v>
      </c>
      <c r="C440" s="11"/>
      <c r="D440" s="3"/>
      <c r="E440" s="13"/>
    </row>
    <row r="441" spans="1:5" s="12" customFormat="1">
      <c r="A441" s="3" t="s">
        <v>726</v>
      </c>
      <c r="B441" s="3">
        <v>1</v>
      </c>
      <c r="C441" s="11"/>
      <c r="D441" s="3"/>
      <c r="E441" s="13"/>
    </row>
    <row r="442" spans="1:5" s="12" customFormat="1">
      <c r="A442" s="3" t="s">
        <v>746</v>
      </c>
      <c r="B442" s="3">
        <v>1</v>
      </c>
      <c r="C442" s="11"/>
      <c r="D442" s="3"/>
      <c r="E442" s="13"/>
    </row>
    <row r="443" spans="1:5" s="12" customFormat="1">
      <c r="A443" s="3" t="s">
        <v>765</v>
      </c>
      <c r="B443" s="3">
        <v>1</v>
      </c>
      <c r="C443" s="11"/>
      <c r="D443" s="3"/>
      <c r="E443" s="13"/>
    </row>
    <row r="444" spans="1:5" s="12" customFormat="1">
      <c r="A444" s="3" t="s">
        <v>764</v>
      </c>
      <c r="B444" s="3">
        <v>1</v>
      </c>
      <c r="C444" s="11"/>
      <c r="D444" s="3"/>
      <c r="E444" s="13"/>
    </row>
    <row r="445" spans="1:5" s="12" customFormat="1">
      <c r="A445" s="3" t="s">
        <v>749</v>
      </c>
      <c r="B445" s="3">
        <v>1</v>
      </c>
      <c r="C445" s="11"/>
      <c r="D445" s="3"/>
      <c r="E445" s="13"/>
    </row>
    <row r="446" spans="1:5" s="12" customFormat="1">
      <c r="A446" s="3" t="s">
        <v>762</v>
      </c>
      <c r="B446" s="3">
        <v>1</v>
      </c>
      <c r="C446" s="11"/>
      <c r="D446" s="3"/>
      <c r="E446" s="13"/>
    </row>
    <row r="447" spans="1:5" s="12" customFormat="1">
      <c r="A447" s="3" t="s">
        <v>751</v>
      </c>
      <c r="B447" s="3">
        <v>1</v>
      </c>
      <c r="C447" s="11"/>
      <c r="D447" s="3"/>
      <c r="E447" s="13"/>
    </row>
    <row r="448" spans="1:5" s="12" customFormat="1">
      <c r="A448" s="3" t="s">
        <v>687</v>
      </c>
      <c r="B448" s="3">
        <v>1</v>
      </c>
      <c r="C448" s="11"/>
      <c r="D448" s="3"/>
      <c r="E448" s="13"/>
    </row>
    <row r="449" spans="1:5" s="12" customFormat="1">
      <c r="A449" s="3" t="s">
        <v>672</v>
      </c>
      <c r="B449" s="3">
        <v>1</v>
      </c>
      <c r="C449" s="11"/>
      <c r="D449" s="3"/>
      <c r="E449" s="13"/>
    </row>
    <row r="450" spans="1:5" s="12" customFormat="1">
      <c r="A450" s="3" t="s">
        <v>764</v>
      </c>
      <c r="B450" s="3">
        <v>1</v>
      </c>
      <c r="C450" s="11"/>
      <c r="D450" s="3"/>
      <c r="E450" s="13"/>
    </row>
    <row r="451" spans="1:5" s="12" customFormat="1">
      <c r="A451" s="3" t="s">
        <v>628</v>
      </c>
      <c r="B451" s="3">
        <v>1</v>
      </c>
      <c r="C451" s="11"/>
      <c r="D451" s="3"/>
      <c r="E451" s="13"/>
    </row>
    <row r="452" spans="1:5" s="12" customFormat="1">
      <c r="A452" s="3" t="s">
        <v>802</v>
      </c>
      <c r="B452" s="3">
        <v>1</v>
      </c>
      <c r="C452" s="11"/>
      <c r="D452" s="3"/>
      <c r="E452" s="13"/>
    </row>
    <row r="453" spans="1:5" s="12" customFormat="1">
      <c r="A453" s="3" t="s">
        <v>786</v>
      </c>
      <c r="B453" s="3">
        <v>1</v>
      </c>
      <c r="C453" s="11"/>
      <c r="D453" s="3"/>
      <c r="E453" s="13"/>
    </row>
    <row r="454" spans="1:5" s="12" customFormat="1">
      <c r="A454" s="3" t="s">
        <v>803</v>
      </c>
      <c r="B454" s="3">
        <v>1</v>
      </c>
      <c r="C454" s="11"/>
      <c r="D454" s="3"/>
      <c r="E454" s="13"/>
    </row>
    <row r="455" spans="1:5" s="12" customFormat="1">
      <c r="A455" s="3" t="s">
        <v>792</v>
      </c>
      <c r="B455" s="3">
        <v>1</v>
      </c>
      <c r="C455" s="11"/>
      <c r="D455" s="3"/>
      <c r="E455" s="13"/>
    </row>
    <row r="456" spans="1:5" s="12" customFormat="1">
      <c r="A456" s="3" t="s">
        <v>577</v>
      </c>
      <c r="B456" s="3">
        <v>1</v>
      </c>
      <c r="C456" s="11"/>
      <c r="D456" s="3"/>
      <c r="E456" s="13"/>
    </row>
    <row r="457" spans="1:5" s="12" customFormat="1">
      <c r="A457" s="3" t="s">
        <v>743</v>
      </c>
      <c r="B457" s="3">
        <v>2</v>
      </c>
      <c r="C457" s="11"/>
      <c r="D457" s="3"/>
      <c r="E457" s="13"/>
    </row>
    <row r="458" spans="1:5" s="12" customFormat="1">
      <c r="A458" s="3" t="s">
        <v>804</v>
      </c>
      <c r="B458" s="3">
        <v>1</v>
      </c>
      <c r="C458" s="11"/>
      <c r="D458" s="3"/>
      <c r="E458" s="13"/>
    </row>
    <row r="459" spans="1:5" s="12" customFormat="1">
      <c r="A459" s="3" t="s">
        <v>719</v>
      </c>
      <c r="B459" s="3">
        <v>1</v>
      </c>
      <c r="C459" s="11"/>
      <c r="D459" s="3"/>
      <c r="E459" s="13"/>
    </row>
    <row r="460" spans="1:5" s="12" customFormat="1">
      <c r="A460" s="3" t="s">
        <v>724</v>
      </c>
      <c r="B460" s="3">
        <v>1</v>
      </c>
      <c r="C460" s="11"/>
      <c r="D460" s="3"/>
      <c r="E460" s="13"/>
    </row>
    <row r="461" spans="1:5" s="12" customFormat="1">
      <c r="A461" s="3" t="s">
        <v>655</v>
      </c>
      <c r="B461" s="3">
        <v>1</v>
      </c>
      <c r="C461" s="11"/>
      <c r="D461" s="3"/>
      <c r="E461" s="13"/>
    </row>
    <row r="462" spans="1:5" s="12" customFormat="1">
      <c r="A462" s="3" t="s">
        <v>606</v>
      </c>
      <c r="B462" s="3">
        <v>1</v>
      </c>
      <c r="C462" s="11"/>
      <c r="D462" s="3"/>
      <c r="E462" s="13"/>
    </row>
    <row r="463" spans="1:5" s="12" customFormat="1">
      <c r="A463" s="3" t="s">
        <v>473</v>
      </c>
      <c r="B463" s="3">
        <v>1</v>
      </c>
      <c r="C463" s="11"/>
      <c r="D463" s="3"/>
      <c r="E463" s="13"/>
    </row>
    <row r="464" spans="1:5" s="12" customFormat="1">
      <c r="A464" s="3" t="s">
        <v>579</v>
      </c>
      <c r="B464" s="3">
        <v>1</v>
      </c>
      <c r="C464" s="11"/>
      <c r="D464" s="3"/>
      <c r="E464" s="13"/>
    </row>
    <row r="465" spans="1:5" s="12" customFormat="1">
      <c r="A465" s="3" t="s">
        <v>805</v>
      </c>
      <c r="B465" s="3">
        <v>2</v>
      </c>
      <c r="C465" s="11"/>
      <c r="D465" s="3"/>
      <c r="E465" s="13"/>
    </row>
    <row r="466" spans="1:5" s="12" customFormat="1">
      <c r="A466" s="3" t="s">
        <v>806</v>
      </c>
      <c r="B466" s="3">
        <v>2</v>
      </c>
      <c r="C466" s="11"/>
      <c r="D466" s="3"/>
      <c r="E466" s="13"/>
    </row>
    <row r="467" spans="1:5" s="12" customFormat="1">
      <c r="A467" s="3" t="s">
        <v>789</v>
      </c>
      <c r="B467" s="3">
        <v>4</v>
      </c>
      <c r="C467" s="11"/>
      <c r="D467" s="3"/>
      <c r="E467" s="13"/>
    </row>
    <row r="468" spans="1:5" s="12" customFormat="1">
      <c r="A468" s="3" t="s">
        <v>807</v>
      </c>
      <c r="B468" s="3">
        <v>3</v>
      </c>
      <c r="C468" s="11"/>
      <c r="D468" s="3"/>
      <c r="E468" s="13"/>
    </row>
    <row r="469" spans="1:5" s="12" customFormat="1">
      <c r="A469" s="3" t="s">
        <v>563</v>
      </c>
      <c r="B469" s="3">
        <v>3</v>
      </c>
      <c r="C469" s="11"/>
      <c r="D469" s="3"/>
      <c r="E469" s="13"/>
    </row>
    <row r="470" spans="1:5" s="12" customFormat="1">
      <c r="A470" s="3" t="s">
        <v>794</v>
      </c>
      <c r="B470" s="3">
        <v>4</v>
      </c>
      <c r="C470" s="11"/>
      <c r="D470" s="3"/>
      <c r="E470" s="13"/>
    </row>
    <row r="471" spans="1:5" s="12" customFormat="1">
      <c r="A471" s="3" t="s">
        <v>808</v>
      </c>
      <c r="B471" s="3">
        <v>2</v>
      </c>
      <c r="C471" s="11"/>
      <c r="D471" s="3"/>
      <c r="E471" s="13"/>
    </row>
    <row r="472" spans="1:5" s="12" customFormat="1">
      <c r="A472" s="3" t="s">
        <v>793</v>
      </c>
      <c r="B472" s="3">
        <v>1</v>
      </c>
      <c r="C472" s="11"/>
      <c r="D472" s="3"/>
      <c r="E472" s="13"/>
    </row>
    <row r="473" spans="1:5" s="12" customFormat="1">
      <c r="A473" s="3" t="s">
        <v>792</v>
      </c>
      <c r="B473" s="3">
        <v>1</v>
      </c>
      <c r="C473" s="11"/>
      <c r="D473" s="3"/>
      <c r="E473" s="13"/>
    </row>
    <row r="474" spans="1:5" s="12" customFormat="1">
      <c r="A474" s="3" t="s">
        <v>760</v>
      </c>
      <c r="B474" s="3">
        <v>2</v>
      </c>
      <c r="C474" s="11"/>
      <c r="D474" s="3"/>
      <c r="E474" s="13"/>
    </row>
    <row r="475" spans="1:5" s="12" customFormat="1">
      <c r="A475" s="3" t="s">
        <v>776</v>
      </c>
      <c r="B475" s="3">
        <v>1</v>
      </c>
      <c r="C475" s="11"/>
      <c r="D475" s="3"/>
      <c r="E475" s="13"/>
    </row>
    <row r="476" spans="1:5" s="12" customFormat="1">
      <c r="A476" s="3" t="s">
        <v>774</v>
      </c>
      <c r="B476" s="3">
        <v>1</v>
      </c>
      <c r="C476" s="11"/>
      <c r="D476" s="3"/>
      <c r="E476" s="13"/>
    </row>
    <row r="477" spans="1:5" s="12" customFormat="1">
      <c r="A477" s="3" t="s">
        <v>762</v>
      </c>
      <c r="B477" s="3">
        <v>1</v>
      </c>
      <c r="C477" s="11"/>
      <c r="D477" s="3"/>
      <c r="E477" s="13"/>
    </row>
    <row r="478" spans="1:5" s="12" customFormat="1">
      <c r="A478" s="3" t="s">
        <v>486</v>
      </c>
      <c r="B478" s="3">
        <v>2</v>
      </c>
      <c r="C478" s="11"/>
      <c r="D478" s="3"/>
      <c r="E478" s="13"/>
    </row>
    <row r="479" spans="1:5" s="12" customFormat="1">
      <c r="A479" s="3" t="s">
        <v>787</v>
      </c>
      <c r="B479" s="3">
        <v>1</v>
      </c>
      <c r="C479" s="11"/>
      <c r="D479" s="3"/>
      <c r="E479" s="13"/>
    </row>
    <row r="480" spans="1:5" s="12" customFormat="1">
      <c r="A480" s="3" t="s">
        <v>809</v>
      </c>
      <c r="B480" s="3">
        <v>1</v>
      </c>
      <c r="C480" s="11"/>
      <c r="D480" s="3"/>
      <c r="E480" s="13"/>
    </row>
    <row r="481" spans="1:5" s="12" customFormat="1">
      <c r="A481" s="3" t="s">
        <v>726</v>
      </c>
      <c r="B481" s="3">
        <v>1</v>
      </c>
      <c r="C481" s="11"/>
      <c r="D481" s="3"/>
      <c r="E481" s="13"/>
    </row>
    <row r="482" spans="1:5" s="12" customFormat="1">
      <c r="A482" s="3" t="s">
        <v>508</v>
      </c>
      <c r="B482" s="3">
        <v>1</v>
      </c>
      <c r="C482" s="11"/>
      <c r="D482" s="3"/>
      <c r="E482" s="13"/>
    </row>
    <row r="483" spans="1:5" s="12" customFormat="1">
      <c r="A483" s="3" t="s">
        <v>795</v>
      </c>
      <c r="B483" s="3">
        <v>2</v>
      </c>
      <c r="C483" s="11"/>
      <c r="D483" s="3"/>
      <c r="E483" s="13"/>
    </row>
    <row r="484" spans="1:5" s="12" customFormat="1">
      <c r="A484" s="3" t="s">
        <v>627</v>
      </c>
      <c r="B484" s="3">
        <v>1</v>
      </c>
      <c r="C484" s="11"/>
      <c r="D484" s="3"/>
      <c r="E484" s="13"/>
    </row>
    <row r="485" spans="1:5" s="12" customFormat="1">
      <c r="A485" s="3" t="s">
        <v>810</v>
      </c>
      <c r="B485" s="3">
        <v>3</v>
      </c>
      <c r="C485" s="11"/>
      <c r="D485" s="3"/>
      <c r="E485" s="13"/>
    </row>
    <row r="486" spans="1:5" s="12" customFormat="1">
      <c r="A486" s="3" t="s">
        <v>473</v>
      </c>
      <c r="B486" s="3">
        <v>3</v>
      </c>
      <c r="C486" s="11"/>
      <c r="D486" s="3"/>
      <c r="E486" s="13"/>
    </row>
    <row r="487" spans="1:5" s="12" customFormat="1">
      <c r="A487" s="3" t="s">
        <v>811</v>
      </c>
      <c r="B487" s="3">
        <v>1</v>
      </c>
      <c r="C487" s="11"/>
      <c r="D487" s="3"/>
      <c r="E487" s="13"/>
    </row>
    <row r="488" spans="1:5" s="12" customFormat="1">
      <c r="A488" s="3" t="s">
        <v>749</v>
      </c>
      <c r="B488" s="3">
        <v>1</v>
      </c>
      <c r="C488" s="11"/>
      <c r="D488" s="3"/>
      <c r="E488" s="13"/>
    </row>
    <row r="489" spans="1:5" s="12" customFormat="1">
      <c r="A489" s="3" t="s">
        <v>766</v>
      </c>
      <c r="B489" s="3">
        <v>1</v>
      </c>
      <c r="C489" s="11"/>
      <c r="D489" s="3"/>
      <c r="E489" s="13"/>
    </row>
    <row r="490" spans="1:5" s="12" customFormat="1">
      <c r="A490" s="3" t="s">
        <v>768</v>
      </c>
      <c r="B490" s="3">
        <v>1</v>
      </c>
      <c r="C490" s="11"/>
      <c r="D490" s="3"/>
      <c r="E490" s="13"/>
    </row>
    <row r="491" spans="1:5" s="12" customFormat="1">
      <c r="A491" s="3" t="s">
        <v>486</v>
      </c>
      <c r="B491" s="3">
        <v>2</v>
      </c>
      <c r="C491" s="11"/>
      <c r="D491" s="3"/>
      <c r="E491" s="13"/>
    </row>
    <row r="492" spans="1:5" s="12" customFormat="1">
      <c r="A492" s="3" t="s">
        <v>627</v>
      </c>
      <c r="B492" s="3">
        <v>1</v>
      </c>
      <c r="C492" s="11"/>
      <c r="D492" s="3"/>
      <c r="E492" s="13"/>
    </row>
    <row r="493" spans="1:5" s="12" customFormat="1">
      <c r="A493" s="3" t="s">
        <v>632</v>
      </c>
      <c r="B493" s="3">
        <v>1</v>
      </c>
      <c r="C493" s="11"/>
      <c r="D493" s="3"/>
      <c r="E493" s="13"/>
    </row>
    <row r="494" spans="1:5" s="12" customFormat="1">
      <c r="A494" s="3" t="s">
        <v>550</v>
      </c>
      <c r="B494" s="3">
        <v>1</v>
      </c>
      <c r="C494" s="11"/>
      <c r="D494" s="3"/>
      <c r="E494" s="13"/>
    </row>
    <row r="495" spans="1:5" s="12" customFormat="1">
      <c r="A495" s="3" t="s">
        <v>812</v>
      </c>
      <c r="B495" s="3">
        <v>1</v>
      </c>
      <c r="C495" s="11"/>
      <c r="D495" s="3"/>
      <c r="E495" s="13"/>
    </row>
    <row r="496" spans="1:5" s="12" customFormat="1">
      <c r="A496" s="3" t="s">
        <v>805</v>
      </c>
      <c r="B496" s="3">
        <v>1</v>
      </c>
      <c r="C496" s="11"/>
      <c r="D496" s="3"/>
      <c r="E496" s="13"/>
    </row>
    <row r="497" spans="1:5" s="12" customFormat="1">
      <c r="A497" s="3" t="s">
        <v>734</v>
      </c>
      <c r="B497" s="3">
        <v>1</v>
      </c>
      <c r="C497" s="11"/>
      <c r="D497" s="3"/>
      <c r="E497" s="13"/>
    </row>
    <row r="498" spans="1:5" s="12" customFormat="1">
      <c r="A498" s="3" t="s">
        <v>487</v>
      </c>
      <c r="B498" s="3">
        <v>1</v>
      </c>
      <c r="C498" s="11"/>
      <c r="D498" s="3"/>
      <c r="E498" s="13"/>
    </row>
    <row r="499" spans="1:5" s="12" customFormat="1">
      <c r="A499" s="3" t="s">
        <v>813</v>
      </c>
      <c r="B499" s="3">
        <v>1</v>
      </c>
      <c r="C499" s="11"/>
      <c r="D499" s="3"/>
      <c r="E499" s="13"/>
    </row>
    <row r="500" spans="1:5" s="12" customFormat="1">
      <c r="A500" s="3" t="s">
        <v>814</v>
      </c>
      <c r="B500" s="3">
        <v>4</v>
      </c>
      <c r="C500" s="11"/>
      <c r="D500" s="3"/>
      <c r="E500" s="13"/>
    </row>
    <row r="501" spans="1:5" s="12" customFormat="1">
      <c r="A501" s="3" t="s">
        <v>473</v>
      </c>
      <c r="B501" s="3">
        <v>1</v>
      </c>
      <c r="C501" s="11"/>
      <c r="D501" s="3"/>
      <c r="E501" s="13"/>
    </row>
    <row r="502" spans="1:5" s="12" customFormat="1">
      <c r="A502" s="3" t="s">
        <v>526</v>
      </c>
      <c r="B502" s="3">
        <v>1</v>
      </c>
      <c r="C502" s="11"/>
      <c r="D502" s="3"/>
      <c r="E502" s="13"/>
    </row>
    <row r="503" spans="1:5" s="12" customFormat="1">
      <c r="A503" s="3" t="s">
        <v>670</v>
      </c>
      <c r="B503" s="3">
        <v>1</v>
      </c>
      <c r="C503" s="11"/>
      <c r="D503" s="3"/>
      <c r="E503" s="13"/>
    </row>
    <row r="504" spans="1:5" s="12" customFormat="1">
      <c r="A504" s="3" t="s">
        <v>577</v>
      </c>
      <c r="B504" s="3">
        <v>1</v>
      </c>
      <c r="C504" s="11"/>
      <c r="D504" s="3"/>
      <c r="E504" s="13"/>
    </row>
    <row r="505" spans="1:5" s="12" customFormat="1">
      <c r="A505" s="3" t="s">
        <v>480</v>
      </c>
      <c r="B505" s="3">
        <v>2</v>
      </c>
      <c r="C505" s="11"/>
      <c r="D505" s="3"/>
      <c r="E505" s="13"/>
    </row>
    <row r="506" spans="1:5" s="12" customFormat="1">
      <c r="A506" s="3" t="s">
        <v>497</v>
      </c>
      <c r="B506" s="3">
        <v>1</v>
      </c>
      <c r="C506" s="11"/>
      <c r="D506" s="3"/>
      <c r="E506" s="13"/>
    </row>
    <row r="507" spans="1:5" s="12" customFormat="1">
      <c r="A507" s="3" t="s">
        <v>610</v>
      </c>
      <c r="B507" s="3">
        <v>1</v>
      </c>
      <c r="C507" s="11"/>
      <c r="D507" s="3"/>
      <c r="E507" s="13"/>
    </row>
    <row r="508" spans="1:5" s="12" customFormat="1">
      <c r="A508" s="3" t="s">
        <v>801</v>
      </c>
      <c r="B508" s="3">
        <v>1</v>
      </c>
      <c r="C508" s="11"/>
      <c r="D508" s="3"/>
      <c r="E508" s="13"/>
    </row>
    <row r="509" spans="1:5" s="12" customFormat="1">
      <c r="A509" s="3" t="s">
        <v>746</v>
      </c>
      <c r="B509" s="3">
        <v>1</v>
      </c>
      <c r="C509" s="11"/>
      <c r="D509" s="3"/>
      <c r="E509" s="13"/>
    </row>
    <row r="510" spans="1:5" s="12" customFormat="1">
      <c r="A510" s="3" t="s">
        <v>613</v>
      </c>
      <c r="B510" s="3">
        <v>1</v>
      </c>
      <c r="C510" s="11"/>
      <c r="D510" s="3"/>
      <c r="E510" s="13"/>
    </row>
    <row r="511" spans="1:5" s="12" customFormat="1">
      <c r="A511" s="3" t="s">
        <v>815</v>
      </c>
      <c r="B511" s="3">
        <v>1</v>
      </c>
      <c r="C511" s="11"/>
      <c r="D511" s="3"/>
      <c r="E511" s="13"/>
    </row>
    <row r="512" spans="1:5" s="12" customFormat="1">
      <c r="A512" s="3" t="s">
        <v>752</v>
      </c>
      <c r="B512" s="3">
        <v>1</v>
      </c>
      <c r="C512" s="11"/>
      <c r="D512" s="3"/>
      <c r="E512" s="13"/>
    </row>
    <row r="513" spans="1:5" s="12" customFormat="1">
      <c r="A513" s="3" t="s">
        <v>763</v>
      </c>
      <c r="B513" s="3">
        <v>1</v>
      </c>
      <c r="C513" s="11"/>
      <c r="D513" s="3"/>
      <c r="E513" s="13"/>
    </row>
    <row r="514" spans="1:5" s="12" customFormat="1">
      <c r="A514" s="3" t="s">
        <v>814</v>
      </c>
      <c r="B514" s="3">
        <v>1</v>
      </c>
      <c r="C514" s="11"/>
      <c r="D514" s="3"/>
      <c r="E514" s="13"/>
    </row>
    <row r="515" spans="1:5" s="12" customFormat="1">
      <c r="A515" s="3" t="s">
        <v>816</v>
      </c>
      <c r="B515" s="3">
        <v>1</v>
      </c>
      <c r="C515" s="11"/>
      <c r="D515" s="3"/>
      <c r="E515" s="13"/>
    </row>
    <row r="516" spans="1:5" s="12" customFormat="1">
      <c r="A516" s="3" t="s">
        <v>497</v>
      </c>
      <c r="B516" s="3">
        <v>1</v>
      </c>
      <c r="C516" s="11"/>
      <c r="D516" s="3"/>
      <c r="E516" s="13"/>
    </row>
    <row r="517" spans="1:5" s="12" customFormat="1">
      <c r="A517" s="3" t="s">
        <v>501</v>
      </c>
      <c r="B517" s="3">
        <v>1</v>
      </c>
      <c r="C517" s="11"/>
      <c r="D517" s="3"/>
      <c r="E517" s="13"/>
    </row>
    <row r="518" spans="1:5" s="12" customFormat="1">
      <c r="A518" s="3" t="s">
        <v>687</v>
      </c>
      <c r="B518" s="3">
        <v>1</v>
      </c>
      <c r="C518" s="11"/>
      <c r="D518" s="3"/>
      <c r="E518" s="13"/>
    </row>
    <row r="519" spans="1:5" s="12" customFormat="1">
      <c r="A519" s="3" t="s">
        <v>578</v>
      </c>
      <c r="B519" s="3">
        <v>1</v>
      </c>
      <c r="C519" s="11">
        <v>41650</v>
      </c>
      <c r="D519" s="3"/>
      <c r="E519" s="13"/>
    </row>
    <row r="520" spans="1:5" s="12" customFormat="1">
      <c r="A520" s="3" t="s">
        <v>676</v>
      </c>
      <c r="B520" s="3">
        <v>1</v>
      </c>
      <c r="C520" s="11"/>
      <c r="D520" s="3"/>
      <c r="E520" s="13"/>
    </row>
    <row r="521" spans="1:5" s="12" customFormat="1">
      <c r="A521" s="3" t="s">
        <v>731</v>
      </c>
      <c r="B521" s="3">
        <v>1</v>
      </c>
      <c r="C521" s="11"/>
      <c r="D521" s="3"/>
      <c r="E521" s="13"/>
    </row>
    <row r="522" spans="1:5" s="12" customFormat="1">
      <c r="A522" s="3" t="s">
        <v>705</v>
      </c>
      <c r="B522" s="3">
        <v>1</v>
      </c>
      <c r="C522" s="11"/>
      <c r="D522" s="3"/>
      <c r="E522" s="13"/>
    </row>
    <row r="523" spans="1:5" s="12" customFormat="1">
      <c r="A523" s="3" t="s">
        <v>552</v>
      </c>
      <c r="B523" s="3">
        <v>1</v>
      </c>
      <c r="C523" s="11"/>
      <c r="D523" s="3"/>
      <c r="E523" s="13"/>
    </row>
    <row r="524" spans="1:5" s="12" customFormat="1">
      <c r="A524" s="3" t="s">
        <v>817</v>
      </c>
      <c r="B524" s="3">
        <v>11</v>
      </c>
      <c r="C524" s="11"/>
      <c r="D524" s="3"/>
      <c r="E524" s="13"/>
    </row>
    <row r="525" spans="1:5" s="12" customFormat="1">
      <c r="A525" s="3" t="s">
        <v>807</v>
      </c>
      <c r="B525" s="3">
        <v>1</v>
      </c>
      <c r="C525" s="11"/>
      <c r="D525" s="3"/>
      <c r="E525" s="13"/>
    </row>
    <row r="526" spans="1:5" s="12" customFormat="1">
      <c r="A526" s="3" t="s">
        <v>564</v>
      </c>
      <c r="B526" s="3">
        <v>1</v>
      </c>
      <c r="C526" s="11"/>
      <c r="D526" s="3"/>
      <c r="E526" s="13"/>
    </row>
    <row r="527" spans="1:5" s="12" customFormat="1">
      <c r="A527" s="3" t="s">
        <v>762</v>
      </c>
      <c r="B527" s="3">
        <v>1</v>
      </c>
      <c r="C527" s="11"/>
      <c r="D527" s="3"/>
      <c r="E527" s="13"/>
    </row>
    <row r="528" spans="1:5" s="12" customFormat="1">
      <c r="A528" s="3" t="s">
        <v>749</v>
      </c>
      <c r="B528" s="3">
        <v>1</v>
      </c>
      <c r="C528" s="11"/>
      <c r="D528" s="3"/>
      <c r="E528" s="13"/>
    </row>
    <row r="529" spans="1:5" s="12" customFormat="1">
      <c r="A529" s="3" t="s">
        <v>473</v>
      </c>
      <c r="B529" s="3">
        <v>1</v>
      </c>
      <c r="C529" s="11"/>
      <c r="D529" s="3"/>
      <c r="E529" s="13"/>
    </row>
    <row r="530" spans="1:5" s="12" customFormat="1">
      <c r="A530" s="3" t="s">
        <v>480</v>
      </c>
      <c r="B530" s="3">
        <v>1</v>
      </c>
      <c r="C530" s="11"/>
      <c r="D530" s="3"/>
      <c r="E530" s="13"/>
    </row>
    <row r="531" spans="1:5" s="12" customFormat="1">
      <c r="A531" s="3" t="s">
        <v>562</v>
      </c>
      <c r="B531" s="3">
        <v>1</v>
      </c>
      <c r="C531" s="11"/>
      <c r="D531" s="3"/>
      <c r="E531" s="13"/>
    </row>
    <row r="532" spans="1:5" s="12" customFormat="1">
      <c r="A532" s="3" t="s">
        <v>687</v>
      </c>
      <c r="B532" s="3">
        <v>1</v>
      </c>
      <c r="C532" s="11"/>
      <c r="D532" s="3"/>
      <c r="E532" s="13"/>
    </row>
    <row r="533" spans="1:5" s="12" customFormat="1">
      <c r="A533" s="3" t="s">
        <v>575</v>
      </c>
      <c r="B533" s="3">
        <v>4</v>
      </c>
      <c r="C533" s="11"/>
      <c r="D533" s="3"/>
      <c r="E533" s="13"/>
    </row>
    <row r="534" spans="1:5" s="12" customFormat="1">
      <c r="A534" s="3" t="s">
        <v>647</v>
      </c>
      <c r="B534" s="3">
        <v>2</v>
      </c>
      <c r="C534" s="11"/>
      <c r="D534" s="3"/>
      <c r="E534" s="13"/>
    </row>
    <row r="535" spans="1:5" s="12" customFormat="1">
      <c r="A535" s="3" t="s">
        <v>791</v>
      </c>
      <c r="B535" s="3">
        <v>1</v>
      </c>
      <c r="C535" s="11"/>
      <c r="D535" s="3"/>
      <c r="E535" s="13"/>
    </row>
    <row r="536" spans="1:5" s="12" customFormat="1">
      <c r="A536" s="3" t="s">
        <v>800</v>
      </c>
      <c r="B536" s="3">
        <v>4</v>
      </c>
      <c r="C536" s="11"/>
      <c r="D536" s="3"/>
      <c r="E536" s="13"/>
    </row>
    <row r="537" spans="1:5" s="12" customFormat="1">
      <c r="A537" s="3" t="s">
        <v>517</v>
      </c>
      <c r="B537" s="3">
        <v>2</v>
      </c>
      <c r="C537" s="11"/>
      <c r="D537" s="3"/>
      <c r="E537" s="13"/>
    </row>
    <row r="538" spans="1:5" s="12" customFormat="1">
      <c r="A538" s="3" t="s">
        <v>624</v>
      </c>
      <c r="B538" s="3">
        <v>2</v>
      </c>
      <c r="C538" s="11"/>
      <c r="D538" s="3"/>
      <c r="E538" s="13"/>
    </row>
    <row r="539" spans="1:5" s="12" customFormat="1">
      <c r="A539" s="3" t="s">
        <v>781</v>
      </c>
      <c r="B539" s="3">
        <v>1</v>
      </c>
      <c r="C539" s="11"/>
      <c r="D539" s="3"/>
      <c r="E539" s="13"/>
    </row>
    <row r="540" spans="1:5" s="12" customFormat="1">
      <c r="A540" s="3" t="s">
        <v>785</v>
      </c>
      <c r="B540" s="3">
        <v>1</v>
      </c>
      <c r="C540" s="11"/>
      <c r="D540" s="3"/>
      <c r="E540" s="13"/>
    </row>
    <row r="541" spans="1:5" s="12" customFormat="1">
      <c r="A541" s="3" t="s">
        <v>818</v>
      </c>
      <c r="B541" s="3">
        <v>1</v>
      </c>
      <c r="C541" s="11"/>
      <c r="D541" s="3"/>
      <c r="E541" s="13"/>
    </row>
    <row r="542" spans="1:5" s="12" customFormat="1">
      <c r="A542" s="3" t="s">
        <v>819</v>
      </c>
      <c r="B542" s="3">
        <v>1</v>
      </c>
      <c r="C542" s="11"/>
      <c r="D542" s="3"/>
      <c r="E542" s="13"/>
    </row>
    <row r="543" spans="1:5" s="12" customFormat="1">
      <c r="A543" s="3" t="s">
        <v>820</v>
      </c>
      <c r="B543" s="3">
        <v>1</v>
      </c>
      <c r="C543" s="11"/>
      <c r="D543" s="3"/>
      <c r="E543" s="13"/>
    </row>
    <row r="544" spans="1:5" s="12" customFormat="1">
      <c r="A544" s="3" t="s">
        <v>632</v>
      </c>
      <c r="B544" s="3">
        <v>1</v>
      </c>
      <c r="C544" s="11"/>
      <c r="D544" s="3"/>
      <c r="E544" s="13"/>
    </row>
    <row r="545" spans="1:5" s="12" customFormat="1">
      <c r="A545" s="3" t="s">
        <v>628</v>
      </c>
      <c r="B545" s="3">
        <v>1</v>
      </c>
      <c r="C545" s="11"/>
      <c r="D545" s="3"/>
      <c r="E545" s="13"/>
    </row>
    <row r="546" spans="1:5" s="12" customFormat="1">
      <c r="A546" s="3" t="s">
        <v>803</v>
      </c>
      <c r="B546" s="3">
        <v>1</v>
      </c>
      <c r="C546" s="11"/>
      <c r="D546" s="3"/>
      <c r="E546" s="13"/>
    </row>
    <row r="547" spans="1:5" s="12" customFormat="1">
      <c r="A547" s="3" t="s">
        <v>805</v>
      </c>
      <c r="B547" s="3">
        <v>1</v>
      </c>
      <c r="C547" s="11"/>
      <c r="D547" s="3"/>
      <c r="E547" s="13"/>
    </row>
    <row r="548" spans="1:5" s="12" customFormat="1">
      <c r="A548" s="3" t="s">
        <v>512</v>
      </c>
      <c r="B548" s="3">
        <v>1</v>
      </c>
      <c r="C548" s="11"/>
      <c r="D548" s="3"/>
      <c r="E548" s="13"/>
    </row>
    <row r="549" spans="1:5" s="12" customFormat="1">
      <c r="A549" s="3" t="s">
        <v>821</v>
      </c>
      <c r="B549" s="3">
        <v>1</v>
      </c>
      <c r="C549" s="11"/>
      <c r="D549" s="3"/>
      <c r="E549" s="13"/>
    </row>
    <row r="550" spans="1:5" s="12" customFormat="1">
      <c r="A550" s="3" t="s">
        <v>813</v>
      </c>
      <c r="B550" s="3">
        <v>1</v>
      </c>
      <c r="C550" s="11"/>
      <c r="D550" s="3"/>
      <c r="E550" s="13"/>
    </row>
    <row r="551" spans="1:5" s="12" customFormat="1">
      <c r="A551" s="3" t="s">
        <v>694</v>
      </c>
      <c r="B551" s="3">
        <v>2</v>
      </c>
      <c r="C551" s="11"/>
      <c r="D551" s="3"/>
      <c r="E551" s="13"/>
    </row>
    <row r="552" spans="1:5" s="12" customFormat="1">
      <c r="A552" s="3" t="s">
        <v>822</v>
      </c>
      <c r="B552" s="3">
        <v>2</v>
      </c>
      <c r="C552" s="11"/>
      <c r="D552" s="3"/>
      <c r="E552" s="13"/>
    </row>
    <row r="553" spans="1:5" s="12" customFormat="1">
      <c r="A553" s="3" t="s">
        <v>782</v>
      </c>
      <c r="B553" s="3">
        <v>1</v>
      </c>
      <c r="C553" s="11"/>
      <c r="D553" s="3"/>
      <c r="E553" s="13"/>
    </row>
    <row r="554" spans="1:5" s="12" customFormat="1">
      <c r="A554" s="3" t="s">
        <v>823</v>
      </c>
      <c r="B554" s="3">
        <v>1</v>
      </c>
      <c r="C554" s="11"/>
      <c r="D554" s="3"/>
      <c r="E554" s="13"/>
    </row>
    <row r="555" spans="1:5" s="12" customFormat="1">
      <c r="A555" s="3" t="s">
        <v>824</v>
      </c>
      <c r="B555" s="3">
        <v>1</v>
      </c>
      <c r="C555" s="11"/>
      <c r="D555" s="3"/>
      <c r="E555" s="13"/>
    </row>
    <row r="556" spans="1:5" s="12" customFormat="1">
      <c r="A556" s="3" t="s">
        <v>610</v>
      </c>
      <c r="B556" s="3">
        <v>1</v>
      </c>
      <c r="C556" s="11"/>
      <c r="D556" s="3"/>
      <c r="E556" s="13"/>
    </row>
    <row r="557" spans="1:5" s="12" customFormat="1">
      <c r="A557" s="3" t="s">
        <v>825</v>
      </c>
      <c r="B557" s="3">
        <v>1</v>
      </c>
      <c r="C557" s="11"/>
      <c r="D557" s="3"/>
      <c r="E557" s="13"/>
    </row>
    <row r="558" spans="1:5" s="12" customFormat="1">
      <c r="A558" s="3" t="s">
        <v>826</v>
      </c>
      <c r="B558" s="3">
        <v>1</v>
      </c>
      <c r="C558" s="11"/>
      <c r="D558" s="3"/>
      <c r="E558" s="13"/>
    </row>
    <row r="559" spans="1:5" s="12" customFormat="1">
      <c r="A559" s="3" t="s">
        <v>758</v>
      </c>
      <c r="B559" s="3">
        <v>1</v>
      </c>
      <c r="C559" s="11"/>
      <c r="D559" s="3"/>
      <c r="E559" s="13"/>
    </row>
    <row r="560" spans="1:5" s="12" customFormat="1">
      <c r="A560" s="3" t="s">
        <v>753</v>
      </c>
      <c r="B560" s="3">
        <v>1</v>
      </c>
      <c r="C560" s="11"/>
      <c r="D560" s="3"/>
      <c r="E560" s="13"/>
    </row>
    <row r="561" spans="1:5" s="12" customFormat="1">
      <c r="A561" s="3" t="s">
        <v>508</v>
      </c>
      <c r="B561" s="3">
        <v>1</v>
      </c>
      <c r="C561" s="11"/>
      <c r="D561" s="3"/>
      <c r="E561" s="13"/>
    </row>
    <row r="562" spans="1:5" s="12" customFormat="1">
      <c r="A562" s="3" t="s">
        <v>507</v>
      </c>
      <c r="B562" s="3">
        <v>1</v>
      </c>
      <c r="C562" s="11"/>
      <c r="D562" s="3"/>
      <c r="E562" s="13"/>
    </row>
    <row r="563" spans="1:5" s="12" customFormat="1">
      <c r="A563" s="3" t="s">
        <v>761</v>
      </c>
      <c r="B563" s="3">
        <v>1</v>
      </c>
      <c r="C563" s="11"/>
      <c r="D563" s="3"/>
      <c r="E563" s="13"/>
    </row>
    <row r="564" spans="1:5" s="12" customFormat="1">
      <c r="A564" s="3" t="s">
        <v>653</v>
      </c>
      <c r="B564" s="3">
        <v>1</v>
      </c>
      <c r="C564" s="11"/>
      <c r="D564" s="3"/>
      <c r="E564" s="13"/>
    </row>
    <row r="565" spans="1:5" s="12" customFormat="1">
      <c r="A565" s="3" t="s">
        <v>782</v>
      </c>
      <c r="B565" s="3">
        <v>1</v>
      </c>
      <c r="C565" s="11"/>
      <c r="D565" s="3"/>
      <c r="E565" s="13"/>
    </row>
    <row r="566" spans="1:5" s="12" customFormat="1">
      <c r="A566" s="3" t="s">
        <v>529</v>
      </c>
      <c r="B566" s="3">
        <v>1</v>
      </c>
      <c r="C566" s="11"/>
      <c r="D566" s="3"/>
      <c r="E566" s="13"/>
    </row>
    <row r="567" spans="1:5" s="12" customFormat="1">
      <c r="A567" s="3" t="s">
        <v>827</v>
      </c>
      <c r="B567" s="3">
        <v>1</v>
      </c>
      <c r="C567" s="11"/>
      <c r="D567" s="3"/>
      <c r="E567" s="13"/>
    </row>
    <row r="568" spans="1:5" s="12" customFormat="1">
      <c r="A568" s="3" t="s">
        <v>813</v>
      </c>
      <c r="B568" s="3">
        <v>5</v>
      </c>
      <c r="C568" s="11"/>
      <c r="D568" s="3"/>
      <c r="E568" s="13"/>
    </row>
    <row r="569" spans="1:5" s="12" customFormat="1">
      <c r="A569" s="3" t="s">
        <v>487</v>
      </c>
      <c r="B569" s="3">
        <v>1</v>
      </c>
      <c r="C569" s="11"/>
      <c r="D569" s="3"/>
      <c r="E569" s="13"/>
    </row>
    <row r="570" spans="1:5" s="12" customFormat="1">
      <c r="A570" s="3" t="s">
        <v>746</v>
      </c>
      <c r="B570" s="3">
        <v>1</v>
      </c>
      <c r="C570" s="11"/>
      <c r="D570" s="3"/>
      <c r="E570" s="13"/>
    </row>
    <row r="571" spans="1:5" s="12" customFormat="1">
      <c r="A571" s="3" t="s">
        <v>745</v>
      </c>
      <c r="B571" s="3">
        <v>1</v>
      </c>
      <c r="C571" s="11"/>
      <c r="D571" s="3"/>
      <c r="E571" s="13"/>
    </row>
    <row r="572" spans="1:5" s="12" customFormat="1">
      <c r="A572" s="3" t="s">
        <v>746</v>
      </c>
      <c r="B572" s="3">
        <v>1</v>
      </c>
      <c r="C572" s="11"/>
      <c r="D572" s="3"/>
      <c r="E572" s="13"/>
    </row>
    <row r="573" spans="1:5" s="12" customFormat="1">
      <c r="A573" s="3" t="s">
        <v>828</v>
      </c>
      <c r="B573" s="3">
        <v>1</v>
      </c>
      <c r="C573" s="11"/>
      <c r="D573" s="3"/>
      <c r="E573" s="13"/>
    </row>
    <row r="574" spans="1:5" s="12" customFormat="1">
      <c r="A574" s="3" t="s">
        <v>609</v>
      </c>
      <c r="B574" s="3">
        <v>2</v>
      </c>
      <c r="C574" s="11"/>
      <c r="D574" s="3"/>
      <c r="E574" s="13"/>
    </row>
    <row r="575" spans="1:5" s="12" customFormat="1">
      <c r="A575" s="3" t="s">
        <v>815</v>
      </c>
      <c r="B575" s="3">
        <v>1</v>
      </c>
      <c r="C575" s="11"/>
      <c r="D575" s="3"/>
      <c r="E575" s="13"/>
    </row>
    <row r="576" spans="1:5" s="12" customFormat="1">
      <c r="A576" s="3" t="s">
        <v>512</v>
      </c>
      <c r="B576" s="3">
        <v>1</v>
      </c>
      <c r="C576" s="11"/>
      <c r="D576" s="3"/>
      <c r="E576" s="13"/>
    </row>
    <row r="577" spans="1:5" s="12" customFormat="1">
      <c r="A577" s="3" t="s">
        <v>829</v>
      </c>
      <c r="B577" s="3">
        <v>1</v>
      </c>
      <c r="C577" s="11"/>
      <c r="D577" s="3"/>
      <c r="E577" s="13"/>
    </row>
    <row r="578" spans="1:5" s="12" customFormat="1">
      <c r="A578" s="3" t="s">
        <v>515</v>
      </c>
      <c r="B578" s="3">
        <v>1</v>
      </c>
      <c r="C578" s="11"/>
      <c r="D578" s="3"/>
      <c r="E578" s="13"/>
    </row>
    <row r="579" spans="1:5" s="12" customFormat="1">
      <c r="A579" s="3" t="s">
        <v>830</v>
      </c>
      <c r="B579" s="3">
        <v>1</v>
      </c>
      <c r="C579" s="11"/>
      <c r="D579" s="3"/>
      <c r="E579" s="13"/>
    </row>
    <row r="580" spans="1:5" s="12" customFormat="1">
      <c r="A580" s="3" t="s">
        <v>571</v>
      </c>
      <c r="B580" s="3">
        <v>1</v>
      </c>
      <c r="C580" s="11"/>
      <c r="D580" s="3"/>
      <c r="E580" s="13"/>
    </row>
    <row r="581" spans="1:5" s="12" customFormat="1">
      <c r="A581" s="3" t="s">
        <v>685</v>
      </c>
      <c r="B581" s="3">
        <v>1</v>
      </c>
      <c r="C581" s="11"/>
      <c r="D581" s="3"/>
      <c r="E581" s="13"/>
    </row>
    <row r="582" spans="1:5" s="12" customFormat="1">
      <c r="A582" s="3" t="s">
        <v>686</v>
      </c>
      <c r="B582" s="3">
        <v>1</v>
      </c>
      <c r="C582" s="11"/>
      <c r="D582" s="3"/>
      <c r="E582" s="13"/>
    </row>
    <row r="583" spans="1:5" s="12" customFormat="1">
      <c r="A583" s="3" t="s">
        <v>796</v>
      </c>
      <c r="B583" s="3">
        <v>1</v>
      </c>
      <c r="C583" s="11"/>
      <c r="D583" s="3"/>
      <c r="E583" s="13"/>
    </row>
    <row r="584" spans="1:5" s="12" customFormat="1">
      <c r="A584" s="3" t="s">
        <v>831</v>
      </c>
      <c r="B584" s="3">
        <v>1</v>
      </c>
      <c r="C584" s="11"/>
      <c r="D584" s="3"/>
      <c r="E584" s="13"/>
    </row>
    <row r="585" spans="1:5" s="12" customFormat="1">
      <c r="A585" s="3" t="s">
        <v>832</v>
      </c>
      <c r="B585" s="3">
        <v>2</v>
      </c>
      <c r="C585" s="11"/>
      <c r="D585" s="3"/>
      <c r="E585" s="13"/>
    </row>
    <row r="586" spans="1:5" s="12" customFormat="1">
      <c r="A586" s="3" t="s">
        <v>833</v>
      </c>
      <c r="B586" s="3">
        <v>4</v>
      </c>
      <c r="C586" s="11"/>
      <c r="D586" s="3"/>
      <c r="E586" s="13"/>
    </row>
    <row r="587" spans="1:5" s="12" customFormat="1">
      <c r="A587" s="3" t="s">
        <v>791</v>
      </c>
      <c r="B587" s="3">
        <v>1</v>
      </c>
      <c r="C587" s="11"/>
      <c r="D587" s="3"/>
      <c r="E587" s="13"/>
    </row>
    <row r="588" spans="1:5" s="12" customFormat="1">
      <c r="A588" s="3" t="s">
        <v>523</v>
      </c>
      <c r="B588" s="3">
        <v>1</v>
      </c>
      <c r="C588" s="11"/>
      <c r="D588" s="3"/>
      <c r="E588" s="13"/>
    </row>
    <row r="589" spans="1:5" s="12" customFormat="1">
      <c r="A589" s="3" t="s">
        <v>521</v>
      </c>
      <c r="B589" s="3">
        <v>1</v>
      </c>
      <c r="C589" s="11"/>
      <c r="D589" s="3"/>
      <c r="E589" s="13"/>
    </row>
    <row r="590" spans="1:5" s="12" customFormat="1">
      <c r="A590" s="3" t="s">
        <v>473</v>
      </c>
      <c r="B590" s="3">
        <v>1</v>
      </c>
      <c r="C590" s="11"/>
      <c r="D590" s="3"/>
      <c r="E590" s="13"/>
    </row>
    <row r="591" spans="1:5" s="12" customFormat="1">
      <c r="A591" s="3" t="s">
        <v>578</v>
      </c>
      <c r="B591" s="3">
        <v>1</v>
      </c>
      <c r="C591" s="11"/>
      <c r="D591" s="3"/>
      <c r="E591" s="13"/>
    </row>
    <row r="592" spans="1:5" s="12" customFormat="1">
      <c r="A592" s="3" t="s">
        <v>791</v>
      </c>
      <c r="B592" s="3">
        <v>6</v>
      </c>
      <c r="C592" s="11"/>
      <c r="D592" s="3"/>
      <c r="E592" s="13"/>
    </row>
    <row r="593" spans="1:5" s="12" customFormat="1">
      <c r="A593" s="3" t="s">
        <v>834</v>
      </c>
      <c r="B593" s="3">
        <v>2</v>
      </c>
      <c r="C593" s="11"/>
      <c r="D593" s="3"/>
      <c r="E593" s="13"/>
    </row>
    <row r="594" spans="1:5" s="12" customFormat="1">
      <c r="A594" s="3" t="s">
        <v>597</v>
      </c>
      <c r="B594" s="3">
        <v>1</v>
      </c>
      <c r="C594" s="11"/>
      <c r="D594" s="3"/>
      <c r="E594" s="13"/>
    </row>
    <row r="595" spans="1:5" s="12" customFormat="1">
      <c r="A595" s="3" t="s">
        <v>814</v>
      </c>
      <c r="B595" s="3">
        <v>1</v>
      </c>
      <c r="C595" s="11"/>
      <c r="D595" s="3"/>
      <c r="E595" s="13"/>
    </row>
    <row r="596" spans="1:5" s="12" customFormat="1">
      <c r="A596" s="3" t="s">
        <v>798</v>
      </c>
      <c r="B596" s="3">
        <v>1</v>
      </c>
      <c r="C596" s="11"/>
      <c r="D596" s="3"/>
      <c r="E596" s="13"/>
    </row>
    <row r="597" spans="1:5" s="12" customFormat="1">
      <c r="A597" s="3" t="s">
        <v>480</v>
      </c>
      <c r="B597" s="3">
        <v>1</v>
      </c>
      <c r="C597" s="11"/>
      <c r="D597" s="3"/>
      <c r="E597" s="13"/>
    </row>
    <row r="598" spans="1:5" s="12" customFormat="1">
      <c r="A598" s="3" t="s">
        <v>835</v>
      </c>
      <c r="B598" s="3">
        <v>1</v>
      </c>
      <c r="C598" s="11"/>
      <c r="D598" s="3"/>
      <c r="E598" s="13"/>
    </row>
    <row r="599" spans="1:5" s="12" customFormat="1">
      <c r="A599" s="3" t="s">
        <v>655</v>
      </c>
      <c r="B599" s="3">
        <v>1</v>
      </c>
      <c r="C599" s="11"/>
      <c r="D599" s="3"/>
      <c r="E599" s="13"/>
    </row>
    <row r="600" spans="1:5" s="12" customFormat="1">
      <c r="A600" s="3" t="s">
        <v>473</v>
      </c>
      <c r="B600" s="3">
        <v>1</v>
      </c>
      <c r="C600" s="11"/>
      <c r="D600" s="3"/>
      <c r="E600" s="13"/>
    </row>
    <row r="601" spans="1:5" s="12" customFormat="1">
      <c r="A601" s="3" t="s">
        <v>597</v>
      </c>
      <c r="B601" s="3">
        <v>1</v>
      </c>
      <c r="C601" s="11"/>
      <c r="D601" s="3"/>
      <c r="E601" s="13"/>
    </row>
    <row r="602" spans="1:5" s="12" customFormat="1">
      <c r="A602" s="3" t="s">
        <v>684</v>
      </c>
      <c r="B602" s="3">
        <v>1</v>
      </c>
      <c r="C602" s="11"/>
      <c r="D602" s="3"/>
      <c r="E602" s="13"/>
    </row>
    <row r="603" spans="1:5" s="12" customFormat="1">
      <c r="A603" s="3" t="s">
        <v>580</v>
      </c>
      <c r="B603" s="3">
        <v>1</v>
      </c>
      <c r="C603" s="11"/>
      <c r="D603" s="3"/>
      <c r="E603" s="13"/>
    </row>
    <row r="604" spans="1:5" s="12" customFormat="1">
      <c r="A604" s="3" t="s">
        <v>490</v>
      </c>
      <c r="B604" s="3">
        <v>1</v>
      </c>
      <c r="C604" s="11"/>
      <c r="D604" s="3"/>
      <c r="E604" s="13"/>
    </row>
    <row r="605" spans="1:5" s="12" customFormat="1">
      <c r="A605" s="3" t="s">
        <v>787</v>
      </c>
      <c r="B605" s="3">
        <v>1</v>
      </c>
      <c r="C605" s="11"/>
      <c r="D605" s="3"/>
      <c r="E605" s="13"/>
    </row>
    <row r="606" spans="1:5" s="12" customFormat="1">
      <c r="A606" s="3" t="s">
        <v>627</v>
      </c>
      <c r="B606" s="3">
        <v>1</v>
      </c>
      <c r="C606" s="11"/>
      <c r="D606" s="3"/>
      <c r="E606" s="13"/>
    </row>
    <row r="607" spans="1:5" s="12" customFormat="1">
      <c r="A607" s="3" t="s">
        <v>667</v>
      </c>
      <c r="B607" s="3">
        <v>1</v>
      </c>
      <c r="C607" s="11"/>
      <c r="D607" s="3"/>
      <c r="E607" s="13"/>
    </row>
    <row r="608" spans="1:5" s="12" customFormat="1">
      <c r="A608" s="3" t="s">
        <v>774</v>
      </c>
      <c r="B608" s="3">
        <v>1</v>
      </c>
      <c r="C608" s="11"/>
      <c r="D608" s="3"/>
      <c r="E608" s="13"/>
    </row>
    <row r="609" spans="1:5" s="12" customFormat="1">
      <c r="A609" s="3" t="s">
        <v>726</v>
      </c>
      <c r="B609" s="3">
        <v>1</v>
      </c>
      <c r="C609" s="11"/>
      <c r="D609" s="3"/>
      <c r="E609" s="13"/>
    </row>
    <row r="610" spans="1:5" s="12" customFormat="1">
      <c r="A610" s="3" t="s">
        <v>473</v>
      </c>
      <c r="B610" s="3">
        <v>1</v>
      </c>
      <c r="C610" s="11"/>
      <c r="D610" s="3"/>
      <c r="E610" s="13"/>
    </row>
    <row r="611" spans="1:5" s="12" customFormat="1">
      <c r="A611" s="3" t="s">
        <v>701</v>
      </c>
      <c r="B611" s="3">
        <v>1</v>
      </c>
      <c r="C611" s="11"/>
      <c r="D611" s="3"/>
      <c r="E611" s="13"/>
    </row>
    <row r="612" spans="1:5" s="12" customFormat="1">
      <c r="A612" s="3" t="s">
        <v>785</v>
      </c>
      <c r="B612" s="3">
        <v>4</v>
      </c>
      <c r="C612" s="11"/>
      <c r="D612" s="3"/>
      <c r="E612" s="13"/>
    </row>
    <row r="613" spans="1:5" s="12" customFormat="1">
      <c r="A613" s="3" t="s">
        <v>718</v>
      </c>
      <c r="B613" s="3">
        <v>1</v>
      </c>
      <c r="C613" s="11"/>
      <c r="D613" s="3"/>
      <c r="E613" s="13"/>
    </row>
    <row r="614" spans="1:5" s="12" customFormat="1">
      <c r="A614" s="3" t="s">
        <v>653</v>
      </c>
      <c r="B614" s="3">
        <v>1</v>
      </c>
      <c r="C614" s="11"/>
      <c r="D614" s="3"/>
      <c r="E614" s="13"/>
    </row>
    <row r="615" spans="1:5" s="12" customFormat="1">
      <c r="A615" s="3" t="s">
        <v>525</v>
      </c>
      <c r="B615" s="3">
        <v>1</v>
      </c>
      <c r="C615" s="11"/>
      <c r="D615" s="3"/>
      <c r="E615" s="13"/>
    </row>
    <row r="616" spans="1:5" s="12" customFormat="1">
      <c r="A616" s="3" t="s">
        <v>583</v>
      </c>
      <c r="B616" s="3">
        <v>1</v>
      </c>
      <c r="C616" s="11"/>
      <c r="D616" s="3"/>
      <c r="E616" s="13"/>
    </row>
    <row r="617" spans="1:5" s="12" customFormat="1">
      <c r="A617" s="3" t="s">
        <v>836</v>
      </c>
      <c r="B617" s="3">
        <v>1</v>
      </c>
      <c r="C617" s="11"/>
      <c r="D617" s="3"/>
      <c r="E617" s="13"/>
    </row>
    <row r="618" spans="1:5" s="12" customFormat="1">
      <c r="A618" s="3" t="s">
        <v>573</v>
      </c>
      <c r="B618" s="3">
        <v>1</v>
      </c>
      <c r="C618" s="11"/>
      <c r="D618" s="3"/>
      <c r="E618" s="13"/>
    </row>
    <row r="619" spans="1:5" s="12" customFormat="1">
      <c r="A619" s="3" t="s">
        <v>586</v>
      </c>
      <c r="B619" s="3">
        <v>1</v>
      </c>
      <c r="C619" s="11"/>
      <c r="D619" s="3"/>
      <c r="E619" s="13"/>
    </row>
    <row r="620" spans="1:5" s="12" customFormat="1">
      <c r="A620" s="3" t="s">
        <v>715</v>
      </c>
      <c r="B620" s="3">
        <v>1</v>
      </c>
      <c r="C620" s="11"/>
      <c r="D620" s="3"/>
      <c r="E620" s="13"/>
    </row>
    <row r="621" spans="1:5" s="12" customFormat="1">
      <c r="A621" s="3" t="s">
        <v>632</v>
      </c>
      <c r="B621" s="3">
        <v>1</v>
      </c>
      <c r="C621" s="11"/>
      <c r="D621" s="3"/>
      <c r="E621" s="13"/>
    </row>
    <row r="622" spans="1:5" s="12" customFormat="1">
      <c r="A622" s="3" t="s">
        <v>552</v>
      </c>
      <c r="B622" s="3">
        <v>1</v>
      </c>
      <c r="C622" s="11"/>
      <c r="D622" s="3"/>
      <c r="E622" s="13"/>
    </row>
    <row r="623" spans="1:5" s="12" customFormat="1">
      <c r="A623" s="3" t="s">
        <v>550</v>
      </c>
      <c r="B623" s="3">
        <v>1</v>
      </c>
      <c r="C623" s="11"/>
      <c r="D623" s="3"/>
      <c r="E623" s="13"/>
    </row>
    <row r="624" spans="1:5" s="12" customFormat="1">
      <c r="A624" s="3" t="s">
        <v>628</v>
      </c>
      <c r="B624" s="3">
        <v>1</v>
      </c>
      <c r="C624" s="11"/>
      <c r="D624" s="3"/>
      <c r="E624" s="13"/>
    </row>
    <row r="625" spans="1:5" s="12" customFormat="1">
      <c r="A625" s="3" t="s">
        <v>632</v>
      </c>
      <c r="B625" s="3">
        <v>1</v>
      </c>
      <c r="C625" s="11"/>
      <c r="D625" s="3"/>
      <c r="E625" s="13"/>
    </row>
    <row r="626" spans="1:5" s="12" customFormat="1">
      <c r="A626" s="3" t="s">
        <v>827</v>
      </c>
      <c r="B626" s="3">
        <v>2</v>
      </c>
      <c r="C626" s="11"/>
      <c r="D626" s="3"/>
      <c r="E626" s="13"/>
    </row>
    <row r="627" spans="1:5" s="12" customFormat="1">
      <c r="A627" s="3" t="s">
        <v>552</v>
      </c>
      <c r="B627" s="3">
        <v>1</v>
      </c>
      <c r="C627" s="11"/>
      <c r="D627" s="3"/>
      <c r="E627" s="13"/>
    </row>
    <row r="628" spans="1:5" s="12" customFormat="1">
      <c r="A628" s="3" t="s">
        <v>687</v>
      </c>
      <c r="B628" s="3">
        <v>1</v>
      </c>
      <c r="C628" s="11"/>
      <c r="D628" s="3"/>
      <c r="E628" s="13"/>
    </row>
    <row r="629" spans="1:5" s="12" customFormat="1">
      <c r="A629" s="3" t="s">
        <v>515</v>
      </c>
      <c r="B629" s="3">
        <v>1</v>
      </c>
      <c r="C629" s="11"/>
      <c r="D629" s="3"/>
      <c r="E629" s="13"/>
    </row>
    <row r="630" spans="1:5" s="12" customFormat="1">
      <c r="A630" s="3" t="s">
        <v>731</v>
      </c>
      <c r="B630" s="3">
        <v>1</v>
      </c>
      <c r="C630" s="11"/>
      <c r="D630" s="3"/>
      <c r="E630" s="13"/>
    </row>
    <row r="631" spans="1:5" s="12" customFormat="1">
      <c r="A631" s="3" t="s">
        <v>754</v>
      </c>
      <c r="B631" s="3">
        <v>1</v>
      </c>
      <c r="C631" s="11"/>
      <c r="D631" s="3"/>
      <c r="E631" s="13"/>
    </row>
    <row r="632" spans="1:5" s="12" customFormat="1">
      <c r="A632" s="3" t="s">
        <v>752</v>
      </c>
      <c r="B632" s="3">
        <v>1</v>
      </c>
      <c r="C632" s="11"/>
      <c r="D632" s="3"/>
      <c r="E632" s="13"/>
    </row>
    <row r="633" spans="1:5" s="12" customFormat="1">
      <c r="A633" s="3" t="s">
        <v>535</v>
      </c>
      <c r="B633" s="3">
        <v>1</v>
      </c>
      <c r="C633" s="11"/>
      <c r="D633" s="3"/>
      <c r="E633" s="13"/>
    </row>
    <row r="634" spans="1:5" s="12" customFormat="1">
      <c r="A634" s="3" t="s">
        <v>667</v>
      </c>
      <c r="B634" s="3">
        <v>1</v>
      </c>
      <c r="C634" s="11"/>
      <c r="D634" s="3"/>
      <c r="E634" s="13"/>
    </row>
    <row r="635" spans="1:5" s="12" customFormat="1">
      <c r="A635" s="3" t="s">
        <v>505</v>
      </c>
      <c r="B635" s="3">
        <v>1</v>
      </c>
      <c r="C635" s="11"/>
      <c r="D635" s="3"/>
      <c r="E635" s="13"/>
    </row>
    <row r="636" spans="1:5" s="12" customFormat="1">
      <c r="A636" s="3" t="s">
        <v>595</v>
      </c>
      <c r="B636" s="3">
        <v>2</v>
      </c>
      <c r="C636" s="11"/>
      <c r="D636" s="3"/>
      <c r="E636" s="13"/>
    </row>
    <row r="637" spans="1:5" s="12" customFormat="1">
      <c r="A637" s="3" t="s">
        <v>555</v>
      </c>
      <c r="B637" s="3">
        <v>1</v>
      </c>
      <c r="C637" s="11"/>
      <c r="D637" s="3"/>
      <c r="E637" s="13"/>
    </row>
    <row r="638" spans="1:5" s="12" customFormat="1">
      <c r="A638" s="3" t="s">
        <v>618</v>
      </c>
      <c r="B638" s="3">
        <v>1</v>
      </c>
      <c r="C638" s="11"/>
      <c r="D638" s="3"/>
      <c r="E638" s="13"/>
    </row>
    <row r="639" spans="1:5" s="12" customFormat="1">
      <c r="A639" s="3" t="s">
        <v>837</v>
      </c>
      <c r="B639" s="3">
        <v>1</v>
      </c>
      <c r="C639" s="11"/>
      <c r="D639" s="3"/>
      <c r="E639" s="13"/>
    </row>
    <row r="640" spans="1:5" s="12" customFormat="1">
      <c r="A640" s="3" t="s">
        <v>578</v>
      </c>
      <c r="B640" s="3">
        <v>1</v>
      </c>
      <c r="C640" s="11"/>
      <c r="D640" s="3"/>
      <c r="E640" s="13"/>
    </row>
    <row r="641" spans="1:5" s="12" customFormat="1">
      <c r="A641" s="3" t="s">
        <v>575</v>
      </c>
      <c r="B641" s="3">
        <v>1</v>
      </c>
      <c r="C641" s="11"/>
      <c r="D641" s="3"/>
      <c r="E641" s="13"/>
    </row>
    <row r="642" spans="1:5" s="12" customFormat="1">
      <c r="A642" s="3" t="s">
        <v>741</v>
      </c>
      <c r="B642" s="3">
        <v>1</v>
      </c>
      <c r="C642" s="11"/>
      <c r="D642" s="3"/>
      <c r="E642" s="13"/>
    </row>
    <row r="643" spans="1:5" s="12" customFormat="1">
      <c r="A643" s="3" t="s">
        <v>483</v>
      </c>
      <c r="B643" s="3">
        <v>1</v>
      </c>
      <c r="C643" s="11"/>
      <c r="D643" s="3"/>
      <c r="E643" s="13"/>
    </row>
    <row r="644" spans="1:5" s="12" customFormat="1">
      <c r="A644" s="3" t="s">
        <v>482</v>
      </c>
      <c r="B644" s="3">
        <v>1</v>
      </c>
      <c r="C644" s="11"/>
      <c r="D644" s="3"/>
      <c r="E644" s="13"/>
    </row>
    <row r="645" spans="1:5" s="12" customFormat="1">
      <c r="A645" s="3" t="s">
        <v>484</v>
      </c>
      <c r="B645" s="3">
        <v>1</v>
      </c>
      <c r="C645" s="11"/>
      <c r="D645" s="3"/>
      <c r="E645" s="13"/>
    </row>
    <row r="646" spans="1:5" s="12" customFormat="1">
      <c r="A646" s="3" t="s">
        <v>838</v>
      </c>
      <c r="B646" s="3">
        <v>3</v>
      </c>
      <c r="C646" s="11"/>
      <c r="D646" s="3"/>
      <c r="E646" s="13"/>
    </row>
    <row r="647" spans="1:5" s="12" customFormat="1">
      <c r="A647" s="3" t="s">
        <v>761</v>
      </c>
      <c r="B647" s="3">
        <v>1</v>
      </c>
      <c r="C647" s="11"/>
      <c r="D647" s="3"/>
      <c r="E647" s="13"/>
    </row>
    <row r="648" spans="1:5" s="12" customFormat="1">
      <c r="A648" s="3" t="s">
        <v>787</v>
      </c>
      <c r="B648" s="3">
        <v>2</v>
      </c>
      <c r="C648" s="11"/>
      <c r="D648" s="3"/>
      <c r="E648" s="13"/>
    </row>
    <row r="649" spans="1:5" s="12" customFormat="1">
      <c r="A649" s="3" t="s">
        <v>787</v>
      </c>
      <c r="B649" s="3">
        <v>1</v>
      </c>
      <c r="C649" s="11"/>
      <c r="D649" s="3"/>
      <c r="E649" s="13"/>
    </row>
    <row r="650" spans="1:5" s="12" customFormat="1">
      <c r="A650" s="3" t="s">
        <v>505</v>
      </c>
      <c r="B650" s="3">
        <v>1</v>
      </c>
      <c r="C650" s="11"/>
      <c r="D650" s="3"/>
      <c r="E650" s="13"/>
    </row>
    <row r="651" spans="1:5" s="12" customFormat="1">
      <c r="A651" s="3" t="s">
        <v>808</v>
      </c>
      <c r="B651" s="3">
        <v>1</v>
      </c>
      <c r="C651" s="11"/>
      <c r="D651" s="3"/>
      <c r="E651" s="13"/>
    </row>
    <row r="652" spans="1:5" s="12" customFormat="1">
      <c r="A652" s="3" t="s">
        <v>493</v>
      </c>
      <c r="B652" s="3">
        <v>1</v>
      </c>
      <c r="C652" s="11"/>
      <c r="D652" s="3"/>
      <c r="E652" s="13"/>
    </row>
    <row r="653" spans="1:5" s="12" customFormat="1">
      <c r="A653" s="3" t="s">
        <v>734</v>
      </c>
      <c r="B653" s="3">
        <v>1</v>
      </c>
      <c r="C653" s="11"/>
      <c r="D653" s="3"/>
      <c r="E653" s="13"/>
    </row>
    <row r="654" spans="1:5" s="12" customFormat="1">
      <c r="A654" s="3" t="s">
        <v>739</v>
      </c>
      <c r="B654" s="3">
        <v>2</v>
      </c>
      <c r="C654" s="11"/>
      <c r="D654" s="3"/>
      <c r="E654" s="13"/>
    </row>
    <row r="655" spans="1:5" s="12" customFormat="1">
      <c r="A655" s="3" t="s">
        <v>597</v>
      </c>
      <c r="B655" s="3">
        <v>2</v>
      </c>
      <c r="C655" s="11"/>
      <c r="D655" s="3"/>
      <c r="E655" s="13"/>
    </row>
    <row r="656" spans="1:5" s="12" customFormat="1">
      <c r="A656" s="3" t="s">
        <v>799</v>
      </c>
      <c r="B656" s="3">
        <v>2</v>
      </c>
      <c r="C656" s="11"/>
      <c r="D656" s="3"/>
      <c r="E656" s="13"/>
    </row>
    <row r="657" spans="1:5" s="12" customFormat="1">
      <c r="A657" s="3" t="s">
        <v>839</v>
      </c>
      <c r="B657" s="3">
        <v>1</v>
      </c>
      <c r="C657" s="11"/>
      <c r="D657" s="3"/>
      <c r="E657" s="13"/>
    </row>
    <row r="658" spans="1:5" s="12" customFormat="1">
      <c r="A658" s="3" t="s">
        <v>785</v>
      </c>
      <c r="B658" s="3">
        <v>2</v>
      </c>
      <c r="C658" s="11"/>
      <c r="D658" s="3"/>
      <c r="E658" s="13"/>
    </row>
    <row r="659" spans="1:5" s="12" customFormat="1">
      <c r="A659" s="3" t="s">
        <v>597</v>
      </c>
      <c r="B659" s="3">
        <v>1</v>
      </c>
      <c r="C659" s="11"/>
      <c r="D659" s="3"/>
      <c r="E659" s="13"/>
    </row>
    <row r="660" spans="1:5" s="12" customFormat="1">
      <c r="A660" s="3" t="s">
        <v>840</v>
      </c>
      <c r="B660" s="3">
        <v>1</v>
      </c>
      <c r="C660" s="11"/>
      <c r="D660" s="3"/>
      <c r="E660" s="13"/>
    </row>
    <row r="661" spans="1:5" s="12" customFormat="1">
      <c r="A661" s="3" t="s">
        <v>473</v>
      </c>
      <c r="B661" s="3">
        <v>1</v>
      </c>
      <c r="C661" s="11"/>
      <c r="D661" s="3"/>
      <c r="E661" s="13"/>
    </row>
    <row r="662" spans="1:5" s="12" customFormat="1">
      <c r="A662" s="3" t="s">
        <v>841</v>
      </c>
      <c r="B662" s="3">
        <v>1</v>
      </c>
      <c r="C662" s="11"/>
      <c r="D662" s="3"/>
      <c r="E662" s="13"/>
    </row>
    <row r="663" spans="1:5" s="12" customFormat="1">
      <c r="A663" s="3" t="s">
        <v>766</v>
      </c>
      <c r="B663" s="3">
        <v>1</v>
      </c>
      <c r="C663" s="11"/>
      <c r="D663" s="3"/>
      <c r="E663" s="13"/>
    </row>
    <row r="664" spans="1:5" s="12" customFormat="1">
      <c r="A664" s="3" t="s">
        <v>800</v>
      </c>
      <c r="B664" s="3">
        <v>1</v>
      </c>
      <c r="C664" s="11"/>
      <c r="D664" s="3"/>
      <c r="E664" s="13"/>
    </row>
    <row r="665" spans="1:5" s="12" customFormat="1">
      <c r="A665" s="3" t="s">
        <v>842</v>
      </c>
      <c r="B665" s="3">
        <v>2</v>
      </c>
      <c r="C665" s="11"/>
      <c r="D665" s="3"/>
      <c r="E665" s="13"/>
    </row>
    <row r="666" spans="1:5" s="12" customFormat="1">
      <c r="A666" s="3" t="s">
        <v>731</v>
      </c>
      <c r="B666" s="3">
        <v>1</v>
      </c>
      <c r="C666" s="11"/>
      <c r="D666" s="3"/>
      <c r="E666" s="13"/>
    </row>
    <row r="667" spans="1:5" s="12" customFormat="1">
      <c r="A667" s="3" t="s">
        <v>843</v>
      </c>
      <c r="B667" s="3">
        <v>2</v>
      </c>
      <c r="C667" s="11"/>
      <c r="D667" s="3"/>
      <c r="E667" s="13"/>
    </row>
    <row r="668" spans="1:5" s="12" customFormat="1">
      <c r="A668" s="3" t="s">
        <v>580</v>
      </c>
      <c r="B668" s="3">
        <v>1</v>
      </c>
      <c r="C668" s="11"/>
      <c r="D668" s="3"/>
      <c r="E668" s="13"/>
    </row>
    <row r="669" spans="1:5" s="12" customFormat="1">
      <c r="A669" s="3" t="s">
        <v>818</v>
      </c>
      <c r="B669" s="3">
        <v>1</v>
      </c>
      <c r="C669" s="11"/>
      <c r="D669" s="3"/>
      <c r="E669" s="13"/>
    </row>
    <row r="670" spans="1:5" s="12" customFormat="1">
      <c r="A670" s="3" t="s">
        <v>844</v>
      </c>
      <c r="B670" s="3">
        <v>1</v>
      </c>
      <c r="C670" s="11"/>
      <c r="D670" s="3"/>
      <c r="E670" s="13"/>
    </row>
    <row r="671" spans="1:5" s="12" customFormat="1">
      <c r="A671" s="3" t="s">
        <v>562</v>
      </c>
      <c r="B671" s="3">
        <v>1</v>
      </c>
      <c r="C671" s="11"/>
      <c r="D671" s="3"/>
      <c r="E671" s="13"/>
    </row>
    <row r="672" spans="1:5" s="12" customFormat="1">
      <c r="A672" s="3" t="s">
        <v>459</v>
      </c>
      <c r="B672" s="3">
        <v>1</v>
      </c>
      <c r="C672" s="11"/>
      <c r="D672" s="3"/>
      <c r="E672" s="13"/>
    </row>
    <row r="673" spans="1:5" s="12" customFormat="1">
      <c r="A673" s="3" t="s">
        <v>845</v>
      </c>
      <c r="B673" s="3">
        <v>2</v>
      </c>
      <c r="C673" s="11"/>
      <c r="D673" s="3"/>
      <c r="E673" s="13"/>
    </row>
    <row r="674" spans="1:5" s="12" customFormat="1">
      <c r="A674" s="3" t="s">
        <v>798</v>
      </c>
      <c r="B674" s="3">
        <v>2</v>
      </c>
      <c r="C674" s="11"/>
      <c r="D674" s="3"/>
      <c r="E674" s="13"/>
    </row>
    <row r="675" spans="1:5" s="12" customFormat="1">
      <c r="A675" s="3" t="s">
        <v>632</v>
      </c>
      <c r="B675" s="3">
        <v>1</v>
      </c>
      <c r="C675" s="11"/>
      <c r="D675" s="3"/>
      <c r="E675" s="13"/>
    </row>
    <row r="676" spans="1:5" s="12" customFormat="1">
      <c r="A676" s="3" t="s">
        <v>634</v>
      </c>
      <c r="B676" s="3">
        <v>1</v>
      </c>
      <c r="C676" s="11"/>
      <c r="D676" s="3"/>
      <c r="E676" s="13"/>
    </row>
    <row r="677" spans="1:5" s="12" customFormat="1">
      <c r="A677" s="3" t="s">
        <v>846</v>
      </c>
      <c r="B677" s="3">
        <v>1</v>
      </c>
      <c r="C677" s="11"/>
      <c r="D677" s="3"/>
      <c r="E677" s="13"/>
    </row>
    <row r="678" spans="1:5" s="12" customFormat="1">
      <c r="A678" s="3" t="s">
        <v>505</v>
      </c>
      <c r="B678" s="3">
        <v>1</v>
      </c>
      <c r="C678" s="11"/>
      <c r="D678" s="3"/>
      <c r="E678" s="13"/>
    </row>
    <row r="679" spans="1:5" s="12" customFormat="1">
      <c r="A679" s="3" t="s">
        <v>761</v>
      </c>
      <c r="B679" s="3">
        <v>1</v>
      </c>
      <c r="C679" s="11"/>
      <c r="D679" s="3"/>
      <c r="E679" s="13"/>
    </row>
    <row r="680" spans="1:5" s="12" customFormat="1">
      <c r="A680" s="3" t="s">
        <v>738</v>
      </c>
      <c r="B680" s="3">
        <v>1</v>
      </c>
      <c r="C680" s="11"/>
      <c r="D680" s="3"/>
      <c r="E680" s="13"/>
    </row>
    <row r="681" spans="1:5" s="12" customFormat="1">
      <c r="A681" s="3" t="s">
        <v>839</v>
      </c>
      <c r="B681" s="3">
        <v>1</v>
      </c>
      <c r="C681" s="11"/>
      <c r="D681" s="3"/>
      <c r="E681" s="13"/>
    </row>
    <row r="682" spans="1:5" s="12" customFormat="1">
      <c r="A682" s="3" t="s">
        <v>847</v>
      </c>
      <c r="B682" s="3">
        <v>1</v>
      </c>
      <c r="C682" s="11"/>
      <c r="D682" s="3"/>
      <c r="E682" s="13"/>
    </row>
    <row r="683" spans="1:5" s="12" customFormat="1">
      <c r="A683" s="3" t="s">
        <v>634</v>
      </c>
      <c r="B683" s="3">
        <v>1</v>
      </c>
      <c r="C683" s="11"/>
      <c r="D683" s="3"/>
      <c r="E683" s="13"/>
    </row>
    <row r="684" spans="1:5" s="12" customFormat="1">
      <c r="A684" s="3" t="s">
        <v>820</v>
      </c>
      <c r="B684" s="3">
        <v>1</v>
      </c>
      <c r="C684" s="11"/>
      <c r="D684" s="3"/>
      <c r="E684" s="13"/>
    </row>
    <row r="685" spans="1:5" s="12" customFormat="1">
      <c r="A685" s="3" t="s">
        <v>552</v>
      </c>
      <c r="B685" s="3">
        <v>2</v>
      </c>
      <c r="C685" s="11"/>
      <c r="D685" s="3"/>
      <c r="E685" s="13"/>
    </row>
    <row r="686" spans="1:5" s="12" customFormat="1">
      <c r="A686" s="3" t="s">
        <v>550</v>
      </c>
      <c r="B686" s="3">
        <v>1</v>
      </c>
      <c r="C686" s="11"/>
      <c r="D686" s="3"/>
      <c r="E686" s="13"/>
    </row>
    <row r="687" spans="1:5" s="12" customFormat="1">
      <c r="A687" s="3" t="s">
        <v>513</v>
      </c>
      <c r="B687" s="3">
        <v>1</v>
      </c>
      <c r="C687" s="11"/>
      <c r="D687" s="3"/>
      <c r="E687" s="13"/>
    </row>
    <row r="688" spans="1:5" s="12" customFormat="1">
      <c r="A688" s="3" t="s">
        <v>610</v>
      </c>
      <c r="B688" s="3">
        <v>1</v>
      </c>
      <c r="C688" s="11"/>
      <c r="D688" s="3"/>
      <c r="E688" s="13"/>
    </row>
    <row r="689" spans="1:5" s="12" customFormat="1">
      <c r="A689" s="3" t="s">
        <v>762</v>
      </c>
      <c r="B689" s="3">
        <v>1</v>
      </c>
      <c r="C689" s="11"/>
      <c r="D689" s="3"/>
      <c r="E689" s="13"/>
    </row>
    <row r="690" spans="1:5" s="12" customFormat="1">
      <c r="A690" s="3" t="s">
        <v>749</v>
      </c>
      <c r="B690" s="3">
        <v>1</v>
      </c>
      <c r="C690" s="11"/>
      <c r="D690" s="3"/>
      <c r="E690" s="13"/>
    </row>
    <row r="691" spans="1:5" s="12" customFormat="1">
      <c r="A691" s="3" t="s">
        <v>752</v>
      </c>
      <c r="B691" s="3">
        <v>1</v>
      </c>
      <c r="C691" s="11"/>
      <c r="D691" s="3"/>
      <c r="E691" s="13"/>
    </row>
    <row r="692" spans="1:5" s="12" customFormat="1">
      <c r="A692" s="3" t="s">
        <v>752</v>
      </c>
      <c r="B692" s="3">
        <v>1</v>
      </c>
      <c r="C692" s="11"/>
      <c r="D692" s="3"/>
      <c r="E692" s="13"/>
    </row>
    <row r="693" spans="1:5" s="12" customFormat="1">
      <c r="A693" s="3" t="s">
        <v>741</v>
      </c>
      <c r="B693" s="3">
        <v>2</v>
      </c>
      <c r="C693" s="11">
        <v>41657</v>
      </c>
      <c r="D693" s="3"/>
      <c r="E693" s="13"/>
    </row>
    <row r="694" spans="1:5" s="12" customFormat="1">
      <c r="A694" s="3" t="s">
        <v>505</v>
      </c>
      <c r="B694" s="3">
        <v>1</v>
      </c>
      <c r="C694" s="11"/>
      <c r="D694" s="3"/>
      <c r="E694" s="13"/>
    </row>
    <row r="695" spans="1:5" s="12" customFormat="1">
      <c r="A695" s="3" t="s">
        <v>842</v>
      </c>
      <c r="B695" s="3">
        <v>2</v>
      </c>
      <c r="C695" s="11"/>
      <c r="D695" s="3"/>
      <c r="E695" s="13"/>
    </row>
    <row r="696" spans="1:5" s="12" customFormat="1">
      <c r="A696" s="3" t="s">
        <v>822</v>
      </c>
      <c r="B696" s="3">
        <v>1</v>
      </c>
      <c r="C696" s="11"/>
      <c r="D696" s="3"/>
      <c r="E696" s="13"/>
    </row>
    <row r="697" spans="1:5" s="12" customFormat="1">
      <c r="A697" s="3" t="s">
        <v>731</v>
      </c>
      <c r="B697" s="3">
        <v>1</v>
      </c>
      <c r="C697" s="11"/>
      <c r="D697" s="3"/>
      <c r="E697" s="13"/>
    </row>
    <row r="698" spans="1:5" s="12" customFormat="1">
      <c r="A698" s="3" t="s">
        <v>816</v>
      </c>
      <c r="B698" s="3">
        <v>2</v>
      </c>
      <c r="C698" s="11"/>
      <c r="D698" s="3"/>
      <c r="E698" s="13"/>
    </row>
    <row r="699" spans="1:5" s="12" customFormat="1">
      <c r="A699" s="3" t="s">
        <v>494</v>
      </c>
      <c r="B699" s="3">
        <v>6</v>
      </c>
      <c r="C699" s="11"/>
      <c r="D699" s="3"/>
      <c r="E699" s="13"/>
    </row>
    <row r="700" spans="1:5" s="12" customFormat="1">
      <c r="A700" s="3" t="s">
        <v>810</v>
      </c>
      <c r="B700" s="3">
        <v>1</v>
      </c>
      <c r="C700" s="11"/>
      <c r="D700" s="3"/>
      <c r="E700" s="13"/>
    </row>
    <row r="701" spans="1:5" s="12" customFormat="1">
      <c r="A701" s="3" t="s">
        <v>822</v>
      </c>
      <c r="B701" s="3">
        <v>1</v>
      </c>
      <c r="C701" s="11"/>
      <c r="D701" s="3"/>
      <c r="E701" s="13"/>
    </row>
    <row r="702" spans="1:5" s="12" customFormat="1">
      <c r="A702" s="3" t="s">
        <v>573</v>
      </c>
      <c r="B702" s="3">
        <v>1</v>
      </c>
      <c r="C702" s="11"/>
      <c r="D702" s="3"/>
      <c r="E702" s="13"/>
    </row>
    <row r="703" spans="1:5" s="12" customFormat="1">
      <c r="A703" s="3" t="s">
        <v>473</v>
      </c>
      <c r="B703" s="3">
        <v>1</v>
      </c>
      <c r="C703" s="11"/>
      <c r="D703" s="3"/>
      <c r="E703" s="13"/>
    </row>
    <row r="704" spans="1:5" s="12" customFormat="1">
      <c r="A704" s="3" t="s">
        <v>802</v>
      </c>
      <c r="B704" s="3">
        <v>1</v>
      </c>
      <c r="C704" s="11"/>
      <c r="D704" s="3"/>
      <c r="E704" s="13"/>
    </row>
    <row r="705" spans="1:5" s="12" customFormat="1">
      <c r="A705" s="3" t="s">
        <v>762</v>
      </c>
      <c r="B705" s="3">
        <v>1</v>
      </c>
      <c r="C705" s="11"/>
      <c r="D705" s="3"/>
      <c r="E705" s="13"/>
    </row>
    <row r="706" spans="1:5" s="12" customFormat="1">
      <c r="A706" s="3" t="s">
        <v>760</v>
      </c>
      <c r="B706" s="3">
        <v>1</v>
      </c>
      <c r="C706" s="11"/>
      <c r="D706" s="3"/>
      <c r="E706" s="13"/>
    </row>
    <row r="707" spans="1:5" s="12" customFormat="1">
      <c r="A707" s="3" t="s">
        <v>752</v>
      </c>
      <c r="B707" s="3">
        <v>1</v>
      </c>
      <c r="C707" s="11"/>
      <c r="D707" s="3"/>
      <c r="E707" s="13"/>
    </row>
    <row r="708" spans="1:5" s="12" customFormat="1">
      <c r="A708" s="3" t="s">
        <v>764</v>
      </c>
      <c r="B708" s="3">
        <v>1</v>
      </c>
      <c r="C708" s="11"/>
      <c r="D708" s="3"/>
      <c r="E708" s="13"/>
    </row>
    <row r="709" spans="1:5" s="12" customFormat="1">
      <c r="A709" s="3" t="s">
        <v>526</v>
      </c>
      <c r="B709" s="3">
        <v>2</v>
      </c>
      <c r="C709" s="11"/>
      <c r="D709" s="3"/>
      <c r="E709" s="13"/>
    </row>
    <row r="710" spans="1:5" s="12" customFormat="1">
      <c r="A710" s="3" t="s">
        <v>655</v>
      </c>
      <c r="B710" s="3">
        <v>1</v>
      </c>
      <c r="C710" s="11"/>
      <c r="D710" s="3"/>
      <c r="E710" s="13"/>
    </row>
    <row r="711" spans="1:5" s="12" customFormat="1">
      <c r="A711" s="3" t="s">
        <v>848</v>
      </c>
      <c r="B711" s="3">
        <v>1</v>
      </c>
      <c r="C711" s="11"/>
      <c r="D711" s="3"/>
      <c r="E711" s="13"/>
    </row>
    <row r="712" spans="1:5" s="12" customFormat="1">
      <c r="A712" s="3" t="s">
        <v>849</v>
      </c>
      <c r="B712" s="3">
        <v>1</v>
      </c>
      <c r="C712" s="11"/>
      <c r="D712" s="3"/>
      <c r="E712" s="13"/>
    </row>
    <row r="713" spans="1:5" s="12" customFormat="1">
      <c r="A713" s="3" t="s">
        <v>745</v>
      </c>
      <c r="B713" s="3">
        <v>1</v>
      </c>
      <c r="C713" s="11"/>
      <c r="D713" s="3"/>
      <c r="E713" s="13"/>
    </row>
    <row r="714" spans="1:5" s="12" customFormat="1">
      <c r="A714" s="3" t="s">
        <v>826</v>
      </c>
      <c r="B714" s="3">
        <v>1</v>
      </c>
      <c r="C714" s="11"/>
      <c r="D714" s="3"/>
      <c r="E714" s="13"/>
    </row>
    <row r="715" spans="1:5" s="12" customFormat="1">
      <c r="A715" s="3" t="s">
        <v>597</v>
      </c>
      <c r="B715" s="3">
        <v>1</v>
      </c>
      <c r="C715" s="11"/>
      <c r="D715" s="3"/>
      <c r="E715" s="13"/>
    </row>
    <row r="716" spans="1:5" s="12" customFormat="1">
      <c r="A716" s="3" t="s">
        <v>521</v>
      </c>
      <c r="B716" s="3">
        <v>1</v>
      </c>
      <c r="C716" s="11"/>
      <c r="D716" s="3"/>
      <c r="E716" s="13"/>
    </row>
    <row r="717" spans="1:5" s="12" customFormat="1">
      <c r="A717" s="3" t="s">
        <v>822</v>
      </c>
      <c r="B717" s="3">
        <v>2</v>
      </c>
      <c r="C717" s="11"/>
      <c r="D717" s="3"/>
      <c r="E717" s="13"/>
    </row>
    <row r="718" spans="1:5" s="12" customFormat="1">
      <c r="A718" s="3" t="s">
        <v>831</v>
      </c>
      <c r="B718" s="3">
        <v>2</v>
      </c>
      <c r="C718" s="11"/>
      <c r="D718" s="3"/>
      <c r="E718" s="13"/>
    </row>
    <row r="719" spans="1:5" s="12" customFormat="1">
      <c r="A719" s="3" t="s">
        <v>509</v>
      </c>
      <c r="B719" s="3">
        <v>2</v>
      </c>
      <c r="C719" s="11"/>
      <c r="D719" s="3"/>
      <c r="E719" s="13"/>
    </row>
    <row r="720" spans="1:5" s="12" customFormat="1">
      <c r="A720" s="3" t="s">
        <v>845</v>
      </c>
      <c r="B720" s="3">
        <v>2</v>
      </c>
      <c r="C720" s="11"/>
      <c r="D720" s="3"/>
      <c r="E720" s="13"/>
    </row>
    <row r="721" spans="1:5" s="12" customFormat="1">
      <c r="A721" s="3" t="s">
        <v>578</v>
      </c>
      <c r="B721" s="3">
        <v>1</v>
      </c>
      <c r="C721" s="11"/>
      <c r="D721" s="3"/>
      <c r="E721" s="13"/>
    </row>
    <row r="722" spans="1:5" s="12" customFormat="1">
      <c r="A722" s="3" t="s">
        <v>577</v>
      </c>
      <c r="B722" s="3">
        <v>1</v>
      </c>
      <c r="C722" s="11"/>
      <c r="D722" s="3"/>
      <c r="E722" s="13"/>
    </row>
    <row r="723" spans="1:5" s="12" customFormat="1">
      <c r="A723" s="3" t="s">
        <v>486</v>
      </c>
      <c r="B723" s="3">
        <v>1</v>
      </c>
      <c r="C723" s="11"/>
      <c r="D723" s="3"/>
      <c r="E723" s="13"/>
    </row>
    <row r="724" spans="1:5" s="12" customFormat="1">
      <c r="A724" s="3" t="s">
        <v>850</v>
      </c>
      <c r="B724" s="3">
        <v>1</v>
      </c>
      <c r="C724" s="11"/>
      <c r="D724" s="3"/>
      <c r="E724" s="13"/>
    </row>
    <row r="725" spans="1:5" s="12" customFormat="1">
      <c r="A725" s="3" t="s">
        <v>751</v>
      </c>
      <c r="B725" s="3">
        <v>1</v>
      </c>
      <c r="C725" s="11"/>
      <c r="D725" s="3"/>
      <c r="E725" s="13"/>
    </row>
    <row r="726" spans="1:5" s="12" customFormat="1">
      <c r="A726" s="3" t="s">
        <v>709</v>
      </c>
      <c r="B726" s="3">
        <v>1</v>
      </c>
      <c r="C726" s="11"/>
      <c r="D726" s="3"/>
      <c r="E726" s="13"/>
    </row>
    <row r="727" spans="1:5" s="12" customFormat="1">
      <c r="A727" s="3" t="s">
        <v>842</v>
      </c>
      <c r="B727" s="3">
        <v>1</v>
      </c>
      <c r="C727" s="11"/>
      <c r="D727" s="3"/>
      <c r="E727" s="13"/>
    </row>
    <row r="728" spans="1:5" s="12" customFormat="1">
      <c r="A728" s="3" t="s">
        <v>608</v>
      </c>
      <c r="B728" s="3">
        <v>1</v>
      </c>
      <c r="C728" s="11"/>
      <c r="D728" s="3"/>
      <c r="E728" s="13"/>
    </row>
    <row r="729" spans="1:5" s="12" customFormat="1">
      <c r="A729" s="3" t="s">
        <v>851</v>
      </c>
      <c r="B729" s="3">
        <v>2</v>
      </c>
      <c r="C729" s="11"/>
      <c r="D729" s="3"/>
      <c r="E729" s="13"/>
    </row>
    <row r="730" spans="1:5" s="12" customFormat="1">
      <c r="A730" s="3" t="s">
        <v>558</v>
      </c>
      <c r="B730" s="3">
        <v>1</v>
      </c>
      <c r="C730" s="11"/>
      <c r="D730" s="3"/>
      <c r="E730" s="13"/>
    </row>
    <row r="731" spans="1:5" s="12" customFormat="1">
      <c r="A731" s="3" t="s">
        <v>798</v>
      </c>
      <c r="B731" s="3">
        <v>1</v>
      </c>
      <c r="C731" s="11"/>
      <c r="D731" s="3"/>
      <c r="E731" s="13"/>
    </row>
    <row r="732" spans="1:5" s="12" customFormat="1">
      <c r="A732" s="3" t="s">
        <v>787</v>
      </c>
      <c r="B732" s="3">
        <v>1</v>
      </c>
      <c r="C732" s="11"/>
      <c r="D732" s="3"/>
      <c r="E732" s="13"/>
    </row>
    <row r="733" spans="1:5" s="12" customFormat="1">
      <c r="A733" s="3" t="s">
        <v>571</v>
      </c>
      <c r="B733" s="3">
        <v>1</v>
      </c>
      <c r="C733" s="11"/>
      <c r="D733" s="3"/>
      <c r="E733" s="13"/>
    </row>
    <row r="734" spans="1:5" s="12" customFormat="1">
      <c r="A734" s="3" t="s">
        <v>667</v>
      </c>
      <c r="B734" s="3">
        <v>1</v>
      </c>
      <c r="C734" s="11"/>
      <c r="D734" s="3"/>
      <c r="E734" s="13"/>
    </row>
    <row r="735" spans="1:5" s="12" customFormat="1">
      <c r="A735" s="3" t="s">
        <v>760</v>
      </c>
      <c r="B735" s="3">
        <v>1</v>
      </c>
      <c r="C735" s="11"/>
      <c r="D735" s="3"/>
      <c r="E735" s="13"/>
    </row>
    <row r="736" spans="1:5" s="12" customFormat="1">
      <c r="A736" s="3" t="s">
        <v>762</v>
      </c>
      <c r="B736" s="3">
        <v>1</v>
      </c>
      <c r="C736" s="11"/>
      <c r="D736" s="3"/>
      <c r="E736" s="13"/>
    </row>
    <row r="737" spans="1:5" s="12" customFormat="1">
      <c r="A737" s="3" t="s">
        <v>749</v>
      </c>
      <c r="B737" s="3">
        <v>1</v>
      </c>
      <c r="C737" s="11"/>
      <c r="D737" s="3"/>
      <c r="E737" s="13"/>
    </row>
    <row r="738" spans="1:5" s="12" customFormat="1">
      <c r="A738" s="3" t="s">
        <v>685</v>
      </c>
      <c r="B738" s="3">
        <v>1</v>
      </c>
      <c r="C738" s="11"/>
      <c r="D738" s="3"/>
      <c r="E738" s="13"/>
    </row>
    <row r="739" spans="1:5" s="12" customFormat="1">
      <c r="A739" s="3" t="s">
        <v>686</v>
      </c>
      <c r="B739" s="3">
        <v>1</v>
      </c>
      <c r="C739" s="11"/>
      <c r="D739" s="3"/>
      <c r="E739" s="13"/>
    </row>
    <row r="740" spans="1:5" s="12" customFormat="1">
      <c r="A740" s="3" t="s">
        <v>687</v>
      </c>
      <c r="B740" s="3">
        <v>1</v>
      </c>
      <c r="C740" s="11"/>
      <c r="D740" s="3"/>
      <c r="E740" s="13"/>
    </row>
    <row r="741" spans="1:5" s="12" customFormat="1">
      <c r="A741" s="3" t="s">
        <v>684</v>
      </c>
      <c r="B741" s="3">
        <v>1</v>
      </c>
      <c r="C741" s="11"/>
      <c r="D741" s="3"/>
      <c r="E741" s="13"/>
    </row>
    <row r="742" spans="1:5" s="12" customFormat="1">
      <c r="A742" s="3" t="s">
        <v>683</v>
      </c>
      <c r="B742" s="3">
        <v>2</v>
      </c>
      <c r="C742" s="11"/>
      <c r="D742" s="3"/>
      <c r="E742" s="13"/>
    </row>
    <row r="743" spans="1:5" s="12" customFormat="1">
      <c r="A743" s="3" t="s">
        <v>682</v>
      </c>
      <c r="B743" s="3">
        <v>1</v>
      </c>
      <c r="C743" s="11"/>
      <c r="D743" s="3"/>
      <c r="E743" s="13"/>
    </row>
    <row r="744" spans="1:5" s="12" customFormat="1">
      <c r="A744" s="3" t="s">
        <v>766</v>
      </c>
      <c r="B744" s="3">
        <v>1</v>
      </c>
      <c r="C744" s="11"/>
      <c r="D744" s="3"/>
      <c r="E744" s="13"/>
    </row>
    <row r="745" spans="1:5" s="12" customFormat="1">
      <c r="A745" s="3" t="s">
        <v>749</v>
      </c>
      <c r="B745" s="3">
        <v>5</v>
      </c>
      <c r="C745" s="11"/>
      <c r="D745" s="3"/>
      <c r="E745" s="13"/>
    </row>
    <row r="746" spans="1:5" s="12" customFormat="1">
      <c r="A746" s="3" t="s">
        <v>762</v>
      </c>
      <c r="B746" s="3">
        <v>2</v>
      </c>
      <c r="C746" s="11"/>
      <c r="D746" s="3"/>
      <c r="E746" s="13"/>
    </row>
    <row r="747" spans="1:5" s="12" customFormat="1">
      <c r="A747" s="3" t="s">
        <v>761</v>
      </c>
      <c r="B747" s="3">
        <v>5</v>
      </c>
      <c r="C747" s="11"/>
      <c r="D747" s="3"/>
      <c r="E747" s="13"/>
    </row>
    <row r="748" spans="1:5" s="12" customFormat="1">
      <c r="A748" s="3" t="s">
        <v>762</v>
      </c>
      <c r="B748" s="3">
        <v>1</v>
      </c>
      <c r="C748" s="11"/>
      <c r="D748" s="3"/>
      <c r="E748" s="13"/>
    </row>
    <row r="749" spans="1:5" s="12" customFormat="1">
      <c r="A749" s="3" t="s">
        <v>814</v>
      </c>
      <c r="B749" s="3">
        <v>1</v>
      </c>
      <c r="C749" s="11"/>
      <c r="D749" s="3"/>
      <c r="E749" s="13"/>
    </row>
    <row r="750" spans="1:5" s="12" customFormat="1">
      <c r="A750" s="3" t="s">
        <v>577</v>
      </c>
      <c r="B750" s="3">
        <v>1</v>
      </c>
      <c r="C750" s="11"/>
      <c r="D750" s="3"/>
      <c r="E750" s="13"/>
    </row>
    <row r="751" spans="1:5" s="12" customFormat="1">
      <c r="A751" s="3" t="s">
        <v>482</v>
      </c>
      <c r="B751" s="3">
        <v>1</v>
      </c>
      <c r="C751" s="11"/>
      <c r="D751" s="3"/>
      <c r="E751" s="13"/>
    </row>
    <row r="752" spans="1:5" s="12" customFormat="1">
      <c r="A752" s="3" t="s">
        <v>843</v>
      </c>
      <c r="B752" s="3">
        <v>1</v>
      </c>
      <c r="C752" s="11"/>
      <c r="D752" s="3"/>
      <c r="E752" s="13"/>
    </row>
    <row r="753" spans="1:5" s="12" customFormat="1">
      <c r="A753" s="3" t="s">
        <v>825</v>
      </c>
      <c r="B753" s="3">
        <v>1</v>
      </c>
      <c r="C753" s="11"/>
      <c r="D753" s="3"/>
      <c r="E753" s="13"/>
    </row>
    <row r="754" spans="1:5" s="12" customFormat="1">
      <c r="A754" s="3" t="s">
        <v>687</v>
      </c>
      <c r="B754" s="3">
        <v>1</v>
      </c>
      <c r="C754" s="11"/>
      <c r="D754" s="3"/>
      <c r="E754" s="13"/>
    </row>
    <row r="755" spans="1:5" s="12" customFormat="1">
      <c r="A755" s="3" t="s">
        <v>814</v>
      </c>
      <c r="B755" s="3">
        <v>1</v>
      </c>
      <c r="C755" s="11"/>
      <c r="D755" s="3"/>
      <c r="E755" s="13"/>
    </row>
    <row r="756" spans="1:5" s="12" customFormat="1">
      <c r="A756" s="3" t="s">
        <v>803</v>
      </c>
      <c r="B756" s="3">
        <v>1</v>
      </c>
      <c r="C756" s="11"/>
      <c r="D756" s="3"/>
      <c r="E756" s="13"/>
    </row>
    <row r="757" spans="1:5" s="12" customFormat="1">
      <c r="A757" s="3" t="s">
        <v>793</v>
      </c>
      <c r="B757" s="3">
        <v>1</v>
      </c>
      <c r="C757" s="11"/>
      <c r="D757" s="3"/>
      <c r="E757" s="13"/>
    </row>
    <row r="758" spans="1:5" s="12" customFormat="1">
      <c r="A758" s="3" t="s">
        <v>578</v>
      </c>
      <c r="B758" s="3">
        <v>1</v>
      </c>
      <c r="C758" s="11"/>
      <c r="D758" s="3"/>
      <c r="E758" s="13"/>
    </row>
    <row r="759" spans="1:5" s="12" customFormat="1">
      <c r="A759" s="3" t="s">
        <v>483</v>
      </c>
      <c r="B759" s="3">
        <v>1</v>
      </c>
      <c r="C759" s="11"/>
      <c r="D759" s="3"/>
      <c r="E759" s="13"/>
    </row>
    <row r="760" spans="1:5" s="12" customFormat="1">
      <c r="A760" s="3" t="s">
        <v>852</v>
      </c>
      <c r="B760" s="3">
        <v>1</v>
      </c>
      <c r="C760" s="11"/>
      <c r="D760" s="3"/>
      <c r="E760" s="13"/>
    </row>
    <row r="761" spans="1:5" s="12" customFormat="1">
      <c r="A761" s="3" t="s">
        <v>523</v>
      </c>
      <c r="B761" s="3">
        <v>1</v>
      </c>
      <c r="C761" s="11"/>
      <c r="D761" s="3"/>
      <c r="E761" s="13"/>
    </row>
    <row r="762" spans="1:5" s="12" customFormat="1">
      <c r="A762" s="3" t="s">
        <v>814</v>
      </c>
      <c r="B762" s="3">
        <v>1</v>
      </c>
      <c r="C762" s="11"/>
      <c r="D762" s="3"/>
      <c r="E762" s="13"/>
    </row>
    <row r="763" spans="1:5" s="12" customFormat="1">
      <c r="A763" s="3" t="s">
        <v>578</v>
      </c>
      <c r="B763" s="3">
        <v>2</v>
      </c>
      <c r="C763" s="11"/>
      <c r="D763" s="3"/>
      <c r="E763" s="13"/>
    </row>
    <row r="764" spans="1:5" s="12" customFormat="1">
      <c r="A764" s="3" t="s">
        <v>853</v>
      </c>
      <c r="B764" s="3">
        <v>1</v>
      </c>
      <c r="C764" s="11"/>
      <c r="D764" s="3"/>
      <c r="E764" s="13"/>
    </row>
    <row r="765" spans="1:5" s="12" customFormat="1">
      <c r="A765" s="3" t="s">
        <v>829</v>
      </c>
      <c r="B765" s="3">
        <v>1</v>
      </c>
      <c r="C765" s="11"/>
      <c r="D765" s="3"/>
      <c r="E765" s="13"/>
    </row>
    <row r="766" spans="1:5" s="12" customFormat="1">
      <c r="A766" s="3" t="s">
        <v>705</v>
      </c>
      <c r="B766" s="3">
        <v>1</v>
      </c>
      <c r="C766" s="11"/>
      <c r="D766" s="3"/>
      <c r="E766" s="13"/>
    </row>
    <row r="767" spans="1:5" s="12" customFormat="1">
      <c r="A767" s="3" t="s">
        <v>854</v>
      </c>
      <c r="B767" s="3">
        <v>1</v>
      </c>
      <c r="C767" s="11"/>
      <c r="D767" s="3"/>
      <c r="E767" s="13"/>
    </row>
    <row r="768" spans="1:5" s="12" customFormat="1">
      <c r="A768" s="3" t="s">
        <v>852</v>
      </c>
      <c r="B768" s="3">
        <v>1</v>
      </c>
      <c r="C768" s="11"/>
      <c r="D768" s="3"/>
      <c r="E768" s="13"/>
    </row>
    <row r="769" spans="1:5" s="12" customFormat="1">
      <c r="A769" s="3" t="s">
        <v>835</v>
      </c>
      <c r="B769" s="3">
        <v>1</v>
      </c>
      <c r="C769" s="11"/>
      <c r="D769" s="3"/>
      <c r="E769" s="13"/>
    </row>
    <row r="770" spans="1:5" s="12" customFormat="1">
      <c r="A770" s="3" t="s">
        <v>459</v>
      </c>
      <c r="B770" s="3">
        <v>1</v>
      </c>
      <c r="C770" s="11"/>
      <c r="D770" s="3"/>
      <c r="E770" s="13"/>
    </row>
    <row r="771" spans="1:5" s="12" customFormat="1">
      <c r="A771" s="3" t="s">
        <v>692</v>
      </c>
      <c r="B771" s="3">
        <v>1</v>
      </c>
      <c r="C771" s="11"/>
      <c r="D771" s="3"/>
      <c r="E771" s="13"/>
    </row>
    <row r="772" spans="1:5" s="12" customFormat="1">
      <c r="A772" s="3" t="s">
        <v>845</v>
      </c>
      <c r="B772" s="3">
        <v>1</v>
      </c>
      <c r="C772" s="11"/>
      <c r="D772" s="3"/>
      <c r="E772" s="13"/>
    </row>
    <row r="773" spans="1:5" s="12" customFormat="1">
      <c r="A773" s="3" t="s">
        <v>656</v>
      </c>
      <c r="B773" s="3">
        <v>1</v>
      </c>
      <c r="C773" s="11"/>
      <c r="D773" s="3"/>
      <c r="E773" s="13"/>
    </row>
    <row r="774" spans="1:5" s="12" customFormat="1">
      <c r="A774" s="3" t="s">
        <v>855</v>
      </c>
      <c r="B774" s="3">
        <v>1</v>
      </c>
      <c r="C774" s="11"/>
      <c r="D774" s="3"/>
      <c r="E774" s="13"/>
    </row>
    <row r="775" spans="1:5" s="12" customFormat="1">
      <c r="A775" s="3" t="s">
        <v>762</v>
      </c>
      <c r="B775" s="3">
        <v>1</v>
      </c>
      <c r="C775" s="11"/>
      <c r="D775" s="3"/>
      <c r="E775" s="13"/>
    </row>
    <row r="776" spans="1:5" s="12" customFormat="1">
      <c r="A776" s="3" t="s">
        <v>756</v>
      </c>
      <c r="B776" s="3">
        <v>1</v>
      </c>
      <c r="C776" s="11"/>
      <c r="D776" s="3"/>
      <c r="E776" s="13"/>
    </row>
    <row r="777" spans="1:5" s="12" customFormat="1">
      <c r="A777" s="3" t="s">
        <v>802</v>
      </c>
      <c r="B777" s="3">
        <v>1</v>
      </c>
      <c r="C777" s="11"/>
      <c r="D777" s="3"/>
      <c r="E777" s="13"/>
    </row>
    <row r="778" spans="1:5" s="12" customFormat="1">
      <c r="A778" s="3" t="s">
        <v>822</v>
      </c>
      <c r="B778" s="3">
        <v>1</v>
      </c>
      <c r="C778" s="11"/>
      <c r="D778" s="3"/>
      <c r="E778" s="13"/>
    </row>
    <row r="779" spans="1:5" s="12" customFormat="1">
      <c r="A779" s="3" t="s">
        <v>762</v>
      </c>
      <c r="B779" s="3">
        <v>1</v>
      </c>
      <c r="C779" s="11">
        <v>41662</v>
      </c>
      <c r="D779" s="3"/>
      <c r="E779" s="13"/>
    </row>
    <row r="780" spans="1:5" s="12" customFormat="1">
      <c r="A780" s="3" t="s">
        <v>811</v>
      </c>
      <c r="B780" s="3">
        <v>1</v>
      </c>
      <c r="C780" s="11"/>
      <c r="D780" s="3"/>
      <c r="E780" s="13"/>
    </row>
    <row r="781" spans="1:5" s="12" customFormat="1">
      <c r="A781" s="3" t="s">
        <v>752</v>
      </c>
      <c r="B781" s="3">
        <v>1</v>
      </c>
      <c r="C781" s="11"/>
      <c r="D781" s="3"/>
      <c r="E781" s="13"/>
    </row>
    <row r="782" spans="1:5" s="12" customFormat="1">
      <c r="A782" s="3" t="s">
        <v>750</v>
      </c>
      <c r="B782" s="3">
        <v>1</v>
      </c>
      <c r="C782" s="11"/>
      <c r="D782" s="3"/>
      <c r="E782" s="13"/>
    </row>
    <row r="783" spans="1:5" s="12" customFormat="1">
      <c r="A783" s="3" t="s">
        <v>746</v>
      </c>
      <c r="B783" s="3">
        <v>2</v>
      </c>
      <c r="C783" s="11"/>
      <c r="D783" s="3"/>
      <c r="E783" s="13"/>
    </row>
    <row r="784" spans="1:5" s="12" customFormat="1">
      <c r="A784" s="3" t="s">
        <v>667</v>
      </c>
      <c r="B784" s="3">
        <v>1</v>
      </c>
      <c r="C784" s="11"/>
      <c r="D784" s="3"/>
      <c r="E784" s="13"/>
    </row>
    <row r="785" spans="1:5" s="12" customFormat="1">
      <c r="A785" s="3" t="s">
        <v>719</v>
      </c>
      <c r="B785" s="3">
        <v>1</v>
      </c>
      <c r="C785" s="11"/>
      <c r="D785" s="3"/>
      <c r="E785" s="13"/>
    </row>
    <row r="786" spans="1:5" s="12" customFormat="1">
      <c r="A786" s="3" t="s">
        <v>810</v>
      </c>
      <c r="B786" s="3">
        <v>1</v>
      </c>
      <c r="C786" s="11"/>
      <c r="D786" s="3"/>
      <c r="E786" s="13"/>
    </row>
    <row r="787" spans="1:5" s="12" customFormat="1">
      <c r="A787" s="3" t="s">
        <v>566</v>
      </c>
      <c r="B787" s="3"/>
      <c r="C787" s="11"/>
      <c r="D787" s="3"/>
      <c r="E787" s="13"/>
    </row>
    <row r="788" spans="1:5" s="12" customFormat="1">
      <c r="A788" s="3" t="s">
        <v>597</v>
      </c>
      <c r="B788" s="3">
        <v>1</v>
      </c>
      <c r="C788" s="11"/>
      <c r="D788" s="3"/>
      <c r="E788" s="13"/>
    </row>
    <row r="789" spans="1:5" s="12" customFormat="1">
      <c r="A789" s="3" t="s">
        <v>856</v>
      </c>
      <c r="B789" s="3">
        <v>1</v>
      </c>
      <c r="C789" s="11"/>
      <c r="D789" s="3"/>
      <c r="E789" s="13"/>
    </row>
    <row r="790" spans="1:5" s="12" customFormat="1">
      <c r="A790" s="3" t="s">
        <v>802</v>
      </c>
      <c r="B790" s="3">
        <v>1</v>
      </c>
      <c r="C790" s="11"/>
      <c r="D790" s="3"/>
      <c r="E790" s="13"/>
    </row>
    <row r="791" spans="1:5" s="12" customFormat="1">
      <c r="A791" s="3" t="s">
        <v>827</v>
      </c>
      <c r="B791" s="3">
        <v>1</v>
      </c>
      <c r="C791" s="11"/>
      <c r="D791" s="3"/>
      <c r="E791" s="13"/>
    </row>
    <row r="792" spans="1:5" s="12" customFormat="1">
      <c r="A792" s="3" t="s">
        <v>634</v>
      </c>
      <c r="B792" s="3">
        <v>2</v>
      </c>
      <c r="C792" s="11"/>
      <c r="D792" s="3"/>
      <c r="E792" s="13"/>
    </row>
    <row r="793" spans="1:5" s="12" customFormat="1">
      <c r="A793" s="3" t="s">
        <v>763</v>
      </c>
      <c r="B793" s="3">
        <v>1</v>
      </c>
      <c r="C793" s="11"/>
      <c r="D793" s="3"/>
      <c r="E793" s="13"/>
    </row>
    <row r="794" spans="1:5" s="12" customFormat="1">
      <c r="A794" s="3" t="s">
        <v>709</v>
      </c>
      <c r="B794" s="3">
        <v>2</v>
      </c>
      <c r="C794" s="11"/>
      <c r="D794" s="3"/>
      <c r="E794" s="13"/>
    </row>
    <row r="795" spans="1:5" s="12" customFormat="1">
      <c r="A795" s="3" t="s">
        <v>844</v>
      </c>
      <c r="B795" s="3">
        <v>1</v>
      </c>
      <c r="C795" s="11"/>
      <c r="D795" s="3"/>
      <c r="E795" s="13"/>
    </row>
    <row r="796" spans="1:5" s="12" customFormat="1">
      <c r="A796" s="3" t="s">
        <v>857</v>
      </c>
      <c r="B796" s="3">
        <v>1</v>
      </c>
      <c r="C796" s="11"/>
      <c r="D796" s="3"/>
      <c r="E796" s="13"/>
    </row>
    <row r="797" spans="1:5" s="12" customFormat="1">
      <c r="A797" s="3" t="s">
        <v>804</v>
      </c>
      <c r="B797" s="3">
        <v>1</v>
      </c>
      <c r="C797" s="11"/>
      <c r="D797" s="3"/>
      <c r="E797" s="13"/>
    </row>
    <row r="798" spans="1:5" s="12" customFormat="1">
      <c r="A798" s="3" t="s">
        <v>585</v>
      </c>
      <c r="B798" s="3">
        <v>1</v>
      </c>
      <c r="C798" s="11"/>
      <c r="D798" s="3"/>
      <c r="E798" s="13"/>
    </row>
    <row r="799" spans="1:5" s="12" customFormat="1">
      <c r="A799" s="3" t="s">
        <v>814</v>
      </c>
      <c r="B799" s="3">
        <v>1</v>
      </c>
      <c r="C799" s="11"/>
      <c r="D799" s="3"/>
      <c r="E799" s="13"/>
    </row>
    <row r="800" spans="1:5" s="12" customFormat="1">
      <c r="A800" s="3" t="s">
        <v>835</v>
      </c>
      <c r="B800" s="3">
        <v>1</v>
      </c>
      <c r="C800" s="11"/>
      <c r="D800" s="3"/>
      <c r="E800" s="13"/>
    </row>
    <row r="801" spans="1:5" s="12" customFormat="1">
      <c r="A801" s="3" t="s">
        <v>741</v>
      </c>
      <c r="B801" s="3">
        <v>1</v>
      </c>
      <c r="C801" s="11"/>
      <c r="D801" s="3"/>
      <c r="E801" s="13"/>
    </row>
    <row r="802" spans="1:5" s="12" customFormat="1">
      <c r="A802" s="3" t="s">
        <v>727</v>
      </c>
      <c r="B802" s="3">
        <v>1</v>
      </c>
      <c r="C802" s="11"/>
      <c r="D802" s="3"/>
      <c r="E802" s="13"/>
    </row>
    <row r="803" spans="1:5" s="12" customFormat="1">
      <c r="A803" s="3" t="s">
        <v>854</v>
      </c>
      <c r="B803" s="3">
        <v>1</v>
      </c>
      <c r="C803" s="11"/>
      <c r="D803" s="3"/>
      <c r="E803" s="13"/>
    </row>
    <row r="804" spans="1:5" s="12" customFormat="1">
      <c r="A804" s="3" t="s">
        <v>725</v>
      </c>
      <c r="B804" s="3">
        <v>1</v>
      </c>
      <c r="C804" s="11"/>
      <c r="D804" s="3"/>
      <c r="E804" s="13"/>
    </row>
    <row r="805" spans="1:5" s="12" customFormat="1">
      <c r="A805" s="3" t="s">
        <v>715</v>
      </c>
      <c r="B805" s="3">
        <v>1</v>
      </c>
      <c r="C805" s="11"/>
      <c r="D805" s="3"/>
      <c r="E805" s="13"/>
    </row>
    <row r="806" spans="1:5" s="12" customFormat="1">
      <c r="A806" s="3" t="s">
        <v>741</v>
      </c>
      <c r="B806" s="3">
        <v>1</v>
      </c>
      <c r="C806" s="11"/>
      <c r="D806" s="3"/>
      <c r="E806" s="13"/>
    </row>
    <row r="807" spans="1:5" s="12" customFormat="1">
      <c r="A807" s="3" t="s">
        <v>656</v>
      </c>
      <c r="B807" s="3">
        <v>1</v>
      </c>
      <c r="C807" s="11"/>
      <c r="D807" s="3"/>
      <c r="E807" s="13"/>
    </row>
    <row r="808" spans="1:5" s="12" customFormat="1">
      <c r="A808" s="3" t="s">
        <v>858</v>
      </c>
      <c r="B808" s="3">
        <v>1</v>
      </c>
      <c r="C808" s="11"/>
      <c r="D808" s="3"/>
      <c r="E808" s="13"/>
    </row>
    <row r="809" spans="1:5" s="12" customFormat="1">
      <c r="A809" s="3" t="s">
        <v>761</v>
      </c>
      <c r="B809" s="3">
        <v>3</v>
      </c>
      <c r="C809" s="11"/>
      <c r="D809" s="3"/>
      <c r="E809" s="13"/>
    </row>
    <row r="810" spans="1:5" s="12" customFormat="1">
      <c r="A810" s="3" t="s">
        <v>752</v>
      </c>
      <c r="B810" s="3">
        <v>1</v>
      </c>
      <c r="C810" s="11">
        <v>41663</v>
      </c>
      <c r="D810" s="3"/>
      <c r="E810" s="13"/>
    </row>
    <row r="811" spans="1:5" s="12" customFormat="1">
      <c r="A811" s="3" t="s">
        <v>750</v>
      </c>
      <c r="B811" s="3">
        <v>1</v>
      </c>
      <c r="C811" s="11"/>
      <c r="D811" s="3"/>
      <c r="E811" s="13"/>
    </row>
    <row r="812" spans="1:5" s="12" customFormat="1">
      <c r="A812" s="3" t="s">
        <v>845</v>
      </c>
      <c r="B812" s="3">
        <v>1</v>
      </c>
      <c r="C812" s="11"/>
      <c r="D812" s="3"/>
      <c r="E812" s="13"/>
    </row>
    <row r="813" spans="1:5" s="12" customFormat="1">
      <c r="A813" s="3" t="s">
        <v>859</v>
      </c>
      <c r="B813" s="3">
        <v>1</v>
      </c>
      <c r="C813" s="11"/>
      <c r="D813" s="3"/>
      <c r="E813" s="13"/>
    </row>
    <row r="814" spans="1:5" s="12" customFormat="1">
      <c r="A814" s="3" t="s">
        <v>782</v>
      </c>
      <c r="B814" s="3">
        <v>1</v>
      </c>
      <c r="C814" s="11"/>
      <c r="D814" s="3"/>
      <c r="E814" s="13"/>
    </row>
    <row r="815" spans="1:5" s="12" customFormat="1">
      <c r="A815" s="3" t="s">
        <v>738</v>
      </c>
      <c r="B815" s="3">
        <v>1</v>
      </c>
      <c r="C815" s="11"/>
      <c r="D815" s="3"/>
      <c r="E815" s="13"/>
    </row>
    <row r="816" spans="1:5" s="12" customFormat="1">
      <c r="A816" s="3" t="s">
        <v>802</v>
      </c>
      <c r="B816" s="3">
        <v>1</v>
      </c>
      <c r="C816" s="11"/>
      <c r="D816" s="3"/>
      <c r="E816" s="13"/>
    </row>
    <row r="817" spans="1:5" s="12" customFormat="1">
      <c r="A817" s="3" t="s">
        <v>523</v>
      </c>
      <c r="B817" s="3">
        <v>1</v>
      </c>
      <c r="C817" s="11"/>
      <c r="D817" s="3"/>
      <c r="E817" s="13"/>
    </row>
    <row r="818" spans="1:5" s="12" customFormat="1">
      <c r="A818" s="3" t="s">
        <v>860</v>
      </c>
      <c r="B818" s="3">
        <v>1</v>
      </c>
      <c r="C818" s="11"/>
      <c r="D818" s="3"/>
      <c r="E818" s="13"/>
    </row>
    <row r="819" spans="1:5" s="12" customFormat="1">
      <c r="A819" s="3" t="s">
        <v>480</v>
      </c>
      <c r="B819" s="3">
        <v>2</v>
      </c>
      <c r="C819" s="11"/>
      <c r="D819" s="3"/>
      <c r="E819" s="13"/>
    </row>
    <row r="820" spans="1:5" s="12" customFormat="1">
      <c r="A820" s="3" t="s">
        <v>573</v>
      </c>
      <c r="B820" s="3">
        <v>1</v>
      </c>
      <c r="C820" s="11"/>
      <c r="D820" s="3"/>
      <c r="E820" s="13"/>
    </row>
    <row r="821" spans="1:5" s="12" customFormat="1">
      <c r="A821" s="3" t="s">
        <v>572</v>
      </c>
      <c r="B821" s="3">
        <v>1</v>
      </c>
      <c r="C821" s="11"/>
      <c r="D821" s="3"/>
      <c r="E821" s="13"/>
    </row>
    <row r="822" spans="1:5" s="12" customFormat="1">
      <c r="A822" s="3" t="s">
        <v>760</v>
      </c>
      <c r="B822" s="3">
        <v>1</v>
      </c>
      <c r="C822" s="11"/>
      <c r="D822" s="3"/>
      <c r="E822" s="13"/>
    </row>
    <row r="823" spans="1:5" s="12" customFormat="1">
      <c r="A823" s="3" t="s">
        <v>761</v>
      </c>
      <c r="B823" s="3">
        <v>1</v>
      </c>
      <c r="C823" s="11"/>
      <c r="D823" s="3"/>
      <c r="E823" s="13"/>
    </row>
    <row r="824" spans="1:5" s="12" customFormat="1">
      <c r="A824" s="3" t="s">
        <v>750</v>
      </c>
      <c r="B824" s="3">
        <v>1</v>
      </c>
      <c r="C824" s="11"/>
      <c r="D824" s="3"/>
      <c r="E824" s="13"/>
    </row>
    <row r="825" spans="1:5" s="12" customFormat="1">
      <c r="A825" s="3" t="s">
        <v>792</v>
      </c>
      <c r="B825" s="3">
        <v>1</v>
      </c>
      <c r="C825" s="11"/>
      <c r="D825" s="3"/>
      <c r="E825" s="13"/>
    </row>
    <row r="826" spans="1:5" s="12" customFormat="1">
      <c r="A826" s="3" t="s">
        <v>760</v>
      </c>
      <c r="B826" s="3">
        <v>1</v>
      </c>
      <c r="C826" s="11"/>
      <c r="D826" s="3"/>
      <c r="E826" s="13"/>
    </row>
    <row r="827" spans="1:5" s="12" customFormat="1">
      <c r="A827" s="3" t="s">
        <v>762</v>
      </c>
      <c r="B827" s="3">
        <v>1</v>
      </c>
      <c r="C827" s="11"/>
      <c r="D827" s="3"/>
      <c r="E827" s="13"/>
    </row>
    <row r="828" spans="1:5" s="12" customFormat="1">
      <c r="A828" s="3" t="s">
        <v>752</v>
      </c>
      <c r="B828" s="3">
        <v>1</v>
      </c>
      <c r="C828" s="11"/>
      <c r="D828" s="3"/>
      <c r="E828" s="13"/>
    </row>
    <row r="829" spans="1:5" s="12" customFormat="1">
      <c r="A829" s="3" t="s">
        <v>810</v>
      </c>
      <c r="B829" s="3">
        <v>1</v>
      </c>
      <c r="C829" s="11"/>
      <c r="D829" s="3"/>
      <c r="E829" s="13"/>
    </row>
    <row r="830" spans="1:5" s="12" customFormat="1">
      <c r="A830" s="3" t="s">
        <v>861</v>
      </c>
      <c r="B830" s="3">
        <v>1</v>
      </c>
      <c r="C830" s="11"/>
      <c r="D830" s="3"/>
      <c r="E830" s="13"/>
    </row>
    <row r="831" spans="1:5" s="12" customFormat="1">
      <c r="A831" s="3" t="s">
        <v>796</v>
      </c>
      <c r="B831" s="3">
        <v>1</v>
      </c>
      <c r="C831" s="11"/>
      <c r="D831" s="3"/>
      <c r="E831" s="13"/>
    </row>
    <row r="832" spans="1:5" s="12" customFormat="1">
      <c r="A832" s="3" t="s">
        <v>811</v>
      </c>
      <c r="B832" s="3">
        <v>1</v>
      </c>
      <c r="C832" s="11"/>
      <c r="D832" s="3"/>
      <c r="E832" s="13"/>
    </row>
    <row r="833" spans="1:5" s="12" customFormat="1">
      <c r="A833" s="3" t="s">
        <v>841</v>
      </c>
      <c r="B833" s="3">
        <v>1</v>
      </c>
      <c r="C833" s="11"/>
      <c r="D833" s="3"/>
      <c r="E833" s="13"/>
    </row>
    <row r="834" spans="1:5" s="12" customFormat="1">
      <c r="A834" s="3" t="s">
        <v>862</v>
      </c>
      <c r="B834" s="3">
        <v>1</v>
      </c>
      <c r="C834" s="11"/>
      <c r="D834" s="3"/>
      <c r="E834" s="13"/>
    </row>
    <row r="835" spans="1:5" s="12" customFormat="1">
      <c r="A835" s="3" t="s">
        <v>783</v>
      </c>
      <c r="B835" s="3">
        <v>1</v>
      </c>
      <c r="C835" s="11"/>
      <c r="D835" s="3"/>
      <c r="E835" s="13"/>
    </row>
    <row r="836" spans="1:5" s="12" customFormat="1">
      <c r="A836" s="3" t="s">
        <v>852</v>
      </c>
      <c r="B836" s="3">
        <v>1</v>
      </c>
      <c r="C836" s="11"/>
      <c r="D836" s="3"/>
      <c r="E836" s="13"/>
    </row>
    <row r="837" spans="1:5" s="12" customFormat="1">
      <c r="A837" s="3" t="s">
        <v>807</v>
      </c>
      <c r="B837" s="3">
        <v>1</v>
      </c>
      <c r="C837" s="11"/>
      <c r="D837" s="3"/>
      <c r="E837" s="13"/>
    </row>
    <row r="838" spans="1:5" s="12" customFormat="1">
      <c r="A838" s="3" t="s">
        <v>800</v>
      </c>
      <c r="B838" s="3">
        <v>1</v>
      </c>
      <c r="C838" s="11"/>
      <c r="D838" s="3"/>
      <c r="E838" s="13"/>
    </row>
    <row r="839" spans="1:5" s="12" customFormat="1">
      <c r="A839" s="3" t="s">
        <v>518</v>
      </c>
      <c r="B839" s="3">
        <v>1</v>
      </c>
      <c r="C839" s="11"/>
      <c r="D839" s="3"/>
      <c r="E839" s="13"/>
    </row>
    <row r="840" spans="1:5" s="12" customFormat="1">
      <c r="A840" s="3" t="s">
        <v>542</v>
      </c>
      <c r="B840" s="3">
        <v>1</v>
      </c>
      <c r="C840" s="11"/>
      <c r="D840" s="3"/>
      <c r="E840" s="13"/>
    </row>
    <row r="841" spans="1:5" s="12" customFormat="1">
      <c r="A841" s="3" t="s">
        <v>715</v>
      </c>
      <c r="B841" s="3">
        <v>1</v>
      </c>
      <c r="C841" s="11"/>
      <c r="D841" s="3"/>
      <c r="E841" s="13"/>
    </row>
    <row r="842" spans="1:5" s="12" customFormat="1">
      <c r="A842" s="3" t="s">
        <v>716</v>
      </c>
      <c r="B842" s="3">
        <v>1</v>
      </c>
      <c r="C842" s="11"/>
      <c r="D842" s="3"/>
      <c r="E842" s="13"/>
    </row>
    <row r="843" spans="1:5" s="12" customFormat="1">
      <c r="A843" s="3" t="s">
        <v>766</v>
      </c>
      <c r="B843" s="3">
        <v>1</v>
      </c>
      <c r="C843" s="11"/>
      <c r="D843" s="3"/>
      <c r="E843" s="13"/>
    </row>
    <row r="844" spans="1:5" s="12" customFormat="1">
      <c r="A844" s="3" t="s">
        <v>838</v>
      </c>
      <c r="B844" s="3">
        <v>1</v>
      </c>
      <c r="C844" s="11"/>
      <c r="D844" s="3"/>
      <c r="E844" s="13"/>
    </row>
    <row r="845" spans="1:5" s="12" customFormat="1">
      <c r="A845" s="3" t="s">
        <v>719</v>
      </c>
      <c r="B845" s="3">
        <v>1</v>
      </c>
      <c r="C845" s="11"/>
      <c r="D845" s="3"/>
      <c r="E845" s="13"/>
    </row>
    <row r="846" spans="1:5" s="12" customFormat="1">
      <c r="A846" s="3" t="s">
        <v>655</v>
      </c>
      <c r="B846" s="3">
        <v>1</v>
      </c>
      <c r="C846" s="11"/>
      <c r="D846" s="3"/>
      <c r="E846" s="13"/>
    </row>
    <row r="847" spans="1:5" s="12" customFormat="1">
      <c r="A847" s="3" t="s">
        <v>863</v>
      </c>
      <c r="B847" s="3">
        <v>1</v>
      </c>
      <c r="C847" s="11"/>
      <c r="D847" s="3"/>
      <c r="E847" s="13"/>
    </row>
    <row r="848" spans="1:5" s="12" customFormat="1">
      <c r="A848" s="3" t="s">
        <v>749</v>
      </c>
      <c r="B848" s="3">
        <v>1</v>
      </c>
      <c r="C848" s="11">
        <v>41665</v>
      </c>
      <c r="D848" s="3"/>
      <c r="E848" s="13"/>
    </row>
    <row r="849" spans="1:5" s="12" customFormat="1">
      <c r="A849" s="3" t="s">
        <v>577</v>
      </c>
      <c r="B849" s="3">
        <v>2</v>
      </c>
      <c r="C849" s="11"/>
      <c r="D849" s="3"/>
      <c r="E849" s="13"/>
    </row>
    <row r="850" spans="1:5" s="12" customFormat="1">
      <c r="A850" s="3" t="s">
        <v>825</v>
      </c>
      <c r="B850" s="3">
        <v>2</v>
      </c>
      <c r="C850" s="11"/>
      <c r="D850" s="3"/>
      <c r="E850" s="13"/>
    </row>
    <row r="851" spans="1:5" s="12" customFormat="1">
      <c r="A851" s="3" t="s">
        <v>796</v>
      </c>
      <c r="B851" s="3">
        <v>2</v>
      </c>
      <c r="C851" s="11"/>
      <c r="D851" s="3"/>
      <c r="E851" s="13"/>
    </row>
    <row r="852" spans="1:5" s="12" customFormat="1">
      <c r="A852" s="3" t="s">
        <v>750</v>
      </c>
      <c r="B852" s="3">
        <v>1</v>
      </c>
      <c r="C852" s="11"/>
      <c r="D852" s="3"/>
      <c r="E852" s="13"/>
    </row>
    <row r="853" spans="1:5" s="12" customFormat="1">
      <c r="A853" s="3" t="s">
        <v>780</v>
      </c>
      <c r="B853" s="3">
        <v>2</v>
      </c>
      <c r="C853" s="11"/>
      <c r="D853" s="3"/>
      <c r="E853" s="13"/>
    </row>
    <row r="854" spans="1:5" s="12" customFormat="1">
      <c r="A854" s="3" t="s">
        <v>822</v>
      </c>
      <c r="B854" s="3">
        <v>1</v>
      </c>
      <c r="C854" s="11"/>
      <c r="D854" s="3"/>
      <c r="E854" s="13"/>
    </row>
    <row r="855" spans="1:5" s="12" customFormat="1">
      <c r="A855" s="3" t="s">
        <v>796</v>
      </c>
      <c r="B855" s="3">
        <v>1</v>
      </c>
      <c r="C855" s="11"/>
      <c r="D855" s="3"/>
      <c r="E855" s="13"/>
    </row>
    <row r="856" spans="1:5" s="12" customFormat="1">
      <c r="A856" s="3" t="s">
        <v>774</v>
      </c>
      <c r="B856" s="3">
        <v>2</v>
      </c>
      <c r="C856" s="11"/>
      <c r="D856" s="3"/>
      <c r="E856" s="13"/>
    </row>
    <row r="857" spans="1:5" s="12" customFormat="1">
      <c r="A857" s="3" t="s">
        <v>770</v>
      </c>
      <c r="B857" s="3">
        <v>2</v>
      </c>
      <c r="C857" s="11"/>
      <c r="D857" s="3"/>
      <c r="E857" s="13"/>
    </row>
    <row r="858" spans="1:5" s="12" customFormat="1">
      <c r="A858" s="3" t="s">
        <v>737</v>
      </c>
      <c r="B858" s="3">
        <v>1</v>
      </c>
      <c r="C858" s="11"/>
      <c r="D858" s="3"/>
      <c r="E858" s="13"/>
    </row>
    <row r="859" spans="1:5" s="12" customFormat="1">
      <c r="A859" s="3" t="s">
        <v>738</v>
      </c>
      <c r="B859" s="3">
        <v>1</v>
      </c>
      <c r="C859" s="11"/>
      <c r="D859" s="3"/>
      <c r="E859" s="13"/>
    </row>
    <row r="860" spans="1:5" s="12" customFormat="1">
      <c r="A860" s="3" t="s">
        <v>573</v>
      </c>
      <c r="B860" s="3">
        <v>1</v>
      </c>
      <c r="C860" s="11"/>
      <c r="D860" s="3"/>
      <c r="E860" s="13"/>
    </row>
    <row r="861" spans="1:5" s="12" customFormat="1">
      <c r="A861" s="3" t="s">
        <v>572</v>
      </c>
      <c r="B861" s="3">
        <v>1</v>
      </c>
      <c r="C861" s="11"/>
      <c r="D861" s="3"/>
      <c r="E861" s="13"/>
    </row>
    <row r="862" spans="1:5" s="12" customFormat="1">
      <c r="A862" s="3" t="s">
        <v>845</v>
      </c>
      <c r="B862" s="3">
        <v>1</v>
      </c>
      <c r="C862" s="11"/>
      <c r="D862" s="3"/>
      <c r="E862" s="13"/>
    </row>
    <row r="863" spans="1:5" s="12" customFormat="1">
      <c r="A863" s="3" t="s">
        <v>787</v>
      </c>
      <c r="B863" s="3">
        <v>1</v>
      </c>
      <c r="C863" s="11"/>
      <c r="D863" s="3"/>
      <c r="E863" s="13"/>
    </row>
    <row r="864" spans="1:5" s="12" customFormat="1">
      <c r="A864" s="3" t="s">
        <v>662</v>
      </c>
      <c r="B864" s="3">
        <v>1</v>
      </c>
      <c r="C864" s="11"/>
      <c r="D864" s="3"/>
      <c r="E864" s="13"/>
    </row>
    <row r="865" spans="1:5" s="12" customFormat="1">
      <c r="A865" s="3" t="s">
        <v>543</v>
      </c>
      <c r="B865" s="3">
        <v>1</v>
      </c>
      <c r="C865" s="11"/>
      <c r="D865" s="3"/>
      <c r="E865" s="13"/>
    </row>
    <row r="866" spans="1:5" s="12" customFormat="1">
      <c r="A866" s="3" t="s">
        <v>715</v>
      </c>
      <c r="B866" s="3">
        <v>1</v>
      </c>
      <c r="C866" s="11"/>
      <c r="D866" s="3"/>
      <c r="E866" s="13"/>
    </row>
    <row r="867" spans="1:5" s="12" customFormat="1">
      <c r="A867" s="3" t="s">
        <v>792</v>
      </c>
      <c r="B867" s="3">
        <v>1</v>
      </c>
      <c r="C867" s="11"/>
      <c r="D867" s="3"/>
      <c r="E867" s="13"/>
    </row>
    <row r="868" spans="1:5" s="12" customFormat="1">
      <c r="A868" s="3" t="s">
        <v>702</v>
      </c>
      <c r="B868" s="3">
        <v>1</v>
      </c>
      <c r="C868" s="11"/>
      <c r="D868" s="3"/>
      <c r="E868" s="13"/>
    </row>
    <row r="869" spans="1:5" s="12" customFormat="1">
      <c r="A869" s="3" t="s">
        <v>709</v>
      </c>
      <c r="B869" s="3">
        <v>1</v>
      </c>
      <c r="C869" s="11"/>
      <c r="D869" s="3"/>
      <c r="E869" s="13"/>
    </row>
    <row r="870" spans="1:5" s="12" customFormat="1">
      <c r="A870" s="3" t="s">
        <v>710</v>
      </c>
      <c r="B870" s="3">
        <v>2</v>
      </c>
      <c r="C870" s="11"/>
      <c r="D870" s="3"/>
      <c r="E870" s="13"/>
    </row>
    <row r="871" spans="1:5" s="12" customFormat="1">
      <c r="A871" s="3" t="s">
        <v>850</v>
      </c>
      <c r="B871" s="3">
        <v>1</v>
      </c>
      <c r="C871" s="11"/>
      <c r="D871" s="3"/>
      <c r="E871" s="13"/>
    </row>
    <row r="872" spans="1:5" s="12" customFormat="1">
      <c r="A872" s="3" t="s">
        <v>689</v>
      </c>
      <c r="B872" s="3">
        <v>1</v>
      </c>
      <c r="C872" s="11"/>
      <c r="D872" s="3"/>
      <c r="E872" s="13"/>
    </row>
    <row r="873" spans="1:5" s="12" customFormat="1">
      <c r="A873" s="3" t="s">
        <v>710</v>
      </c>
      <c r="B873" s="3">
        <v>1</v>
      </c>
      <c r="C873" s="11"/>
      <c r="D873" s="3"/>
      <c r="E873" s="13"/>
    </row>
    <row r="874" spans="1:5" s="12" customFormat="1">
      <c r="A874" s="3" t="s">
        <v>848</v>
      </c>
      <c r="B874" s="3">
        <v>1</v>
      </c>
      <c r="C874" s="11"/>
      <c r="D874" s="3"/>
      <c r="E874" s="13"/>
    </row>
    <row r="875" spans="1:5" s="12" customFormat="1">
      <c r="A875" s="3" t="s">
        <v>770</v>
      </c>
      <c r="B875" s="3">
        <v>1</v>
      </c>
      <c r="C875" s="11"/>
      <c r="D875" s="3"/>
      <c r="E875" s="13"/>
    </row>
    <row r="876" spans="1:5" s="12" customFormat="1">
      <c r="A876" s="3" t="s">
        <v>655</v>
      </c>
      <c r="B876" s="3">
        <v>1</v>
      </c>
      <c r="C876" s="11"/>
      <c r="D876" s="3"/>
      <c r="E876" s="13"/>
    </row>
    <row r="877" spans="1:5" s="12" customFormat="1">
      <c r="A877" s="3" t="s">
        <v>524</v>
      </c>
      <c r="B877" s="3">
        <v>1</v>
      </c>
      <c r="C877" s="11"/>
      <c r="D877" s="3"/>
      <c r="E877" s="13"/>
    </row>
    <row r="878" spans="1:5" s="12" customFormat="1">
      <c r="A878" s="3" t="s">
        <v>610</v>
      </c>
      <c r="B878" s="3">
        <v>1</v>
      </c>
      <c r="C878" s="11"/>
      <c r="D878" s="3"/>
      <c r="E878" s="13"/>
    </row>
    <row r="879" spans="1:5" s="12" customFormat="1">
      <c r="A879" s="3" t="s">
        <v>753</v>
      </c>
      <c r="B879" s="3">
        <v>1</v>
      </c>
      <c r="C879" s="11"/>
      <c r="D879" s="3"/>
      <c r="E879" s="13"/>
    </row>
    <row r="880" spans="1:5" s="12" customFormat="1">
      <c r="A880" s="3" t="s">
        <v>501</v>
      </c>
      <c r="B880" s="3">
        <v>1</v>
      </c>
      <c r="C880" s="11"/>
      <c r="D880" s="3"/>
      <c r="E880" s="13"/>
    </row>
    <row r="881" spans="1:5" s="12" customFormat="1">
      <c r="A881" s="3" t="s">
        <v>800</v>
      </c>
      <c r="B881" s="3">
        <v>1</v>
      </c>
      <c r="C881" s="11"/>
      <c r="D881" s="3"/>
      <c r="E881" s="13"/>
    </row>
    <row r="882" spans="1:5" s="12" customFormat="1">
      <c r="A882" s="3" t="s">
        <v>796</v>
      </c>
      <c r="B882" s="3">
        <v>2</v>
      </c>
      <c r="C882" s="11"/>
      <c r="D882" s="3"/>
      <c r="E882" s="13"/>
    </row>
    <row r="883" spans="1:5" s="12" customFormat="1">
      <c r="A883" s="3" t="s">
        <v>525</v>
      </c>
      <c r="B883" s="3">
        <v>1</v>
      </c>
      <c r="C883" s="11"/>
      <c r="D883" s="3"/>
      <c r="E883" s="13"/>
    </row>
    <row r="884" spans="1:5" s="12" customFormat="1">
      <c r="A884" s="3" t="s">
        <v>830</v>
      </c>
      <c r="B884" s="3">
        <v>1</v>
      </c>
      <c r="C884" s="11"/>
      <c r="D884" s="3"/>
      <c r="E884" s="13"/>
    </row>
    <row r="885" spans="1:5" s="12" customFormat="1">
      <c r="A885" s="3" t="s">
        <v>853</v>
      </c>
      <c r="B885" s="3">
        <v>1</v>
      </c>
      <c r="C885" s="11"/>
      <c r="D885" s="3"/>
      <c r="E885" s="13"/>
    </row>
    <row r="886" spans="1:5" s="12" customFormat="1">
      <c r="A886" s="3" t="s">
        <v>844</v>
      </c>
      <c r="B886" s="3">
        <v>1</v>
      </c>
      <c r="C886" s="11"/>
      <c r="D886" s="3"/>
      <c r="E886" s="13"/>
    </row>
    <row r="887" spans="1:5" s="12" customFormat="1">
      <c r="A887" s="3" t="s">
        <v>751</v>
      </c>
      <c r="B887" s="3">
        <v>1</v>
      </c>
      <c r="C887" s="11"/>
      <c r="D887" s="3"/>
      <c r="E887" s="13"/>
    </row>
    <row r="888" spans="1:5" s="12" customFormat="1">
      <c r="A888" s="3" t="s">
        <v>762</v>
      </c>
      <c r="B888" s="3">
        <v>1</v>
      </c>
      <c r="C888" s="11"/>
      <c r="D888" s="3"/>
      <c r="E888" s="13"/>
    </row>
    <row r="889" spans="1:5" s="12" customFormat="1">
      <c r="A889" s="3" t="s">
        <v>571</v>
      </c>
      <c r="B889" s="3">
        <v>1</v>
      </c>
      <c r="C889" s="11"/>
      <c r="D889" s="3"/>
      <c r="E889" s="13"/>
    </row>
    <row r="890" spans="1:5" s="12" customFormat="1">
      <c r="A890" s="3" t="s">
        <v>760</v>
      </c>
      <c r="B890" s="3">
        <v>1</v>
      </c>
      <c r="C890" s="11"/>
      <c r="D890" s="3"/>
      <c r="E890" s="13"/>
    </row>
    <row r="891" spans="1:5" s="12" customFormat="1">
      <c r="A891" s="3" t="s">
        <v>751</v>
      </c>
      <c r="B891" s="3">
        <v>1</v>
      </c>
      <c r="C891" s="11"/>
      <c r="D891" s="3"/>
      <c r="E891" s="13"/>
    </row>
    <row r="892" spans="1:5" s="12" customFormat="1">
      <c r="A892" s="3" t="s">
        <v>761</v>
      </c>
      <c r="B892" s="3">
        <v>2</v>
      </c>
      <c r="C892" s="11"/>
      <c r="D892" s="3"/>
      <c r="E892" s="13"/>
    </row>
    <row r="893" spans="1:5" s="12" customFormat="1">
      <c r="A893" s="3" t="s">
        <v>579</v>
      </c>
      <c r="B893" s="3">
        <v>1</v>
      </c>
      <c r="C893" s="11"/>
      <c r="D893" s="3"/>
      <c r="E893" s="13"/>
    </row>
    <row r="894" spans="1:5" s="12" customFormat="1">
      <c r="A894" s="3" t="s">
        <v>709</v>
      </c>
      <c r="B894" s="3">
        <v>1</v>
      </c>
      <c r="C894" s="11"/>
      <c r="D894" s="3"/>
      <c r="E894" s="13"/>
    </row>
    <row r="895" spans="1:5" s="12" customFormat="1">
      <c r="A895" s="3" t="s">
        <v>480</v>
      </c>
      <c r="B895" s="3">
        <v>1</v>
      </c>
      <c r="C895" s="11"/>
      <c r="D895" s="3"/>
      <c r="E895" s="13"/>
    </row>
    <row r="896" spans="1:5" s="12" customFormat="1">
      <c r="A896" s="3" t="s">
        <v>689</v>
      </c>
      <c r="B896" s="3">
        <v>1</v>
      </c>
      <c r="C896" s="11"/>
      <c r="D896" s="3"/>
      <c r="E896" s="13"/>
    </row>
    <row r="897" spans="1:5" s="12" customFormat="1">
      <c r="A897" s="3" t="s">
        <v>753</v>
      </c>
      <c r="B897" s="3">
        <v>2</v>
      </c>
      <c r="C897" s="11"/>
      <c r="D897" s="3"/>
      <c r="E897" s="13"/>
    </row>
    <row r="898" spans="1:5" s="12" customFormat="1">
      <c r="A898" s="3" t="s">
        <v>830</v>
      </c>
      <c r="B898" s="3">
        <v>1</v>
      </c>
      <c r="C898" s="11"/>
      <c r="D898" s="3"/>
      <c r="E898" s="13"/>
    </row>
    <row r="899" spans="1:5" s="12" customFormat="1">
      <c r="A899" s="3" t="s">
        <v>576</v>
      </c>
      <c r="B899" s="3">
        <v>1</v>
      </c>
      <c r="C899" s="11"/>
      <c r="D899" s="3"/>
      <c r="E899" s="13"/>
    </row>
    <row r="900" spans="1:5" s="12" customFormat="1">
      <c r="A900" s="3" t="s">
        <v>552</v>
      </c>
      <c r="B900" s="3">
        <v>1</v>
      </c>
      <c r="C900" s="11"/>
      <c r="D900" s="3"/>
      <c r="E900" s="13"/>
    </row>
    <row r="901" spans="1:5" s="12" customFormat="1">
      <c r="A901" s="3" t="s">
        <v>788</v>
      </c>
      <c r="B901" s="3">
        <v>1</v>
      </c>
      <c r="C901" s="11"/>
      <c r="D901" s="3"/>
      <c r="E901" s="13"/>
    </row>
    <row r="902" spans="1:5" s="12" customFormat="1">
      <c r="A902" s="3" t="s">
        <v>762</v>
      </c>
      <c r="B902" s="3">
        <v>4</v>
      </c>
      <c r="C902" s="11"/>
      <c r="D902" s="3"/>
      <c r="E902" s="13"/>
    </row>
    <row r="903" spans="1:5" s="12" customFormat="1">
      <c r="A903" s="3" t="s">
        <v>802</v>
      </c>
      <c r="B903" s="3">
        <v>1</v>
      </c>
      <c r="C903" s="11"/>
      <c r="D903" s="3"/>
      <c r="E903" s="13"/>
    </row>
    <row r="904" spans="1:5" s="12" customFormat="1">
      <c r="A904" s="3" t="s">
        <v>737</v>
      </c>
      <c r="B904" s="3">
        <v>1</v>
      </c>
      <c r="C904" s="11"/>
      <c r="D904" s="3"/>
      <c r="E904" s="13"/>
    </row>
    <row r="905" spans="1:5" s="12" customFormat="1">
      <c r="A905" s="3" t="s">
        <v>770</v>
      </c>
      <c r="B905" s="3">
        <v>1</v>
      </c>
      <c r="C905" s="11"/>
      <c r="D905" s="3"/>
      <c r="E905" s="13"/>
    </row>
    <row r="906" spans="1:5" s="12" customFormat="1">
      <c r="A906" s="3" t="s">
        <v>550</v>
      </c>
      <c r="B906" s="3">
        <v>2</v>
      </c>
      <c r="C906" s="11"/>
      <c r="D906" s="3"/>
      <c r="E906" s="13"/>
    </row>
    <row r="907" spans="1:5" s="12" customFormat="1">
      <c r="A907" s="3" t="s">
        <v>852</v>
      </c>
      <c r="B907" s="3">
        <v>2</v>
      </c>
      <c r="C907" s="11"/>
      <c r="D907" s="3"/>
      <c r="E907" s="13"/>
    </row>
    <row r="908" spans="1:5" s="12" customFormat="1">
      <c r="A908" s="3" t="s">
        <v>864</v>
      </c>
      <c r="B908" s="3">
        <v>1</v>
      </c>
      <c r="C908" s="11"/>
      <c r="D908" s="3"/>
      <c r="E908" s="13"/>
    </row>
    <row r="909" spans="1:5" s="12" customFormat="1">
      <c r="A909" s="3" t="s">
        <v>529</v>
      </c>
      <c r="B909" s="3">
        <v>1</v>
      </c>
      <c r="C909" s="11"/>
      <c r="D909" s="3"/>
      <c r="E909" s="13"/>
    </row>
    <row r="910" spans="1:5" s="12" customFormat="1">
      <c r="A910" s="3" t="s">
        <v>579</v>
      </c>
      <c r="B910" s="3">
        <v>2</v>
      </c>
      <c r="C910" s="11"/>
      <c r="D910" s="3"/>
      <c r="E910" s="13"/>
    </row>
    <row r="911" spans="1:5" s="12" customFormat="1">
      <c r="A911" s="3" t="s">
        <v>792</v>
      </c>
      <c r="B911" s="3">
        <v>1</v>
      </c>
      <c r="C911" s="11"/>
      <c r="D911" s="3"/>
      <c r="E911" s="13"/>
    </row>
    <row r="912" spans="1:5" s="12" customFormat="1">
      <c r="A912" s="3" t="s">
        <v>634</v>
      </c>
      <c r="B912" s="3">
        <v>2</v>
      </c>
      <c r="C912" s="11"/>
      <c r="D912" s="3"/>
      <c r="E912" s="13"/>
    </row>
    <row r="913" spans="1:5" s="12" customFormat="1">
      <c r="A913" s="3" t="s">
        <v>698</v>
      </c>
      <c r="B913" s="3">
        <v>1</v>
      </c>
      <c r="C913" s="11"/>
      <c r="D913" s="3"/>
      <c r="E913" s="13"/>
    </row>
    <row r="914" spans="1:5" s="12" customFormat="1">
      <c r="A914" s="3" t="s">
        <v>845</v>
      </c>
      <c r="B914" s="3">
        <v>3</v>
      </c>
      <c r="C914" s="11"/>
      <c r="D914" s="3"/>
      <c r="E914" s="13"/>
    </row>
    <row r="915" spans="1:5" s="12" customFormat="1">
      <c r="A915" s="3" t="s">
        <v>571</v>
      </c>
      <c r="B915" s="3">
        <v>3</v>
      </c>
      <c r="C915" s="11"/>
      <c r="D915" s="3"/>
      <c r="E915" s="13"/>
    </row>
    <row r="916" spans="1:5" s="12" customFormat="1">
      <c r="A916" s="3" t="s">
        <v>766</v>
      </c>
      <c r="B916" s="3">
        <v>1</v>
      </c>
      <c r="C916" s="11"/>
      <c r="D916" s="3"/>
      <c r="E916" s="13"/>
    </row>
    <row r="917" spans="1:5" s="12" customFormat="1">
      <c r="A917" s="3" t="s">
        <v>761</v>
      </c>
      <c r="B917" s="3">
        <v>1</v>
      </c>
      <c r="C917" s="11"/>
      <c r="D917" s="3"/>
      <c r="E917" s="13"/>
    </row>
    <row r="918" spans="1:5" s="12" customFormat="1">
      <c r="A918" s="3" t="s">
        <v>750</v>
      </c>
      <c r="B918" s="3">
        <v>1</v>
      </c>
      <c r="C918" s="11"/>
      <c r="D918" s="3"/>
      <c r="E918" s="13"/>
    </row>
    <row r="919" spans="1:5" s="12" customFormat="1">
      <c r="A919" s="3" t="s">
        <v>852</v>
      </c>
      <c r="B919" s="3">
        <v>1</v>
      </c>
      <c r="C919" s="11"/>
      <c r="D919" s="3"/>
      <c r="E919" s="13"/>
    </row>
    <row r="920" spans="1:5" s="12" customFormat="1">
      <c r="A920" s="3" t="s">
        <v>819</v>
      </c>
      <c r="B920" s="3">
        <v>2</v>
      </c>
      <c r="C920" s="11"/>
      <c r="D920" s="3"/>
      <c r="E920" s="13"/>
    </row>
    <row r="921" spans="1:5" s="12" customFormat="1">
      <c r="A921" s="3" t="s">
        <v>587</v>
      </c>
      <c r="B921" s="3">
        <v>1</v>
      </c>
      <c r="C921" s="11"/>
      <c r="D921" s="3"/>
      <c r="E921" s="13"/>
    </row>
    <row r="922" spans="1:5" s="12" customFormat="1">
      <c r="A922" s="3" t="s">
        <v>820</v>
      </c>
      <c r="B922" s="3">
        <v>1</v>
      </c>
      <c r="C922" s="11"/>
      <c r="D922" s="3"/>
      <c r="E922" s="13"/>
    </row>
    <row r="923" spans="1:5" s="12" customFormat="1">
      <c r="A923" s="3" t="s">
        <v>762</v>
      </c>
      <c r="B923" s="3">
        <v>1</v>
      </c>
      <c r="C923" s="11"/>
      <c r="D923" s="3"/>
      <c r="E923" s="13"/>
    </row>
    <row r="924" spans="1:5" s="12" customFormat="1">
      <c r="A924" s="3" t="s">
        <v>760</v>
      </c>
      <c r="B924" s="3">
        <v>1</v>
      </c>
      <c r="C924" s="11"/>
      <c r="D924" s="3"/>
      <c r="E924" s="13"/>
    </row>
    <row r="925" spans="1:5" s="12" customFormat="1">
      <c r="A925" s="3" t="s">
        <v>829</v>
      </c>
      <c r="B925" s="3">
        <v>1</v>
      </c>
      <c r="C925" s="11"/>
      <c r="D925" s="3"/>
      <c r="E925" s="13"/>
    </row>
    <row r="926" spans="1:5" s="12" customFormat="1">
      <c r="A926" s="3" t="s">
        <v>719</v>
      </c>
      <c r="B926" s="3">
        <v>1</v>
      </c>
      <c r="C926" s="11"/>
      <c r="D926" s="3"/>
      <c r="E926" s="13"/>
    </row>
    <row r="927" spans="1:5" s="12" customFormat="1">
      <c r="A927" s="3" t="s">
        <v>716</v>
      </c>
      <c r="B927" s="3">
        <v>1</v>
      </c>
      <c r="C927" s="11"/>
      <c r="D927" s="3"/>
      <c r="E927" s="13"/>
    </row>
    <row r="928" spans="1:5" s="12" customFormat="1">
      <c r="A928" s="3" t="s">
        <v>501</v>
      </c>
      <c r="B928" s="3">
        <v>1</v>
      </c>
      <c r="C928" s="11"/>
      <c r="D928" s="3"/>
      <c r="E928" s="13"/>
    </row>
    <row r="929" spans="1:5" s="12" customFormat="1">
      <c r="A929" s="3" t="s">
        <v>828</v>
      </c>
      <c r="B929" s="3">
        <v>1</v>
      </c>
      <c r="C929" s="11"/>
      <c r="D929" s="3"/>
      <c r="E929" s="13"/>
    </row>
    <row r="930" spans="1:5" s="12" customFormat="1">
      <c r="A930" s="3" t="s">
        <v>760</v>
      </c>
      <c r="B930" s="3">
        <v>1</v>
      </c>
      <c r="C930" s="11"/>
      <c r="D930" s="3"/>
      <c r="E930" s="13"/>
    </row>
    <row r="931" spans="1:5" s="12" customFormat="1">
      <c r="A931" s="3" t="s">
        <v>748</v>
      </c>
      <c r="B931" s="3">
        <v>1</v>
      </c>
      <c r="C931" s="11"/>
      <c r="D931" s="3"/>
      <c r="E931" s="13"/>
    </row>
    <row r="932" spans="1:5" s="12" customFormat="1">
      <c r="A932" s="3" t="s">
        <v>842</v>
      </c>
      <c r="B932" s="3">
        <v>1</v>
      </c>
      <c r="C932" s="11"/>
      <c r="D932" s="3"/>
      <c r="E932" s="13"/>
    </row>
    <row r="933" spans="1:5" s="12" customFormat="1">
      <c r="A933" s="3" t="s">
        <v>583</v>
      </c>
      <c r="B933" s="3">
        <v>1</v>
      </c>
      <c r="C933" s="11"/>
      <c r="D933" s="3"/>
      <c r="E933" s="13"/>
    </row>
    <row r="934" spans="1:5" s="12" customFormat="1">
      <c r="A934" s="3" t="s">
        <v>760</v>
      </c>
      <c r="B934" s="3">
        <v>1</v>
      </c>
      <c r="C934" s="11"/>
      <c r="D934" s="3"/>
      <c r="E934" s="13"/>
    </row>
    <row r="935" spans="1:5" s="12" customFormat="1">
      <c r="A935" s="3" t="s">
        <v>725</v>
      </c>
      <c r="B935" s="3">
        <v>1</v>
      </c>
      <c r="C935" s="11"/>
      <c r="D935" s="3"/>
      <c r="E935" s="13"/>
    </row>
    <row r="936" spans="1:5" s="12" customFormat="1">
      <c r="A936" s="3" t="s">
        <v>633</v>
      </c>
      <c r="B936" s="3">
        <v>1</v>
      </c>
      <c r="C936" s="11"/>
      <c r="D936" s="3"/>
      <c r="E936" s="13"/>
    </row>
    <row r="937" spans="1:5" s="12" customFormat="1">
      <c r="A937" s="3" t="s">
        <v>638</v>
      </c>
      <c r="B937" s="3">
        <v>1</v>
      </c>
      <c r="C937" s="11"/>
      <c r="D937" s="3"/>
      <c r="E937" s="13"/>
    </row>
    <row r="938" spans="1:5" s="12" customFormat="1">
      <c r="A938" s="3" t="s">
        <v>857</v>
      </c>
      <c r="B938" s="3">
        <v>1</v>
      </c>
      <c r="C938" s="11"/>
      <c r="D938" s="3"/>
      <c r="E938" s="13"/>
    </row>
    <row r="939" spans="1:5" s="12" customFormat="1">
      <c r="A939" s="3" t="s">
        <v>741</v>
      </c>
      <c r="B939" s="3">
        <v>1</v>
      </c>
      <c r="C939" s="11"/>
      <c r="D939" s="3"/>
      <c r="E939" s="13"/>
    </row>
    <row r="940" spans="1:5" s="12" customFormat="1">
      <c r="A940" s="3" t="s">
        <v>781</v>
      </c>
      <c r="B940" s="3">
        <v>2</v>
      </c>
      <c r="C940" s="11"/>
      <c r="D940" s="3"/>
      <c r="E940" s="13"/>
    </row>
    <row r="941" spans="1:5" s="12" customFormat="1">
      <c r="A941" s="3" t="s">
        <v>819</v>
      </c>
      <c r="B941" s="3">
        <v>2</v>
      </c>
      <c r="C941" s="11"/>
      <c r="D941" s="3"/>
      <c r="E941" s="13"/>
    </row>
    <row r="942" spans="1:5" s="12" customFormat="1">
      <c r="A942" s="3" t="s">
        <v>809</v>
      </c>
      <c r="B942" s="3">
        <v>1</v>
      </c>
      <c r="C942" s="11"/>
      <c r="D942" s="3"/>
      <c r="E942" s="13"/>
    </row>
    <row r="943" spans="1:5" s="12" customFormat="1">
      <c r="A943" s="3" t="s">
        <v>829</v>
      </c>
      <c r="B943" s="3">
        <v>1</v>
      </c>
      <c r="C943" s="11"/>
      <c r="D943" s="3"/>
      <c r="E943" s="13"/>
    </row>
    <row r="944" spans="1:5" s="12" customFormat="1">
      <c r="A944" s="3" t="s">
        <v>672</v>
      </c>
      <c r="B944" s="3">
        <v>1</v>
      </c>
      <c r="C944" s="11"/>
      <c r="D944" s="3"/>
      <c r="E944" s="13"/>
    </row>
    <row r="945" spans="1:5" s="12" customFormat="1">
      <c r="A945" s="3" t="s">
        <v>802</v>
      </c>
      <c r="B945" s="3">
        <v>1</v>
      </c>
      <c r="C945" s="11"/>
      <c r="D945" s="3"/>
      <c r="E945" s="13"/>
    </row>
    <row r="946" spans="1:5" s="12" customFormat="1">
      <c r="A946" s="3" t="s">
        <v>827</v>
      </c>
      <c r="B946" s="3">
        <v>2</v>
      </c>
      <c r="C946" s="11"/>
      <c r="D946" s="3"/>
      <c r="E946" s="13"/>
    </row>
    <row r="947" spans="1:5" s="12" customFormat="1">
      <c r="A947" s="3" t="s">
        <v>865</v>
      </c>
      <c r="B947" s="3">
        <v>2</v>
      </c>
      <c r="C947" s="11"/>
      <c r="D947" s="3"/>
      <c r="E947" s="13"/>
    </row>
    <row r="948" spans="1:5" s="12" customFormat="1">
      <c r="A948" s="3" t="s">
        <v>791</v>
      </c>
      <c r="B948" s="3">
        <v>1</v>
      </c>
      <c r="C948" s="11"/>
      <c r="D948" s="3"/>
      <c r="E948" s="13"/>
    </row>
    <row r="949" spans="1:5" s="12" customFormat="1">
      <c r="A949" s="3" t="s">
        <v>627</v>
      </c>
      <c r="B949" s="3">
        <v>1</v>
      </c>
      <c r="C949" s="11"/>
      <c r="D949" s="3"/>
      <c r="E949" s="13"/>
    </row>
    <row r="950" spans="1:5" s="12" customFormat="1">
      <c r="A950" s="3" t="s">
        <v>854</v>
      </c>
      <c r="B950" s="3">
        <v>4</v>
      </c>
      <c r="C950" s="11"/>
      <c r="D950" s="3"/>
      <c r="E950" s="13"/>
    </row>
    <row r="951" spans="1:5" s="12" customFormat="1">
      <c r="A951" s="3" t="s">
        <v>729</v>
      </c>
      <c r="B951" s="3">
        <v>2</v>
      </c>
      <c r="C951" s="11"/>
      <c r="D951" s="3"/>
      <c r="E951" s="13"/>
    </row>
    <row r="952" spans="1:5" s="12" customFormat="1">
      <c r="A952" s="3" t="s">
        <v>469</v>
      </c>
      <c r="B952" s="3">
        <v>1</v>
      </c>
      <c r="C952" s="11"/>
      <c r="D952" s="3"/>
      <c r="E952" s="13"/>
    </row>
    <row r="953" spans="1:5" s="12" customFormat="1">
      <c r="A953" s="3" t="s">
        <v>750</v>
      </c>
      <c r="B953" s="3">
        <v>2</v>
      </c>
      <c r="C953" s="11"/>
      <c r="D953" s="3"/>
      <c r="E953" s="13"/>
    </row>
    <row r="954" spans="1:5" s="12" customFormat="1">
      <c r="A954" s="3" t="s">
        <v>760</v>
      </c>
      <c r="B954" s="3">
        <v>2</v>
      </c>
      <c r="C954" s="11"/>
      <c r="D954" s="3"/>
      <c r="E954" s="13"/>
    </row>
    <row r="955" spans="1:5" s="12" customFormat="1">
      <c r="A955" s="3" t="s">
        <v>758</v>
      </c>
      <c r="B955" s="3">
        <v>1</v>
      </c>
      <c r="C955" s="11"/>
      <c r="D955" s="3"/>
      <c r="E955" s="13"/>
    </row>
    <row r="956" spans="1:5" s="12" customFormat="1">
      <c r="A956" s="3" t="s">
        <v>578</v>
      </c>
      <c r="B956" s="3">
        <v>1</v>
      </c>
      <c r="C956" s="11"/>
      <c r="D956" s="3"/>
      <c r="E956" s="13"/>
    </row>
    <row r="957" spans="1:5" s="12" customFormat="1">
      <c r="A957" s="3" t="s">
        <v>710</v>
      </c>
      <c r="B957" s="3">
        <v>1</v>
      </c>
      <c r="C957" s="11"/>
      <c r="D957" s="3"/>
      <c r="E957" s="13"/>
    </row>
    <row r="958" spans="1:5" s="12" customFormat="1">
      <c r="A958" s="3" t="s">
        <v>709</v>
      </c>
      <c r="B958" s="3">
        <v>1</v>
      </c>
      <c r="C958" s="11"/>
      <c r="D958" s="3"/>
      <c r="E958" s="13"/>
    </row>
    <row r="959" spans="1:5" s="12" customFormat="1">
      <c r="A959" s="3" t="s">
        <v>813</v>
      </c>
      <c r="B959" s="3">
        <v>2</v>
      </c>
      <c r="C959" s="11"/>
      <c r="D959" s="3"/>
      <c r="E959" s="13"/>
    </row>
    <row r="960" spans="1:5" s="12" customFormat="1">
      <c r="A960" s="3" t="s">
        <v>719</v>
      </c>
      <c r="B960" s="3">
        <v>1</v>
      </c>
      <c r="C960" s="11"/>
      <c r="D960" s="3"/>
      <c r="E960" s="13"/>
    </row>
    <row r="961" spans="1:5" s="12" customFormat="1">
      <c r="A961" s="3" t="s">
        <v>847</v>
      </c>
      <c r="B961" s="3">
        <v>1</v>
      </c>
      <c r="C961" s="11"/>
      <c r="D961" s="3"/>
      <c r="E961" s="13"/>
    </row>
    <row r="962" spans="1:5" s="12" customFormat="1">
      <c r="A962" s="3" t="s">
        <v>799</v>
      </c>
      <c r="B962" s="3">
        <v>1</v>
      </c>
      <c r="C962" s="11"/>
      <c r="D962" s="3"/>
      <c r="E962" s="13"/>
    </row>
    <row r="963" spans="1:5" s="12" customFormat="1">
      <c r="A963" s="3" t="s">
        <v>861</v>
      </c>
      <c r="B963" s="3">
        <v>1</v>
      </c>
      <c r="C963" s="11"/>
      <c r="D963" s="3"/>
      <c r="E963" s="13"/>
    </row>
    <row r="964" spans="1:5" s="12" customFormat="1">
      <c r="A964" s="3" t="s">
        <v>737</v>
      </c>
      <c r="B964" s="3">
        <v>1</v>
      </c>
      <c r="C964" s="11"/>
      <c r="D964" s="3"/>
      <c r="E964" s="13"/>
    </row>
    <row r="965" spans="1:5" s="12" customFormat="1">
      <c r="A965" s="3" t="s">
        <v>787</v>
      </c>
      <c r="B965" s="3">
        <v>1</v>
      </c>
      <c r="C965" s="11"/>
      <c r="D965" s="3"/>
      <c r="E965" s="13"/>
    </row>
    <row r="966" spans="1:5" s="12" customFormat="1">
      <c r="A966" s="3" t="s">
        <v>798</v>
      </c>
      <c r="B966" s="3">
        <v>1</v>
      </c>
      <c r="C966" s="11"/>
      <c r="D966" s="3"/>
      <c r="E966" s="13"/>
    </row>
    <row r="967" spans="1:5" s="12" customFormat="1">
      <c r="A967" s="3" t="s">
        <v>866</v>
      </c>
      <c r="B967" s="3">
        <v>1</v>
      </c>
      <c r="C967" s="11"/>
      <c r="D967" s="3"/>
      <c r="E967" s="13"/>
    </row>
    <row r="968" spans="1:5" s="12" customFormat="1">
      <c r="A968" s="3" t="s">
        <v>827</v>
      </c>
      <c r="B968" s="3">
        <v>1</v>
      </c>
      <c r="C968" s="11">
        <v>41673</v>
      </c>
      <c r="D968" s="3"/>
      <c r="E968" s="13"/>
    </row>
    <row r="969" spans="1:5" s="12" customFormat="1">
      <c r="A969" s="3" t="s">
        <v>779</v>
      </c>
      <c r="B969" s="3">
        <v>1</v>
      </c>
      <c r="C969" s="11"/>
      <c r="D969" s="3"/>
      <c r="E969" s="13"/>
    </row>
    <row r="970" spans="1:5" s="12" customFormat="1">
      <c r="A970" s="3" t="s">
        <v>867</v>
      </c>
      <c r="B970" s="3">
        <v>1</v>
      </c>
      <c r="C970" s="11"/>
      <c r="D970" s="3"/>
      <c r="E970" s="13"/>
    </row>
    <row r="971" spans="1:5" s="12" customFormat="1">
      <c r="A971" s="3" t="s">
        <v>727</v>
      </c>
      <c r="B971" s="3">
        <v>1</v>
      </c>
      <c r="C971" s="11"/>
      <c r="D971" s="3"/>
      <c r="E971" s="13"/>
    </row>
    <row r="972" spans="1:5" s="12" customFormat="1">
      <c r="A972" s="3" t="s">
        <v>808</v>
      </c>
      <c r="B972" s="3">
        <v>1</v>
      </c>
      <c r="C972" s="11"/>
      <c r="D972" s="3"/>
      <c r="E972" s="13"/>
    </row>
    <row r="973" spans="1:5" s="12" customFormat="1">
      <c r="A973" s="3" t="s">
        <v>746</v>
      </c>
      <c r="B973" s="3">
        <v>1</v>
      </c>
      <c r="C973" s="11"/>
      <c r="D973" s="3"/>
      <c r="E973" s="13"/>
    </row>
    <row r="974" spans="1:5" s="12" customFormat="1">
      <c r="A974" s="3" t="s">
        <v>483</v>
      </c>
      <c r="B974" s="3">
        <v>1</v>
      </c>
      <c r="C974" s="11"/>
      <c r="D974" s="3"/>
      <c r="E974" s="13"/>
    </row>
    <row r="975" spans="1:5" s="12" customFormat="1">
      <c r="A975" s="3" t="s">
        <v>818</v>
      </c>
      <c r="B975" s="3">
        <v>1</v>
      </c>
      <c r="C975" s="11"/>
      <c r="D975" s="3"/>
      <c r="E975" s="13"/>
    </row>
    <row r="976" spans="1:5" s="12" customFormat="1">
      <c r="A976" s="3" t="s">
        <v>727</v>
      </c>
      <c r="B976" s="3">
        <v>1</v>
      </c>
      <c r="C976" s="11"/>
      <c r="D976" s="3"/>
      <c r="E976" s="13"/>
    </row>
    <row r="977" spans="1:5" s="12" customFormat="1">
      <c r="A977" s="3" t="s">
        <v>662</v>
      </c>
      <c r="B977" s="3">
        <v>1</v>
      </c>
      <c r="C977" s="11"/>
      <c r="D977" s="3"/>
      <c r="E977" s="13"/>
    </row>
    <row r="978" spans="1:5" s="12" customFormat="1">
      <c r="A978" s="3" t="s">
        <v>577</v>
      </c>
      <c r="B978" s="3">
        <v>2</v>
      </c>
      <c r="C978" s="11"/>
      <c r="D978" s="3"/>
      <c r="E978" s="13"/>
    </row>
    <row r="979" spans="1:5" s="12" customFormat="1">
      <c r="A979" s="3" t="s">
        <v>842</v>
      </c>
      <c r="B979" s="3">
        <v>2</v>
      </c>
      <c r="C979" s="11"/>
      <c r="D979" s="3"/>
      <c r="E979" s="13"/>
    </row>
    <row r="980" spans="1:5" s="12" customFormat="1">
      <c r="A980" s="3" t="s">
        <v>868</v>
      </c>
      <c r="B980" s="3">
        <v>1</v>
      </c>
      <c r="C980" s="11"/>
      <c r="D980" s="3"/>
      <c r="E980" s="13"/>
    </row>
    <row r="981" spans="1:5" s="12" customFormat="1">
      <c r="A981" s="3" t="s">
        <v>861</v>
      </c>
      <c r="B981" s="3">
        <v>1</v>
      </c>
      <c r="C981" s="11"/>
      <c r="D981" s="3"/>
      <c r="E981" s="13"/>
    </row>
    <row r="982" spans="1:5" s="12" customFormat="1">
      <c r="A982" s="3" t="s">
        <v>566</v>
      </c>
      <c r="B982" s="3">
        <v>1</v>
      </c>
      <c r="C982" s="11"/>
      <c r="D982" s="3"/>
      <c r="E982" s="13"/>
    </row>
    <row r="983" spans="1:5" s="12" customFormat="1">
      <c r="A983" s="3" t="s">
        <v>799</v>
      </c>
      <c r="B983" s="3">
        <v>1</v>
      </c>
      <c r="C983" s="11"/>
      <c r="D983" s="3"/>
      <c r="E983" s="13"/>
    </row>
    <row r="984" spans="1:5" s="12" customFormat="1">
      <c r="A984" s="3" t="s">
        <v>869</v>
      </c>
      <c r="B984" s="3">
        <v>1</v>
      </c>
      <c r="C984" s="11"/>
      <c r="D984" s="3"/>
      <c r="E984" s="13"/>
    </row>
    <row r="985" spans="1:5" s="12" customFormat="1">
      <c r="A985" s="3" t="s">
        <v>858</v>
      </c>
      <c r="B985" s="3">
        <v>1</v>
      </c>
      <c r="C985" s="11"/>
      <c r="D985" s="3"/>
      <c r="E985" s="13"/>
    </row>
    <row r="986" spans="1:5" s="12" customFormat="1">
      <c r="A986" s="3" t="s">
        <v>870</v>
      </c>
      <c r="B986" s="3">
        <v>1</v>
      </c>
      <c r="C986" s="11"/>
      <c r="D986" s="3"/>
      <c r="E986" s="13"/>
    </row>
    <row r="987" spans="1:5" s="12" customFormat="1">
      <c r="A987" s="3" t="s">
        <v>672</v>
      </c>
      <c r="B987" s="3">
        <v>1</v>
      </c>
      <c r="C987" s="11"/>
      <c r="D987" s="3"/>
      <c r="E987" s="13"/>
    </row>
    <row r="988" spans="1:5" s="12" customFormat="1">
      <c r="A988" s="3" t="s">
        <v>826</v>
      </c>
      <c r="B988" s="3">
        <v>1</v>
      </c>
      <c r="C988" s="11"/>
      <c r="D988" s="3"/>
      <c r="E988" s="13"/>
    </row>
    <row r="989" spans="1:5" s="12" customFormat="1">
      <c r="A989" s="3" t="s">
        <v>725</v>
      </c>
      <c r="B989" s="3">
        <v>1</v>
      </c>
      <c r="C989" s="11"/>
      <c r="D989" s="3"/>
      <c r="E989" s="13"/>
    </row>
    <row r="990" spans="1:5" s="12" customFormat="1">
      <c r="A990" s="3" t="s">
        <v>739</v>
      </c>
      <c r="B990" s="3">
        <v>1</v>
      </c>
      <c r="C990" s="11"/>
      <c r="D990" s="3"/>
      <c r="E990" s="13"/>
    </row>
    <row r="991" spans="1:5" s="12" customFormat="1">
      <c r="A991" s="3" t="s">
        <v>860</v>
      </c>
      <c r="B991" s="3">
        <v>1</v>
      </c>
      <c r="C991" s="11"/>
      <c r="D991" s="3"/>
      <c r="E991" s="13"/>
    </row>
    <row r="992" spans="1:5" s="12" customFormat="1">
      <c r="A992" s="3" t="s">
        <v>835</v>
      </c>
      <c r="B992" s="3">
        <v>1</v>
      </c>
      <c r="C992" s="11"/>
      <c r="D992" s="3"/>
      <c r="E992" s="13"/>
    </row>
    <row r="993" spans="1:5" s="12" customFormat="1">
      <c r="A993" s="3" t="s">
        <v>781</v>
      </c>
      <c r="B993" s="3">
        <v>2</v>
      </c>
      <c r="C993" s="11"/>
      <c r="D993" s="3"/>
      <c r="E993" s="13"/>
    </row>
    <row r="994" spans="1:5" s="12" customFormat="1">
      <c r="A994" s="3" t="s">
        <v>836</v>
      </c>
      <c r="B994" s="3">
        <v>2</v>
      </c>
      <c r="C994" s="11"/>
      <c r="D994" s="3"/>
      <c r="E994" s="13"/>
    </row>
    <row r="995" spans="1:5" s="12" customFormat="1">
      <c r="A995" s="3" t="s">
        <v>871</v>
      </c>
      <c r="B995" s="3">
        <v>2</v>
      </c>
      <c r="C995" s="11"/>
      <c r="D995" s="3"/>
      <c r="E995" s="13"/>
    </row>
    <row r="996" spans="1:5" s="12" customFormat="1">
      <c r="A996" s="3" t="s">
        <v>689</v>
      </c>
      <c r="B996" s="3">
        <v>2</v>
      </c>
      <c r="C996" s="11"/>
      <c r="D996" s="3"/>
      <c r="E996" s="13"/>
    </row>
    <row r="997" spans="1:5" s="12" customFormat="1">
      <c r="A997" s="3" t="s">
        <v>608</v>
      </c>
      <c r="B997" s="3">
        <v>2</v>
      </c>
      <c r="C997" s="11"/>
      <c r="D997" s="3"/>
      <c r="E997" s="13"/>
    </row>
    <row r="998" spans="1:5" s="12" customFormat="1">
      <c r="A998" s="3" t="s">
        <v>803</v>
      </c>
      <c r="B998" s="3">
        <v>1</v>
      </c>
      <c r="C998" s="11">
        <v>41675</v>
      </c>
      <c r="D998" s="3"/>
      <c r="E998" s="13"/>
    </row>
    <row r="999" spans="1:5" s="12" customFormat="1">
      <c r="A999" s="3" t="s">
        <v>770</v>
      </c>
      <c r="B999" s="3">
        <v>1</v>
      </c>
      <c r="C999" s="11"/>
      <c r="D999" s="3"/>
      <c r="E999" s="13"/>
    </row>
    <row r="1000" spans="1:5" s="12" customFormat="1">
      <c r="A1000" s="3" t="s">
        <v>790</v>
      </c>
      <c r="B1000" s="3">
        <v>1</v>
      </c>
      <c r="C1000" s="11"/>
      <c r="D1000" s="3"/>
      <c r="E1000" s="13"/>
    </row>
    <row r="1001" spans="1:5" s="12" customFormat="1">
      <c r="A1001" s="3" t="s">
        <v>737</v>
      </c>
      <c r="B1001" s="3">
        <v>1</v>
      </c>
      <c r="C1001" s="11"/>
      <c r="D1001" s="3"/>
      <c r="E1001" s="13"/>
    </row>
    <row r="1002" spans="1:5" s="12" customFormat="1">
      <c r="A1002" s="3" t="s">
        <v>579</v>
      </c>
      <c r="B1002" s="3">
        <v>1</v>
      </c>
      <c r="C1002" s="11"/>
      <c r="D1002" s="3"/>
      <c r="E1002" s="13"/>
    </row>
    <row r="1003" spans="1:5" s="12" customFormat="1">
      <c r="A1003" s="3" t="s">
        <v>795</v>
      </c>
      <c r="B1003" s="3">
        <v>1</v>
      </c>
      <c r="C1003" s="11"/>
      <c r="D1003" s="3"/>
      <c r="E1003" s="13"/>
    </row>
    <row r="1004" spans="1:5" s="12" customFormat="1">
      <c r="A1004" s="3" t="s">
        <v>870</v>
      </c>
      <c r="B1004" s="3">
        <v>2</v>
      </c>
      <c r="C1004" s="11"/>
      <c r="D1004" s="3"/>
      <c r="E1004" s="13"/>
    </row>
    <row r="1005" spans="1:5" s="12" customFormat="1">
      <c r="A1005" s="3" t="s">
        <v>659</v>
      </c>
      <c r="B1005" s="3">
        <v>2</v>
      </c>
      <c r="C1005" s="11"/>
      <c r="D1005" s="3"/>
      <c r="E1005" s="13"/>
    </row>
    <row r="1006" spans="1:5" s="12" customFormat="1">
      <c r="A1006" s="3" t="s">
        <v>473</v>
      </c>
      <c r="B1006" s="3">
        <v>2</v>
      </c>
      <c r="C1006" s="11"/>
      <c r="D1006" s="3"/>
      <c r="E1006" s="13"/>
    </row>
    <row r="1007" spans="1:5" s="12" customFormat="1">
      <c r="A1007" s="3" t="s">
        <v>845</v>
      </c>
      <c r="B1007" s="3">
        <v>2</v>
      </c>
      <c r="C1007" s="11"/>
      <c r="D1007" s="3"/>
      <c r="E1007" s="13"/>
    </row>
    <row r="1008" spans="1:5" s="12" customFormat="1">
      <c r="A1008" s="3" t="s">
        <v>719</v>
      </c>
      <c r="B1008" s="3">
        <v>1</v>
      </c>
      <c r="C1008" s="11"/>
      <c r="D1008" s="3"/>
      <c r="E1008" s="13"/>
    </row>
    <row r="1009" spans="1:5" s="12" customFormat="1">
      <c r="A1009" s="3" t="s">
        <v>689</v>
      </c>
      <c r="B1009" s="3">
        <v>1</v>
      </c>
      <c r="C1009" s="11"/>
      <c r="D1009" s="3"/>
      <c r="E1009" s="13"/>
    </row>
    <row r="1010" spans="1:5" s="12" customFormat="1">
      <c r="A1010" s="3" t="s">
        <v>836</v>
      </c>
      <c r="B1010" s="3">
        <v>1</v>
      </c>
      <c r="C1010" s="11"/>
      <c r="D1010" s="3"/>
      <c r="E1010" s="13"/>
    </row>
    <row r="1011" spans="1:5" s="12" customFormat="1">
      <c r="A1011" s="3" t="s">
        <v>793</v>
      </c>
      <c r="B1011" s="3">
        <v>1</v>
      </c>
      <c r="C1011" s="11"/>
      <c r="D1011" s="3"/>
      <c r="E1011" s="13"/>
    </row>
    <row r="1012" spans="1:5" s="12" customFormat="1">
      <c r="A1012" s="3" t="s">
        <v>872</v>
      </c>
      <c r="B1012" s="3">
        <v>1</v>
      </c>
      <c r="C1012" s="11"/>
      <c r="D1012" s="3"/>
      <c r="E1012" s="13"/>
    </row>
    <row r="1013" spans="1:5" s="12" customFormat="1">
      <c r="A1013" s="3" t="s">
        <v>809</v>
      </c>
      <c r="B1013" s="3">
        <v>1</v>
      </c>
      <c r="C1013" s="11"/>
      <c r="D1013" s="3"/>
      <c r="E1013" s="13"/>
    </row>
    <row r="1014" spans="1:5" s="12" customFormat="1">
      <c r="A1014" s="3" t="s">
        <v>829</v>
      </c>
      <c r="B1014" s="3">
        <v>1</v>
      </c>
      <c r="C1014" s="11"/>
      <c r="D1014" s="3"/>
      <c r="E1014" s="13"/>
    </row>
    <row r="1015" spans="1:5" s="12" customFormat="1">
      <c r="A1015" s="3" t="s">
        <v>748</v>
      </c>
      <c r="B1015" s="3">
        <v>1</v>
      </c>
      <c r="C1015" s="11"/>
      <c r="D1015" s="3"/>
      <c r="E1015" s="13"/>
    </row>
    <row r="1016" spans="1:5" s="12" customFormat="1">
      <c r="A1016" s="3" t="s">
        <v>719</v>
      </c>
      <c r="B1016" s="3">
        <v>1</v>
      </c>
      <c r="C1016" s="11"/>
      <c r="D1016" s="3"/>
      <c r="E1016" s="13"/>
    </row>
    <row r="1017" spans="1:5" s="12" customFormat="1">
      <c r="A1017" s="3" t="s">
        <v>746</v>
      </c>
      <c r="B1017" s="3">
        <v>2</v>
      </c>
      <c r="C1017" s="11"/>
      <c r="D1017" s="3"/>
      <c r="E1017" s="13"/>
    </row>
    <row r="1018" spans="1:5" s="12" customFormat="1">
      <c r="A1018" s="3" t="s">
        <v>513</v>
      </c>
      <c r="B1018" s="3">
        <v>1</v>
      </c>
      <c r="C1018" s="11"/>
      <c r="D1018" s="3"/>
      <c r="E1018" s="13"/>
    </row>
    <row r="1019" spans="1:5" s="12" customFormat="1">
      <c r="A1019" s="3" t="s">
        <v>763</v>
      </c>
      <c r="B1019" s="3">
        <v>1</v>
      </c>
      <c r="C1019" s="11"/>
      <c r="D1019" s="3"/>
      <c r="E1019" s="13"/>
    </row>
    <row r="1020" spans="1:5" s="12" customFormat="1">
      <c r="A1020" s="3" t="s">
        <v>719</v>
      </c>
      <c r="B1020" s="3">
        <v>1</v>
      </c>
      <c r="C1020" s="11"/>
      <c r="D1020" s="3"/>
      <c r="E1020" s="13"/>
    </row>
    <row r="1021" spans="1:5" s="12" customFormat="1">
      <c r="A1021" s="3" t="s">
        <v>873</v>
      </c>
      <c r="B1021" s="3">
        <v>1</v>
      </c>
      <c r="C1021" s="11"/>
      <c r="D1021" s="3"/>
      <c r="E1021" s="13"/>
    </row>
    <row r="1022" spans="1:5" s="12" customFormat="1">
      <c r="A1022" s="3" t="s">
        <v>716</v>
      </c>
      <c r="B1022" s="3">
        <v>1</v>
      </c>
      <c r="C1022" s="11"/>
      <c r="D1022" s="3"/>
      <c r="E1022" s="13"/>
    </row>
    <row r="1023" spans="1:5" s="12" customFormat="1">
      <c r="A1023" s="3" t="s">
        <v>715</v>
      </c>
      <c r="B1023" s="3">
        <v>1</v>
      </c>
      <c r="C1023" s="11"/>
      <c r="D1023" s="3"/>
      <c r="E1023" s="13"/>
    </row>
    <row r="1024" spans="1:5" s="12" customFormat="1">
      <c r="A1024" s="3" t="s">
        <v>874</v>
      </c>
      <c r="B1024" s="3">
        <v>1</v>
      </c>
      <c r="C1024" s="11"/>
      <c r="D1024" s="3"/>
      <c r="E1024" s="13"/>
    </row>
    <row r="1025" spans="1:5" s="12" customFormat="1">
      <c r="A1025" s="3" t="s">
        <v>787</v>
      </c>
      <c r="B1025" s="3">
        <v>1</v>
      </c>
      <c r="C1025" s="11"/>
      <c r="D1025" s="3"/>
      <c r="E1025" s="13"/>
    </row>
    <row r="1026" spans="1:5" s="12" customFormat="1">
      <c r="A1026" s="3" t="s">
        <v>830</v>
      </c>
      <c r="B1026" s="3">
        <v>1</v>
      </c>
      <c r="C1026" s="11"/>
      <c r="D1026" s="3"/>
      <c r="E1026" s="13"/>
    </row>
    <row r="1027" spans="1:5" s="12" customFormat="1">
      <c r="A1027" s="3" t="s">
        <v>819</v>
      </c>
      <c r="B1027" s="3">
        <v>2</v>
      </c>
      <c r="C1027" s="11"/>
      <c r="D1027" s="3"/>
      <c r="E1027" s="13"/>
    </row>
    <row r="1028" spans="1:5" s="12" customFormat="1">
      <c r="A1028" s="3" t="s">
        <v>705</v>
      </c>
      <c r="B1028" s="3">
        <v>2</v>
      </c>
      <c r="C1028" s="11"/>
      <c r="D1028" s="3"/>
      <c r="E1028" s="13"/>
    </row>
    <row r="1029" spans="1:5" s="12" customFormat="1">
      <c r="A1029" s="3" t="s">
        <v>750</v>
      </c>
      <c r="B1029" s="3">
        <v>1</v>
      </c>
      <c r="C1029" s="11"/>
      <c r="D1029" s="3"/>
      <c r="E1029" s="13"/>
    </row>
    <row r="1030" spans="1:5" s="12" customFormat="1">
      <c r="A1030" s="3" t="s">
        <v>751</v>
      </c>
      <c r="B1030" s="3">
        <v>1</v>
      </c>
      <c r="C1030" s="11">
        <v>41676</v>
      </c>
      <c r="D1030" s="3"/>
      <c r="E1030" s="13"/>
    </row>
    <row r="1031" spans="1:5" s="12" customFormat="1">
      <c r="A1031" s="3" t="s">
        <v>760</v>
      </c>
      <c r="B1031" s="3">
        <v>2</v>
      </c>
      <c r="C1031" s="11"/>
      <c r="D1031" s="3"/>
      <c r="E1031" s="13"/>
    </row>
    <row r="1032" spans="1:5" s="12" customFormat="1">
      <c r="A1032" s="3" t="s">
        <v>748</v>
      </c>
      <c r="B1032" s="3">
        <v>1</v>
      </c>
      <c r="C1032" s="11"/>
      <c r="D1032" s="3"/>
      <c r="E1032" s="13"/>
    </row>
    <row r="1033" spans="1:5" s="12" customFormat="1">
      <c r="A1033" s="3" t="s">
        <v>725</v>
      </c>
      <c r="B1033" s="3">
        <v>1</v>
      </c>
      <c r="C1033" s="11"/>
      <c r="D1033" s="3"/>
      <c r="E1033" s="13"/>
    </row>
    <row r="1034" spans="1:5" s="12" customFormat="1">
      <c r="A1034" s="3" t="s">
        <v>473</v>
      </c>
      <c r="B1034" s="3">
        <v>1</v>
      </c>
      <c r="C1034" s="11"/>
      <c r="D1034" s="3"/>
      <c r="E1034" s="13"/>
    </row>
    <row r="1035" spans="1:5" s="12" customFormat="1">
      <c r="A1035" s="3" t="s">
        <v>468</v>
      </c>
      <c r="B1035" s="3">
        <v>1</v>
      </c>
      <c r="C1035" s="11"/>
      <c r="D1035" s="3"/>
      <c r="E1035" s="13"/>
    </row>
    <row r="1036" spans="1:5" s="12" customFormat="1">
      <c r="A1036" s="3" t="s">
        <v>639</v>
      </c>
      <c r="B1036" s="3">
        <v>1</v>
      </c>
      <c r="C1036" s="11"/>
      <c r="D1036" s="3"/>
      <c r="E1036" s="13"/>
    </row>
    <row r="1037" spans="1:5" s="12" customFormat="1">
      <c r="A1037" s="3" t="s">
        <v>856</v>
      </c>
      <c r="B1037" s="3">
        <v>2</v>
      </c>
      <c r="C1037" s="11"/>
      <c r="D1037" s="3"/>
      <c r="E1037" s="13"/>
    </row>
    <row r="1038" spans="1:5" s="12" customFormat="1">
      <c r="A1038" s="3" t="s">
        <v>634</v>
      </c>
      <c r="B1038" s="3">
        <v>2</v>
      </c>
      <c r="C1038" s="11"/>
      <c r="D1038" s="3"/>
      <c r="E1038" s="13"/>
    </row>
    <row r="1039" spans="1:5" s="12" customFormat="1">
      <c r="A1039" s="3" t="s">
        <v>638</v>
      </c>
      <c r="B1039" s="3">
        <v>2</v>
      </c>
      <c r="C1039" s="11"/>
      <c r="D1039" s="3"/>
      <c r="E1039" s="13"/>
    </row>
    <row r="1040" spans="1:5" s="12" customFormat="1">
      <c r="A1040" s="3" t="s">
        <v>597</v>
      </c>
      <c r="B1040" s="3">
        <v>2</v>
      </c>
      <c r="C1040" s="11"/>
      <c r="D1040" s="3"/>
      <c r="E1040" s="13"/>
    </row>
    <row r="1041" spans="1:5" s="12" customFormat="1">
      <c r="A1041" s="3" t="s">
        <v>850</v>
      </c>
      <c r="B1041" s="3">
        <v>2</v>
      </c>
      <c r="C1041" s="11"/>
      <c r="D1041" s="3"/>
      <c r="E1041" s="13"/>
    </row>
    <row r="1042" spans="1:5" s="12" customFormat="1">
      <c r="A1042" s="3" t="s">
        <v>738</v>
      </c>
      <c r="B1042" s="3">
        <v>4</v>
      </c>
      <c r="C1042" s="11"/>
      <c r="D1042" s="3"/>
      <c r="E1042" s="13"/>
    </row>
    <row r="1043" spans="1:5" s="12" customFormat="1">
      <c r="A1043" s="3" t="s">
        <v>524</v>
      </c>
      <c r="B1043" s="3">
        <v>1</v>
      </c>
      <c r="C1043" s="11"/>
      <c r="D1043" s="3"/>
      <c r="E1043" s="13"/>
    </row>
    <row r="1044" spans="1:5" s="12" customFormat="1">
      <c r="A1044" s="3" t="s">
        <v>875</v>
      </c>
      <c r="B1044" s="3">
        <v>1</v>
      </c>
      <c r="C1044" s="11"/>
      <c r="D1044" s="3"/>
      <c r="E1044" s="13"/>
    </row>
    <row r="1045" spans="1:5" s="12" customFormat="1">
      <c r="A1045" s="3" t="s">
        <v>523</v>
      </c>
      <c r="B1045" s="3">
        <v>1</v>
      </c>
      <c r="C1045" s="11"/>
      <c r="D1045" s="3"/>
      <c r="E1045" s="13"/>
    </row>
    <row r="1046" spans="1:5" s="12" customFormat="1">
      <c r="A1046" s="3" t="s">
        <v>702</v>
      </c>
      <c r="B1046" s="3">
        <v>2</v>
      </c>
      <c r="C1046" s="11"/>
      <c r="D1046" s="3"/>
      <c r="E1046" s="13"/>
    </row>
    <row r="1047" spans="1:5" s="12" customFormat="1">
      <c r="A1047" s="3" t="s">
        <v>752</v>
      </c>
      <c r="B1047" s="3">
        <v>4</v>
      </c>
      <c r="C1047" s="11"/>
      <c r="D1047" s="3"/>
      <c r="E1047" s="13"/>
    </row>
    <row r="1048" spans="1:5" s="12" customFormat="1">
      <c r="A1048" s="3" t="s">
        <v>751</v>
      </c>
      <c r="B1048" s="3">
        <v>2</v>
      </c>
      <c r="C1048" s="11"/>
      <c r="D1048" s="3"/>
      <c r="E1048" s="13"/>
    </row>
    <row r="1049" spans="1:5" s="12" customFormat="1">
      <c r="A1049" s="3" t="s">
        <v>865</v>
      </c>
      <c r="B1049" s="3">
        <v>2</v>
      </c>
      <c r="C1049" s="11"/>
      <c r="D1049" s="3"/>
      <c r="E1049" s="13"/>
    </row>
    <row r="1050" spans="1:5" s="12" customFormat="1">
      <c r="A1050" s="3" t="s">
        <v>748</v>
      </c>
      <c r="B1050" s="3">
        <v>1</v>
      </c>
      <c r="C1050" s="11"/>
      <c r="D1050" s="3"/>
      <c r="E1050" s="13"/>
    </row>
    <row r="1051" spans="1:5" s="12" customFormat="1">
      <c r="A1051" s="3" t="s">
        <v>752</v>
      </c>
      <c r="B1051" s="3">
        <v>1</v>
      </c>
      <c r="C1051" s="11"/>
      <c r="D1051" s="3"/>
      <c r="E1051" s="13"/>
    </row>
    <row r="1052" spans="1:5" s="12" customFormat="1">
      <c r="A1052" s="3" t="s">
        <v>748</v>
      </c>
      <c r="B1052" s="3">
        <v>1</v>
      </c>
      <c r="C1052" s="11"/>
      <c r="D1052" s="3"/>
      <c r="E1052" s="13"/>
    </row>
    <row r="1053" spans="1:5" s="12" customFormat="1">
      <c r="A1053" s="3" t="s">
        <v>752</v>
      </c>
      <c r="B1053" s="3">
        <v>1</v>
      </c>
      <c r="C1053" s="11"/>
      <c r="D1053" s="3"/>
      <c r="E1053" s="13"/>
    </row>
    <row r="1054" spans="1:5" s="12" customFormat="1">
      <c r="A1054" s="3" t="s">
        <v>571</v>
      </c>
      <c r="B1054" s="3">
        <v>1</v>
      </c>
      <c r="C1054" s="11"/>
      <c r="D1054" s="3"/>
      <c r="E1054" s="13"/>
    </row>
    <row r="1055" spans="1:5" s="12" customFormat="1">
      <c r="A1055" s="3" t="s">
        <v>854</v>
      </c>
      <c r="B1055" s="3">
        <v>2</v>
      </c>
      <c r="C1055" s="11"/>
      <c r="D1055" s="3"/>
      <c r="E1055" s="13"/>
    </row>
    <row r="1056" spans="1:5" s="12" customFormat="1">
      <c r="A1056" s="3" t="s">
        <v>800</v>
      </c>
      <c r="B1056" s="3">
        <v>1</v>
      </c>
      <c r="C1056" s="11">
        <v>41678</v>
      </c>
      <c r="D1056" s="3"/>
      <c r="E1056" s="13"/>
    </row>
    <row r="1057" spans="1:5" s="12" customFormat="1">
      <c r="A1057" s="3" t="s">
        <v>760</v>
      </c>
      <c r="B1057" s="3">
        <v>1</v>
      </c>
      <c r="C1057" s="11"/>
      <c r="D1057" s="3"/>
      <c r="E1057" s="13"/>
    </row>
    <row r="1058" spans="1:5" s="12" customFormat="1">
      <c r="A1058" s="3" t="s">
        <v>525</v>
      </c>
      <c r="B1058" s="3">
        <v>1</v>
      </c>
      <c r="C1058" s="11"/>
      <c r="D1058" s="3"/>
      <c r="E1058" s="13"/>
    </row>
    <row r="1059" spans="1:5" s="12" customFormat="1">
      <c r="A1059" s="3" t="s">
        <v>483</v>
      </c>
      <c r="B1059" s="3">
        <v>1</v>
      </c>
      <c r="C1059" s="11"/>
      <c r="D1059" s="3"/>
      <c r="E1059" s="13"/>
    </row>
    <row r="1060" spans="1:5" s="12" customFormat="1">
      <c r="A1060" s="3" t="s">
        <v>729</v>
      </c>
      <c r="B1060" s="3">
        <v>1</v>
      </c>
      <c r="C1060" s="11"/>
      <c r="D1060" s="3"/>
      <c r="E1060" s="13"/>
    </row>
    <row r="1061" spans="1:5" s="12" customFormat="1">
      <c r="A1061" s="3" t="s">
        <v>876</v>
      </c>
      <c r="B1061" s="3">
        <v>1</v>
      </c>
      <c r="C1061" s="11"/>
      <c r="D1061" s="3"/>
      <c r="E1061" s="13"/>
    </row>
    <row r="1062" spans="1:5" s="12" customFormat="1">
      <c r="A1062" s="3" t="s">
        <v>847</v>
      </c>
      <c r="B1062" s="3">
        <v>1</v>
      </c>
      <c r="C1062" s="11"/>
      <c r="D1062" s="3"/>
      <c r="E1062" s="13"/>
    </row>
    <row r="1063" spans="1:5" s="12" customFormat="1">
      <c r="A1063" s="3" t="s">
        <v>753</v>
      </c>
      <c r="B1063" s="3">
        <v>1</v>
      </c>
      <c r="C1063" s="11"/>
      <c r="D1063" s="3"/>
      <c r="E1063" s="13"/>
    </row>
    <row r="1064" spans="1:5" s="12" customFormat="1">
      <c r="A1064" s="3" t="s">
        <v>787</v>
      </c>
      <c r="B1064" s="3">
        <v>1</v>
      </c>
      <c r="C1064" s="11"/>
      <c r="D1064" s="3"/>
      <c r="E1064" s="13"/>
    </row>
    <row r="1065" spans="1:5" s="12" customFormat="1">
      <c r="A1065" s="3" t="s">
        <v>702</v>
      </c>
      <c r="B1065" s="3">
        <v>1</v>
      </c>
      <c r="C1065" s="11"/>
      <c r="D1065" s="3"/>
      <c r="E1065" s="13"/>
    </row>
    <row r="1066" spans="1:5" s="12" customFormat="1">
      <c r="A1066" s="3" t="s">
        <v>634</v>
      </c>
      <c r="B1066" s="3">
        <v>1</v>
      </c>
      <c r="C1066" s="11"/>
      <c r="D1066" s="3"/>
      <c r="E1066" s="13"/>
    </row>
    <row r="1067" spans="1:5" s="12" customFormat="1">
      <c r="A1067" s="3" t="s">
        <v>760</v>
      </c>
      <c r="B1067" s="3">
        <v>2</v>
      </c>
      <c r="C1067" s="11"/>
      <c r="D1067" s="3"/>
      <c r="E1067" s="13"/>
    </row>
    <row r="1068" spans="1:5" s="12" customFormat="1">
      <c r="A1068" s="3" t="s">
        <v>512</v>
      </c>
      <c r="B1068" s="3">
        <v>2</v>
      </c>
      <c r="C1068" s="11"/>
      <c r="D1068" s="3"/>
      <c r="E1068" s="13"/>
    </row>
    <row r="1069" spans="1:5" s="12" customFormat="1">
      <c r="A1069" s="3" t="s">
        <v>853</v>
      </c>
      <c r="B1069" s="3">
        <v>2</v>
      </c>
      <c r="C1069" s="11"/>
      <c r="D1069" s="3"/>
      <c r="E1069" s="13"/>
    </row>
    <row r="1070" spans="1:5" s="12" customFormat="1">
      <c r="A1070" s="3" t="s">
        <v>802</v>
      </c>
      <c r="B1070" s="3">
        <v>1</v>
      </c>
      <c r="C1070" s="11"/>
      <c r="D1070" s="3"/>
      <c r="E1070" s="13"/>
    </row>
    <row r="1071" spans="1:5" s="12" customFormat="1">
      <c r="A1071" s="3" t="s">
        <v>854</v>
      </c>
      <c r="B1071" s="3">
        <v>1</v>
      </c>
      <c r="C1071" s="11"/>
      <c r="D1071" s="3"/>
      <c r="E1071" s="13"/>
    </row>
    <row r="1072" spans="1:5" s="12" customFormat="1">
      <c r="A1072" s="3" t="s">
        <v>689</v>
      </c>
      <c r="B1072" s="3">
        <v>1</v>
      </c>
      <c r="C1072" s="11"/>
      <c r="D1072" s="3"/>
      <c r="E1072" s="13"/>
    </row>
    <row r="1073" spans="1:5" s="12" customFormat="1">
      <c r="A1073" s="3" t="s">
        <v>796</v>
      </c>
      <c r="B1073" s="3">
        <v>1</v>
      </c>
      <c r="C1073" s="11"/>
      <c r="D1073" s="3"/>
      <c r="E1073" s="13"/>
    </row>
    <row r="1074" spans="1:5" s="12" customFormat="1">
      <c r="A1074" s="3" t="s">
        <v>841</v>
      </c>
      <c r="B1074" s="3">
        <v>1</v>
      </c>
      <c r="C1074" s="11"/>
      <c r="D1074" s="3"/>
      <c r="E1074" s="13"/>
    </row>
    <row r="1075" spans="1:5" s="12" customFormat="1">
      <c r="A1075" s="3" t="s">
        <v>861</v>
      </c>
      <c r="B1075" s="3">
        <v>1</v>
      </c>
      <c r="C1075" s="11"/>
      <c r="D1075" s="3"/>
      <c r="E1075" s="13"/>
    </row>
    <row r="1076" spans="1:5" s="12" customFormat="1">
      <c r="A1076" s="3" t="s">
        <v>597</v>
      </c>
      <c r="B1076" s="3">
        <v>1</v>
      </c>
      <c r="C1076" s="11"/>
      <c r="D1076" s="3"/>
      <c r="E1076" s="13"/>
    </row>
    <row r="1077" spans="1:5" s="12" customFormat="1">
      <c r="A1077" s="3" t="s">
        <v>498</v>
      </c>
      <c r="B1077" s="3">
        <v>1</v>
      </c>
      <c r="C1077" s="11"/>
      <c r="D1077" s="3"/>
      <c r="E1077" s="13"/>
    </row>
    <row r="1078" spans="1:5" s="12" customFormat="1">
      <c r="A1078" s="3" t="s">
        <v>802</v>
      </c>
      <c r="B1078" s="3">
        <v>1</v>
      </c>
      <c r="C1078" s="11"/>
      <c r="D1078" s="3"/>
      <c r="E1078" s="13"/>
    </row>
    <row r="1079" spans="1:5" s="12" customFormat="1">
      <c r="A1079" s="3" t="s">
        <v>867</v>
      </c>
      <c r="B1079" s="3">
        <v>1</v>
      </c>
      <c r="C1079" s="11"/>
      <c r="D1079" s="3"/>
      <c r="E1079" s="13"/>
    </row>
    <row r="1080" spans="1:5" s="12" customFormat="1">
      <c r="A1080" s="3" t="s">
        <v>877</v>
      </c>
      <c r="B1080" s="3">
        <v>1</v>
      </c>
      <c r="C1080" s="11"/>
      <c r="D1080" s="3"/>
      <c r="E1080" s="13"/>
    </row>
    <row r="1081" spans="1:5" s="12" customFormat="1">
      <c r="A1081" s="3" t="s">
        <v>761</v>
      </c>
      <c r="B1081" s="3">
        <v>1</v>
      </c>
      <c r="C1081" s="11"/>
      <c r="D1081" s="3"/>
      <c r="E1081" s="13"/>
    </row>
    <row r="1082" spans="1:5" s="12" customFormat="1">
      <c r="A1082" s="3" t="s">
        <v>878</v>
      </c>
      <c r="B1082" s="3">
        <v>1</v>
      </c>
      <c r="C1082" s="11"/>
      <c r="D1082" s="3"/>
      <c r="E1082" s="13"/>
    </row>
    <row r="1083" spans="1:5" s="12" customFormat="1">
      <c r="A1083" s="3" t="s">
        <v>845</v>
      </c>
      <c r="B1083" s="3">
        <v>1</v>
      </c>
      <c r="C1083" s="11"/>
      <c r="D1083" s="3"/>
      <c r="E1083" s="13"/>
    </row>
    <row r="1084" spans="1:5" s="12" customFormat="1">
      <c r="A1084" s="3" t="s">
        <v>875</v>
      </c>
      <c r="B1084" s="3">
        <v>1</v>
      </c>
      <c r="C1084" s="11"/>
      <c r="D1084" s="3"/>
      <c r="E1084" s="13"/>
    </row>
    <row r="1085" spans="1:5" s="12" customFormat="1">
      <c r="A1085" s="3" t="s">
        <v>803</v>
      </c>
      <c r="B1085" s="3">
        <v>1</v>
      </c>
      <c r="C1085" s="11"/>
      <c r="D1085" s="3"/>
      <c r="E1085" s="13"/>
    </row>
    <row r="1086" spans="1:5" s="12" customFormat="1">
      <c r="A1086" s="3" t="s">
        <v>820</v>
      </c>
      <c r="B1086" s="3">
        <v>1</v>
      </c>
      <c r="C1086" s="11"/>
      <c r="D1086" s="3"/>
      <c r="E1086" s="13"/>
    </row>
    <row r="1087" spans="1:5" s="12" customFormat="1">
      <c r="A1087" s="3" t="s">
        <v>550</v>
      </c>
      <c r="B1087" s="3">
        <v>1</v>
      </c>
      <c r="C1087" s="11"/>
      <c r="D1087" s="3"/>
      <c r="E1087" s="13"/>
    </row>
    <row r="1088" spans="1:5" s="12" customFormat="1">
      <c r="A1088" s="3" t="s">
        <v>738</v>
      </c>
      <c r="B1088" s="3">
        <v>1</v>
      </c>
      <c r="C1088" s="11"/>
      <c r="D1088" s="3"/>
      <c r="E1088" s="13"/>
    </row>
    <row r="1089" spans="1:5" s="12" customFormat="1">
      <c r="A1089" s="3" t="s">
        <v>719</v>
      </c>
      <c r="B1089" s="3">
        <v>2</v>
      </c>
      <c r="C1089" s="11"/>
      <c r="D1089" s="3"/>
      <c r="E1089" s="13"/>
    </row>
    <row r="1090" spans="1:5" s="12" customFormat="1">
      <c r="A1090" s="3" t="s">
        <v>689</v>
      </c>
      <c r="B1090" s="3">
        <v>1</v>
      </c>
      <c r="C1090" s="11"/>
      <c r="D1090" s="3"/>
      <c r="E1090" s="13"/>
    </row>
    <row r="1091" spans="1:5" s="12" customFormat="1">
      <c r="A1091" s="3" t="s">
        <v>739</v>
      </c>
      <c r="B1091" s="3">
        <v>1</v>
      </c>
      <c r="C1091" s="11">
        <v>41681</v>
      </c>
      <c r="D1091" s="3"/>
      <c r="E1091" s="13"/>
    </row>
    <row r="1092" spans="1:5" s="12" customFormat="1">
      <c r="A1092" s="3" t="s">
        <v>796</v>
      </c>
      <c r="B1092" s="3">
        <v>1</v>
      </c>
      <c r="C1092" s="11"/>
      <c r="D1092" s="3"/>
      <c r="E1092" s="13"/>
    </row>
    <row r="1093" spans="1:5" s="12" customFormat="1">
      <c r="A1093" s="3" t="s">
        <v>841</v>
      </c>
      <c r="B1093" s="3">
        <v>1</v>
      </c>
      <c r="C1093" s="11"/>
      <c r="D1093" s="3"/>
      <c r="E1093" s="13"/>
    </row>
    <row r="1094" spans="1:5" s="12" customFormat="1">
      <c r="A1094" s="3" t="s">
        <v>802</v>
      </c>
      <c r="B1094" s="3">
        <v>1</v>
      </c>
      <c r="C1094" s="11"/>
      <c r="D1094" s="3"/>
      <c r="E1094" s="13"/>
    </row>
    <row r="1095" spans="1:5" s="12" customFormat="1">
      <c r="A1095" s="3" t="s">
        <v>782</v>
      </c>
      <c r="B1095" s="3">
        <v>1</v>
      </c>
      <c r="C1095" s="11"/>
      <c r="D1095" s="3"/>
      <c r="E1095" s="13"/>
    </row>
    <row r="1096" spans="1:5" s="12" customFormat="1">
      <c r="A1096" s="3" t="s">
        <v>473</v>
      </c>
      <c r="B1096" s="3">
        <v>4</v>
      </c>
      <c r="C1096" s="11"/>
      <c r="D1096" s="3"/>
      <c r="E1096" s="13"/>
    </row>
    <row r="1097" spans="1:5" s="12" customFormat="1">
      <c r="A1097" s="3" t="s">
        <v>874</v>
      </c>
      <c r="B1097" s="3">
        <v>2</v>
      </c>
      <c r="C1097" s="11"/>
      <c r="D1097" s="3"/>
      <c r="E1097" s="13"/>
    </row>
    <row r="1098" spans="1:5" s="12" customFormat="1">
      <c r="A1098" s="3" t="s">
        <v>840</v>
      </c>
      <c r="B1098" s="3">
        <v>1</v>
      </c>
      <c r="C1098" s="11"/>
      <c r="D1098" s="3"/>
      <c r="E1098" s="13"/>
    </row>
    <row r="1099" spans="1:5" s="12" customFormat="1">
      <c r="A1099" s="3" t="s">
        <v>770</v>
      </c>
      <c r="B1099" s="3">
        <v>2</v>
      </c>
      <c r="C1099" s="11"/>
      <c r="D1099" s="3"/>
      <c r="E1099" s="13"/>
    </row>
    <row r="1100" spans="1:5" s="12" customFormat="1">
      <c r="A1100" s="3" t="s">
        <v>473</v>
      </c>
      <c r="B1100" s="3">
        <v>2</v>
      </c>
      <c r="C1100" s="11"/>
      <c r="D1100" s="3"/>
      <c r="E1100" s="13"/>
    </row>
    <row r="1101" spans="1:5" s="12" customFormat="1">
      <c r="A1101" s="3" t="s">
        <v>799</v>
      </c>
      <c r="B1101" s="3">
        <v>1</v>
      </c>
      <c r="C1101" s="11"/>
      <c r="D1101" s="3"/>
      <c r="E1101" s="13"/>
    </row>
    <row r="1102" spans="1:5" s="12" customFormat="1">
      <c r="A1102" s="3" t="s">
        <v>577</v>
      </c>
      <c r="B1102" s="3">
        <v>1</v>
      </c>
      <c r="C1102" s="11"/>
      <c r="D1102" s="3"/>
      <c r="E1102" s="13"/>
    </row>
    <row r="1103" spans="1:5" s="12" customFormat="1">
      <c r="A1103" s="3" t="s">
        <v>572</v>
      </c>
      <c r="B1103" s="3">
        <v>1</v>
      </c>
      <c r="C1103" s="11"/>
      <c r="D1103" s="3"/>
      <c r="E1103" s="13"/>
    </row>
    <row r="1104" spans="1:5" s="12" customFormat="1">
      <c r="A1104" s="3" t="s">
        <v>573</v>
      </c>
      <c r="B1104" s="3">
        <v>1</v>
      </c>
      <c r="C1104" s="11"/>
      <c r="D1104" s="3"/>
      <c r="E1104" s="13"/>
    </row>
    <row r="1105" spans="1:5" s="12" customFormat="1">
      <c r="A1105" s="3" t="s">
        <v>698</v>
      </c>
      <c r="B1105" s="3">
        <v>1</v>
      </c>
      <c r="C1105" s="11"/>
      <c r="D1105" s="3"/>
      <c r="E1105" s="13"/>
    </row>
    <row r="1106" spans="1:5" s="12" customFormat="1">
      <c r="A1106" s="3" t="s">
        <v>879</v>
      </c>
      <c r="B1106" s="3">
        <v>3</v>
      </c>
      <c r="C1106" s="11"/>
      <c r="D1106" s="3"/>
      <c r="E1106" s="13"/>
    </row>
    <row r="1107" spans="1:5" s="12" customFormat="1">
      <c r="A1107" s="3" t="s">
        <v>845</v>
      </c>
      <c r="B1107" s="3">
        <v>2</v>
      </c>
      <c r="C1107" s="11"/>
      <c r="D1107" s="3"/>
      <c r="E1107" s="13"/>
    </row>
    <row r="1108" spans="1:5" s="12" customFormat="1">
      <c r="A1108" s="3" t="s">
        <v>859</v>
      </c>
      <c r="B1108" s="3">
        <v>3</v>
      </c>
      <c r="C1108" s="11"/>
      <c r="D1108" s="3"/>
      <c r="E1108" s="13"/>
    </row>
    <row r="1109" spans="1:5" s="12" customFormat="1">
      <c r="A1109" s="3" t="s">
        <v>880</v>
      </c>
      <c r="B1109" s="3">
        <v>1</v>
      </c>
      <c r="C1109" s="11"/>
      <c r="D1109" s="3"/>
      <c r="E1109" s="13"/>
    </row>
    <row r="1110" spans="1:5" s="12" customFormat="1">
      <c r="A1110" s="3" t="s">
        <v>726</v>
      </c>
      <c r="B1110" s="3">
        <v>1</v>
      </c>
      <c r="C1110" s="11"/>
      <c r="D1110" s="3"/>
      <c r="E1110" s="13"/>
    </row>
    <row r="1111" spans="1:5" s="12" customFormat="1">
      <c r="A1111" s="3" t="s">
        <v>881</v>
      </c>
      <c r="B1111" s="3">
        <v>1</v>
      </c>
      <c r="C1111" s="11"/>
      <c r="D1111" s="3"/>
      <c r="E1111" s="13"/>
    </row>
    <row r="1112" spans="1:5" s="12" customFormat="1">
      <c r="A1112" s="3" t="s">
        <v>525</v>
      </c>
      <c r="B1112" s="3">
        <v>1</v>
      </c>
      <c r="C1112" s="11"/>
      <c r="D1112" s="3"/>
      <c r="E1112" s="13"/>
    </row>
    <row r="1113" spans="1:5" s="12" customFormat="1">
      <c r="A1113" s="3" t="s">
        <v>734</v>
      </c>
      <c r="B1113" s="3">
        <v>1</v>
      </c>
      <c r="C1113" s="11"/>
      <c r="D1113" s="3"/>
      <c r="E1113" s="13"/>
    </row>
    <row r="1114" spans="1:5" s="12" customFormat="1">
      <c r="A1114" s="3" t="s">
        <v>738</v>
      </c>
      <c r="B1114" s="3">
        <v>1</v>
      </c>
      <c r="C1114" s="11"/>
      <c r="D1114" s="3"/>
      <c r="E1114" s="13"/>
    </row>
    <row r="1115" spans="1:5" s="12" customFormat="1">
      <c r="A1115" s="3" t="s">
        <v>597</v>
      </c>
      <c r="B1115" s="3">
        <v>1</v>
      </c>
      <c r="C1115" s="11"/>
      <c r="D1115" s="3"/>
      <c r="E1115" s="13"/>
    </row>
    <row r="1116" spans="1:5" s="12" customFormat="1">
      <c r="A1116" s="3" t="s">
        <v>839</v>
      </c>
      <c r="B1116" s="3">
        <v>1</v>
      </c>
      <c r="C1116" s="11"/>
      <c r="D1116" s="3"/>
      <c r="E1116" s="13"/>
    </row>
    <row r="1117" spans="1:5" s="12" customFormat="1">
      <c r="A1117" s="3" t="s">
        <v>524</v>
      </c>
      <c r="B1117" s="3">
        <v>1</v>
      </c>
      <c r="C1117" s="11"/>
      <c r="D1117" s="3"/>
      <c r="E1117" s="13"/>
    </row>
    <row r="1118" spans="1:5" s="12" customFormat="1">
      <c r="A1118" s="3" t="s">
        <v>505</v>
      </c>
      <c r="B1118" s="3">
        <v>1</v>
      </c>
      <c r="C1118" s="11"/>
      <c r="D1118" s="3"/>
      <c r="E1118" s="13"/>
    </row>
    <row r="1119" spans="1:5" s="12" customFormat="1">
      <c r="A1119" s="3" t="s">
        <v>702</v>
      </c>
      <c r="B1119" s="3">
        <v>1</v>
      </c>
      <c r="C1119" s="11"/>
      <c r="D1119" s="3"/>
      <c r="E1119" s="13"/>
    </row>
    <row r="1120" spans="1:5" s="12" customFormat="1">
      <c r="A1120" s="3" t="s">
        <v>719</v>
      </c>
      <c r="B1120" s="3">
        <v>1</v>
      </c>
      <c r="C1120" s="11"/>
      <c r="D1120" s="3"/>
      <c r="E1120" s="13"/>
    </row>
    <row r="1121" spans="1:5" s="12" customFormat="1">
      <c r="A1121" s="3" t="s">
        <v>633</v>
      </c>
      <c r="B1121" s="3">
        <v>1</v>
      </c>
      <c r="C1121" s="11"/>
      <c r="D1121" s="3"/>
      <c r="E1121" s="13"/>
    </row>
    <row r="1122" spans="1:5" s="12" customFormat="1">
      <c r="A1122" s="3" t="s">
        <v>524</v>
      </c>
      <c r="B1122" s="3">
        <v>1</v>
      </c>
      <c r="C1122" s="11"/>
      <c r="D1122" s="3"/>
      <c r="E1122" s="13"/>
    </row>
    <row r="1123" spans="1:5" s="12" customFormat="1">
      <c r="A1123" s="3" t="s">
        <v>505</v>
      </c>
      <c r="B1123" s="3">
        <v>1</v>
      </c>
      <c r="C1123" s="11"/>
      <c r="D1123" s="3"/>
      <c r="E1123" s="13"/>
    </row>
    <row r="1124" spans="1:5" s="12" customFormat="1">
      <c r="A1124" s="3" t="s">
        <v>808</v>
      </c>
      <c r="B1124" s="3">
        <v>2</v>
      </c>
      <c r="C1124" s="11"/>
      <c r="D1124" s="3"/>
      <c r="E1124" s="13"/>
    </row>
    <row r="1125" spans="1:5" s="12" customFormat="1">
      <c r="A1125" s="3" t="s">
        <v>809</v>
      </c>
      <c r="B1125" s="3">
        <v>2</v>
      </c>
      <c r="C1125" s="11">
        <v>41683</v>
      </c>
      <c r="D1125" s="3"/>
      <c r="E1125" s="13"/>
    </row>
    <row r="1126" spans="1:5" s="12" customFormat="1">
      <c r="A1126" s="3" t="s">
        <v>882</v>
      </c>
      <c r="B1126" s="3">
        <v>2</v>
      </c>
      <c r="C1126" s="11"/>
      <c r="D1126" s="3"/>
      <c r="E1126" s="13"/>
    </row>
    <row r="1127" spans="1:5" s="12" customFormat="1">
      <c r="A1127" s="3" t="s">
        <v>859</v>
      </c>
      <c r="B1127" s="3">
        <v>2</v>
      </c>
      <c r="C1127" s="11"/>
      <c r="D1127" s="3"/>
      <c r="E1127" s="13"/>
    </row>
    <row r="1128" spans="1:5" s="12" customFormat="1">
      <c r="A1128" s="3" t="s">
        <v>827</v>
      </c>
      <c r="B1128" s="3">
        <v>1</v>
      </c>
      <c r="C1128" s="11"/>
      <c r="D1128" s="3"/>
      <c r="E1128" s="13"/>
    </row>
    <row r="1129" spans="1:5" s="12" customFormat="1">
      <c r="A1129" s="3" t="s">
        <v>831</v>
      </c>
      <c r="B1129" s="3">
        <v>2</v>
      </c>
      <c r="C1129" s="11"/>
      <c r="D1129" s="3"/>
      <c r="E1129" s="13"/>
    </row>
    <row r="1130" spans="1:5" s="12" customFormat="1">
      <c r="A1130" s="3" t="s">
        <v>469</v>
      </c>
      <c r="B1130" s="3">
        <v>1</v>
      </c>
      <c r="C1130" s="11"/>
      <c r="D1130" s="3"/>
      <c r="E1130" s="13"/>
    </row>
    <row r="1131" spans="1:5" s="12" customFormat="1">
      <c r="A1131" s="3" t="s">
        <v>746</v>
      </c>
      <c r="B1131" s="3">
        <v>2</v>
      </c>
      <c r="C1131" s="11"/>
      <c r="D1131" s="3"/>
      <c r="E1131" s="13"/>
    </row>
    <row r="1132" spans="1:5" s="12" customFormat="1">
      <c r="A1132" s="3" t="s">
        <v>525</v>
      </c>
      <c r="B1132" s="3">
        <v>1</v>
      </c>
      <c r="C1132" s="11"/>
      <c r="D1132" s="3"/>
      <c r="E1132" s="13"/>
    </row>
    <row r="1133" spans="1:5" s="12" customFormat="1">
      <c r="A1133" s="3" t="s">
        <v>881</v>
      </c>
      <c r="B1133" s="3">
        <v>4</v>
      </c>
      <c r="C1133" s="11"/>
      <c r="D1133" s="3"/>
      <c r="E1133" s="13"/>
    </row>
    <row r="1134" spans="1:5" s="12" customFormat="1">
      <c r="A1134" s="3" t="s">
        <v>861</v>
      </c>
      <c r="B1134" s="3">
        <v>4</v>
      </c>
      <c r="C1134" s="11"/>
      <c r="D1134" s="3"/>
      <c r="E1134" s="13"/>
    </row>
    <row r="1135" spans="1:5" s="12" customFormat="1">
      <c r="A1135" s="3" t="s">
        <v>854</v>
      </c>
      <c r="B1135" s="3">
        <v>1</v>
      </c>
      <c r="C1135" s="11"/>
      <c r="D1135" s="3"/>
      <c r="E1135" s="13"/>
    </row>
    <row r="1136" spans="1:5" s="12" customFormat="1">
      <c r="A1136" s="3" t="s">
        <v>571</v>
      </c>
      <c r="B1136" s="3">
        <v>1</v>
      </c>
      <c r="C1136" s="11"/>
      <c r="D1136" s="3"/>
      <c r="E1136" s="13"/>
    </row>
    <row r="1137" spans="1:5" s="12" customFormat="1">
      <c r="A1137" s="3" t="s">
        <v>716</v>
      </c>
      <c r="B1137" s="3">
        <v>1</v>
      </c>
      <c r="C1137" s="11"/>
      <c r="D1137" s="3"/>
      <c r="E1137" s="13"/>
    </row>
    <row r="1138" spans="1:5" s="12" customFormat="1">
      <c r="A1138" s="3" t="s">
        <v>883</v>
      </c>
      <c r="B1138" s="3">
        <v>1</v>
      </c>
      <c r="C1138" s="11">
        <v>41684</v>
      </c>
      <c r="D1138" s="3"/>
      <c r="E1138" s="13"/>
    </row>
    <row r="1139" spans="1:5" s="12" customFormat="1">
      <c r="A1139" s="3" t="s">
        <v>751</v>
      </c>
      <c r="B1139" s="3">
        <v>2</v>
      </c>
      <c r="C1139" s="11"/>
      <c r="D1139" s="3"/>
      <c r="E1139" s="13"/>
    </row>
    <row r="1140" spans="1:5" s="12" customFormat="1">
      <c r="A1140" s="3" t="s">
        <v>883</v>
      </c>
      <c r="B1140" s="3">
        <v>1</v>
      </c>
      <c r="C1140" s="11"/>
      <c r="D1140" s="3"/>
      <c r="E1140" s="13"/>
    </row>
    <row r="1141" spans="1:5" s="12" customFormat="1">
      <c r="A1141" s="3" t="s">
        <v>638</v>
      </c>
      <c r="B1141" s="3">
        <v>1</v>
      </c>
      <c r="C1141" s="11"/>
      <c r="D1141" s="3"/>
      <c r="E1141" s="13"/>
    </row>
    <row r="1142" spans="1:5" s="12" customFormat="1">
      <c r="A1142" s="3" t="s">
        <v>876</v>
      </c>
      <c r="B1142" s="3">
        <v>1</v>
      </c>
      <c r="C1142" s="11"/>
      <c r="D1142" s="3"/>
      <c r="E1142" s="13"/>
    </row>
    <row r="1143" spans="1:5" s="12" customFormat="1">
      <c r="A1143" s="3" t="s">
        <v>831</v>
      </c>
      <c r="B1143" s="3">
        <v>2</v>
      </c>
      <c r="C1143" s="11"/>
      <c r="D1143" s="3"/>
      <c r="E1143" s="13"/>
    </row>
    <row r="1144" spans="1:5" s="12" customFormat="1">
      <c r="A1144" s="3" t="s">
        <v>796</v>
      </c>
      <c r="B1144" s="3">
        <v>2</v>
      </c>
      <c r="C1144" s="11"/>
      <c r="D1144" s="3"/>
      <c r="E1144" s="13"/>
    </row>
    <row r="1145" spans="1:5" s="12" customFormat="1">
      <c r="A1145" s="3" t="s">
        <v>739</v>
      </c>
      <c r="B1145" s="3">
        <v>2</v>
      </c>
      <c r="C1145" s="11"/>
      <c r="D1145" s="3"/>
      <c r="E1145" s="13"/>
    </row>
    <row r="1146" spans="1:5" s="12" customFormat="1">
      <c r="A1146" s="3" t="s">
        <v>798</v>
      </c>
      <c r="B1146" s="3">
        <v>2</v>
      </c>
      <c r="C1146" s="11"/>
      <c r="D1146" s="3"/>
      <c r="E1146" s="13"/>
    </row>
    <row r="1147" spans="1:5" s="12" customFormat="1">
      <c r="A1147" s="3" t="s">
        <v>687</v>
      </c>
      <c r="B1147" s="3">
        <v>2</v>
      </c>
      <c r="C1147" s="11"/>
      <c r="D1147" s="3"/>
      <c r="E1147" s="13"/>
    </row>
    <row r="1148" spans="1:5" s="12" customFormat="1">
      <c r="A1148" s="3" t="s">
        <v>856</v>
      </c>
      <c r="B1148" s="3">
        <v>1</v>
      </c>
      <c r="C1148" s="11"/>
      <c r="D1148" s="3"/>
      <c r="E1148" s="13"/>
    </row>
    <row r="1149" spans="1:5" s="12" customFormat="1">
      <c r="A1149" s="3" t="s">
        <v>684</v>
      </c>
      <c r="B1149" s="3">
        <v>1</v>
      </c>
      <c r="C1149" s="11"/>
      <c r="D1149" s="3"/>
      <c r="E1149" s="13"/>
    </row>
    <row r="1150" spans="1:5" s="12" customFormat="1">
      <c r="A1150" s="3" t="s">
        <v>783</v>
      </c>
      <c r="B1150" s="3">
        <v>1</v>
      </c>
      <c r="C1150" s="11"/>
      <c r="D1150" s="3"/>
      <c r="E1150" s="13"/>
    </row>
    <row r="1151" spans="1:5" s="12" customFormat="1">
      <c r="A1151" s="3" t="s">
        <v>815</v>
      </c>
      <c r="B1151" s="3">
        <v>1</v>
      </c>
      <c r="C1151" s="11"/>
      <c r="D1151" s="3"/>
      <c r="E1151" s="13"/>
    </row>
    <row r="1152" spans="1:5" s="12" customFormat="1">
      <c r="A1152" s="3" t="s">
        <v>549</v>
      </c>
      <c r="B1152" s="3">
        <v>1</v>
      </c>
      <c r="C1152" s="11"/>
      <c r="D1152" s="3"/>
      <c r="E1152" s="13"/>
    </row>
    <row r="1153" spans="1:5" s="12" customFormat="1">
      <c r="A1153" s="3" t="s">
        <v>780</v>
      </c>
      <c r="B1153" s="3">
        <v>1</v>
      </c>
      <c r="C1153" s="11"/>
      <c r="D1153" s="3"/>
      <c r="E1153" s="13"/>
    </row>
    <row r="1154" spans="1:5" s="12" customFormat="1">
      <c r="A1154" s="3" t="s">
        <v>854</v>
      </c>
      <c r="B1154" s="3">
        <v>1</v>
      </c>
      <c r="C1154" s="11"/>
      <c r="D1154" s="3"/>
      <c r="E1154" s="13"/>
    </row>
    <row r="1155" spans="1:5" s="12" customFormat="1">
      <c r="A1155" s="3" t="s">
        <v>597</v>
      </c>
      <c r="B1155" s="3">
        <v>1</v>
      </c>
      <c r="C1155" s="11"/>
      <c r="D1155" s="3"/>
      <c r="E1155" s="13"/>
    </row>
    <row r="1156" spans="1:5" s="12" customFormat="1">
      <c r="A1156" s="3" t="s">
        <v>793</v>
      </c>
      <c r="B1156" s="3">
        <v>1</v>
      </c>
      <c r="C1156" s="11"/>
      <c r="D1156" s="3"/>
      <c r="E1156" s="13"/>
    </row>
    <row r="1157" spans="1:5" s="12" customFormat="1">
      <c r="A1157" s="3" t="s">
        <v>787</v>
      </c>
      <c r="B1157" s="3">
        <v>1</v>
      </c>
      <c r="C1157" s="11"/>
      <c r="D1157" s="3"/>
      <c r="E1157" s="13"/>
    </row>
    <row r="1158" spans="1:5" s="12" customFormat="1">
      <c r="A1158" s="3" t="s">
        <v>571</v>
      </c>
      <c r="B1158" s="3">
        <v>1</v>
      </c>
      <c r="C1158" s="11"/>
      <c r="D1158" s="3"/>
      <c r="E1158" s="13"/>
    </row>
    <row r="1159" spans="1:5" s="12" customFormat="1">
      <c r="A1159" s="3" t="s">
        <v>884</v>
      </c>
      <c r="B1159" s="3">
        <v>2</v>
      </c>
      <c r="C1159" s="11"/>
      <c r="D1159" s="3"/>
      <c r="E1159" s="13"/>
    </row>
    <row r="1160" spans="1:5" s="12" customFormat="1">
      <c r="A1160" s="3" t="s">
        <v>882</v>
      </c>
      <c r="B1160" s="3">
        <v>1</v>
      </c>
      <c r="C1160" s="11"/>
      <c r="D1160" s="3"/>
      <c r="E1160" s="13"/>
    </row>
    <row r="1161" spans="1:5" s="12" customFormat="1">
      <c r="A1161" s="3" t="s">
        <v>731</v>
      </c>
      <c r="B1161" s="3">
        <v>1</v>
      </c>
      <c r="C1161" s="11"/>
      <c r="D1161" s="3"/>
      <c r="E1161" s="13"/>
    </row>
    <row r="1162" spans="1:5" s="12" customFormat="1">
      <c r="A1162" s="3" t="s">
        <v>550</v>
      </c>
      <c r="B1162" s="3">
        <v>1</v>
      </c>
      <c r="C1162" s="11"/>
      <c r="D1162" s="3"/>
      <c r="E1162" s="13"/>
    </row>
    <row r="1163" spans="1:5" s="12" customFormat="1">
      <c r="A1163" s="3" t="s">
        <v>885</v>
      </c>
      <c r="B1163" s="3">
        <v>1</v>
      </c>
      <c r="C1163" s="11"/>
      <c r="D1163" s="3"/>
      <c r="E1163" s="13"/>
    </row>
    <row r="1164" spans="1:5" s="12" customFormat="1">
      <c r="A1164" s="3" t="s">
        <v>865</v>
      </c>
      <c r="B1164" s="3">
        <v>1</v>
      </c>
      <c r="C1164" s="11"/>
      <c r="D1164" s="3"/>
      <c r="E1164" s="13"/>
    </row>
    <row r="1165" spans="1:5" s="12" customFormat="1">
      <c r="A1165" s="3" t="s">
        <v>672</v>
      </c>
      <c r="B1165" s="3">
        <v>2</v>
      </c>
      <c r="C1165" s="11"/>
      <c r="D1165" s="3"/>
      <c r="E1165" s="13"/>
    </row>
    <row r="1166" spans="1:5" s="12" customFormat="1">
      <c r="A1166" s="3" t="s">
        <v>877</v>
      </c>
      <c r="B1166" s="3">
        <v>2</v>
      </c>
      <c r="C1166" s="11"/>
      <c r="D1166" s="3"/>
      <c r="E1166" s="13"/>
    </row>
    <row r="1167" spans="1:5" s="12" customFormat="1">
      <c r="A1167" s="3" t="s">
        <v>667</v>
      </c>
      <c r="B1167" s="3">
        <v>2</v>
      </c>
      <c r="C1167" s="11"/>
      <c r="D1167" s="3"/>
      <c r="E1167" s="13"/>
    </row>
    <row r="1168" spans="1:5" s="12" customFormat="1">
      <c r="A1168" s="3" t="s">
        <v>867</v>
      </c>
      <c r="B1168" s="3">
        <v>1</v>
      </c>
      <c r="C1168" s="11"/>
      <c r="D1168" s="3"/>
      <c r="E1168" s="13"/>
    </row>
    <row r="1169" spans="1:5" s="12" customFormat="1">
      <c r="A1169" s="3" t="s">
        <v>737</v>
      </c>
      <c r="B1169" s="3">
        <v>1</v>
      </c>
      <c r="C1169" s="11"/>
      <c r="D1169" s="3"/>
      <c r="E1169" s="13"/>
    </row>
    <row r="1170" spans="1:5" s="12" customFormat="1">
      <c r="A1170" s="3" t="s">
        <v>738</v>
      </c>
      <c r="B1170" s="3">
        <v>1</v>
      </c>
      <c r="C1170" s="11"/>
      <c r="D1170" s="3"/>
      <c r="E1170" s="13"/>
    </row>
    <row r="1171" spans="1:5" s="12" customFormat="1">
      <c r="A1171" s="3" t="s">
        <v>505</v>
      </c>
      <c r="B1171" s="3">
        <v>1</v>
      </c>
      <c r="C1171" s="11"/>
      <c r="D1171" s="3"/>
      <c r="E1171" s="13"/>
    </row>
    <row r="1172" spans="1:5" s="12" customFormat="1">
      <c r="A1172" s="3" t="s">
        <v>597</v>
      </c>
      <c r="B1172" s="3">
        <v>1</v>
      </c>
      <c r="C1172" s="11"/>
      <c r="D1172" s="3"/>
      <c r="E1172" s="13"/>
    </row>
    <row r="1173" spans="1:5" s="12" customFormat="1">
      <c r="A1173" s="3" t="s">
        <v>858</v>
      </c>
      <c r="B1173" s="3">
        <v>1</v>
      </c>
      <c r="C1173" s="11"/>
      <c r="D1173" s="3"/>
      <c r="E1173" s="13"/>
    </row>
    <row r="1174" spans="1:5" s="12" customFormat="1">
      <c r="A1174" s="3" t="s">
        <v>746</v>
      </c>
      <c r="B1174" s="3">
        <v>1</v>
      </c>
      <c r="C1174" s="11"/>
      <c r="D1174" s="3"/>
      <c r="E1174" s="13"/>
    </row>
    <row r="1175" spans="1:5" s="12" customFormat="1">
      <c r="A1175" s="3" t="s">
        <v>868</v>
      </c>
      <c r="B1175" s="3">
        <v>1</v>
      </c>
      <c r="C1175" s="11"/>
      <c r="D1175" s="3"/>
      <c r="E1175" s="13"/>
    </row>
    <row r="1176" spans="1:5" s="12" customFormat="1">
      <c r="A1176" s="3" t="s">
        <v>689</v>
      </c>
      <c r="B1176" s="3">
        <v>1</v>
      </c>
      <c r="C1176" s="11"/>
      <c r="D1176" s="3"/>
      <c r="E1176" s="13"/>
    </row>
    <row r="1177" spans="1:5" s="12" customFormat="1">
      <c r="A1177" s="3" t="s">
        <v>579</v>
      </c>
      <c r="B1177" s="3">
        <v>1</v>
      </c>
      <c r="C1177" s="11"/>
      <c r="D1177" s="3"/>
      <c r="E1177" s="13"/>
    </row>
    <row r="1178" spans="1:5" s="12" customFormat="1">
      <c r="A1178" s="3" t="s">
        <v>575</v>
      </c>
      <c r="B1178" s="3">
        <v>1</v>
      </c>
      <c r="C1178" s="11"/>
      <c r="D1178" s="3"/>
      <c r="E1178" s="13"/>
    </row>
    <row r="1179" spans="1:5" s="12" customFormat="1">
      <c r="A1179" s="3" t="s">
        <v>577</v>
      </c>
      <c r="B1179" s="3">
        <v>2</v>
      </c>
      <c r="C1179" s="11"/>
      <c r="D1179" s="3"/>
      <c r="E1179" s="13"/>
    </row>
    <row r="1180" spans="1:5" s="12" customFormat="1">
      <c r="A1180" s="3" t="s">
        <v>820</v>
      </c>
      <c r="B1180" s="3">
        <v>2</v>
      </c>
      <c r="C1180" s="11"/>
      <c r="D1180" s="3"/>
      <c r="E1180" s="13"/>
    </row>
    <row r="1181" spans="1:5" s="12" customFormat="1">
      <c r="A1181" s="3" t="s">
        <v>819</v>
      </c>
      <c r="B1181" s="3">
        <v>2</v>
      </c>
      <c r="C1181" s="11"/>
      <c r="D1181" s="3"/>
      <c r="E1181" s="13"/>
    </row>
    <row r="1182" spans="1:5" s="12" customFormat="1">
      <c r="A1182" s="3" t="s">
        <v>871</v>
      </c>
      <c r="B1182" s="3">
        <v>2</v>
      </c>
      <c r="C1182" s="11"/>
      <c r="D1182" s="3"/>
      <c r="E1182" s="13"/>
    </row>
    <row r="1183" spans="1:5" s="12" customFormat="1">
      <c r="A1183" s="3" t="s">
        <v>512</v>
      </c>
      <c r="B1183" s="3">
        <v>2</v>
      </c>
      <c r="C1183" s="11"/>
      <c r="D1183" s="3"/>
      <c r="E1183" s="13"/>
    </row>
    <row r="1184" spans="1:5" s="12" customFormat="1">
      <c r="A1184" s="3" t="s">
        <v>853</v>
      </c>
      <c r="B1184" s="3">
        <v>2</v>
      </c>
      <c r="C1184" s="11"/>
      <c r="D1184" s="3"/>
      <c r="E1184" s="13"/>
    </row>
    <row r="1185" spans="1:5" s="12" customFormat="1">
      <c r="A1185" s="3" t="s">
        <v>829</v>
      </c>
      <c r="B1185" s="3">
        <v>1</v>
      </c>
      <c r="C1185" s="11"/>
      <c r="D1185" s="3"/>
      <c r="E1185" s="13"/>
    </row>
    <row r="1186" spans="1:5" s="12" customFormat="1">
      <c r="A1186" s="3" t="s">
        <v>886</v>
      </c>
      <c r="B1186" s="3">
        <v>1</v>
      </c>
      <c r="C1186" s="11"/>
      <c r="D1186" s="3"/>
      <c r="E1186" s="13"/>
    </row>
    <row r="1187" spans="1:5" s="12" customFormat="1">
      <c r="A1187" s="3" t="s">
        <v>784</v>
      </c>
      <c r="B1187" s="3">
        <v>2</v>
      </c>
      <c r="C1187" s="11"/>
      <c r="D1187" s="3"/>
      <c r="E1187" s="13"/>
    </row>
    <row r="1188" spans="1:5" s="12" customFormat="1">
      <c r="A1188" s="3" t="s">
        <v>865</v>
      </c>
      <c r="B1188" s="3">
        <v>2</v>
      </c>
      <c r="C1188" s="11"/>
      <c r="D1188" s="3"/>
      <c r="E1188" s="13"/>
    </row>
    <row r="1189" spans="1:5" s="12" customFormat="1">
      <c r="A1189" s="3" t="s">
        <v>866</v>
      </c>
      <c r="B1189" s="3">
        <v>2</v>
      </c>
      <c r="C1189" s="11"/>
      <c r="D1189" s="3"/>
      <c r="E1189" s="13"/>
    </row>
    <row r="1190" spans="1:5" s="12" customFormat="1">
      <c r="A1190" s="3" t="s">
        <v>529</v>
      </c>
      <c r="B1190" s="3">
        <v>1</v>
      </c>
      <c r="C1190" s="11"/>
      <c r="D1190" s="3"/>
      <c r="E1190" s="13"/>
    </row>
    <row r="1191" spans="1:5" s="12" customFormat="1">
      <c r="A1191" s="3" t="s">
        <v>530</v>
      </c>
      <c r="B1191" s="3">
        <v>1</v>
      </c>
      <c r="C1191" s="11"/>
      <c r="D1191" s="3"/>
      <c r="E1191" s="13"/>
    </row>
    <row r="1192" spans="1:5" s="12" customFormat="1">
      <c r="A1192" s="3" t="s">
        <v>531</v>
      </c>
      <c r="B1192" s="3">
        <v>1</v>
      </c>
      <c r="C1192" s="11"/>
      <c r="D1192" s="3"/>
      <c r="E1192" s="13"/>
    </row>
    <row r="1193" spans="1:5" s="12" customFormat="1">
      <c r="A1193" s="3" t="s">
        <v>726</v>
      </c>
      <c r="B1193" s="3">
        <v>1</v>
      </c>
      <c r="C1193" s="11"/>
      <c r="D1193" s="3"/>
      <c r="E1193" s="13"/>
    </row>
    <row r="1194" spans="1:5" s="12" customFormat="1">
      <c r="A1194" s="3" t="s">
        <v>882</v>
      </c>
      <c r="B1194" s="3">
        <v>1</v>
      </c>
      <c r="C1194" s="11"/>
      <c r="D1194" s="3"/>
      <c r="E1194" s="13"/>
    </row>
    <row r="1195" spans="1:5" s="12" customFormat="1">
      <c r="A1195" s="3" t="s">
        <v>752</v>
      </c>
      <c r="B1195" s="3">
        <v>1</v>
      </c>
      <c r="C1195" s="11"/>
      <c r="D1195" s="3"/>
      <c r="E1195" s="13"/>
    </row>
    <row r="1196" spans="1:5" s="12" customFormat="1">
      <c r="A1196" s="3" t="s">
        <v>855</v>
      </c>
      <c r="B1196" s="3">
        <v>1</v>
      </c>
      <c r="C1196" s="11"/>
      <c r="D1196" s="3"/>
      <c r="E1196" s="13"/>
    </row>
    <row r="1197" spans="1:5" s="12" customFormat="1">
      <c r="A1197" s="3" t="s">
        <v>793</v>
      </c>
      <c r="B1197" s="3">
        <v>1</v>
      </c>
      <c r="C1197" s="11"/>
      <c r="D1197" s="3"/>
      <c r="E1197" s="13"/>
    </row>
    <row r="1198" spans="1:5" s="12" customFormat="1">
      <c r="A1198" s="3" t="s">
        <v>859</v>
      </c>
      <c r="B1198" s="3">
        <v>1</v>
      </c>
      <c r="C1198" s="11">
        <v>41686</v>
      </c>
      <c r="D1198" s="3"/>
      <c r="E1198" s="13"/>
    </row>
    <row r="1199" spans="1:5" s="12" customFormat="1">
      <c r="A1199" s="3" t="s">
        <v>845</v>
      </c>
      <c r="B1199" s="3">
        <v>1</v>
      </c>
      <c r="C1199" s="11"/>
      <c r="D1199" s="3"/>
      <c r="E1199" s="13"/>
    </row>
    <row r="1200" spans="1:5" s="12" customFormat="1">
      <c r="A1200" s="3" t="s">
        <v>868</v>
      </c>
      <c r="B1200" s="3">
        <v>1</v>
      </c>
      <c r="C1200" s="11"/>
      <c r="D1200" s="3"/>
      <c r="E1200" s="13"/>
    </row>
    <row r="1201" spans="1:5" s="12" customFormat="1">
      <c r="A1201" s="3" t="s">
        <v>614</v>
      </c>
      <c r="B1201" s="3">
        <v>1</v>
      </c>
      <c r="C1201" s="11"/>
      <c r="D1201" s="3"/>
      <c r="E1201" s="13"/>
    </row>
    <row r="1202" spans="1:5" s="12" customFormat="1">
      <c r="A1202" s="3" t="s">
        <v>849</v>
      </c>
      <c r="B1202" s="3">
        <v>2</v>
      </c>
      <c r="C1202" s="11"/>
      <c r="D1202" s="3"/>
      <c r="E1202" s="13"/>
    </row>
    <row r="1203" spans="1:5" s="12" customFormat="1">
      <c r="A1203" s="3" t="s">
        <v>851</v>
      </c>
      <c r="B1203" s="3">
        <v>1</v>
      </c>
      <c r="C1203" s="11"/>
      <c r="D1203" s="3"/>
      <c r="E1203" s="13"/>
    </row>
    <row r="1204" spans="1:5" s="12" customFormat="1">
      <c r="A1204" s="3" t="s">
        <v>849</v>
      </c>
      <c r="B1204" s="3">
        <v>1</v>
      </c>
      <c r="C1204" s="11"/>
      <c r="D1204" s="3"/>
      <c r="E1204" s="13"/>
    </row>
    <row r="1205" spans="1:5" s="12" customFormat="1">
      <c r="A1205" s="3" t="s">
        <v>887</v>
      </c>
      <c r="B1205" s="3">
        <v>1</v>
      </c>
      <c r="C1205" s="11">
        <v>41687</v>
      </c>
      <c r="D1205" s="3"/>
      <c r="E1205" s="13"/>
    </row>
    <row r="1206" spans="1:5" s="12" customFormat="1">
      <c r="A1206" s="3" t="s">
        <v>888</v>
      </c>
      <c r="B1206" s="3">
        <v>1</v>
      </c>
      <c r="C1206" s="11"/>
      <c r="D1206" s="3"/>
      <c r="E1206" s="13"/>
    </row>
    <row r="1207" spans="1:5" s="12" customFormat="1">
      <c r="A1207" s="3" t="s">
        <v>889</v>
      </c>
      <c r="B1207" s="3">
        <v>2</v>
      </c>
      <c r="C1207" s="11"/>
      <c r="D1207" s="3"/>
      <c r="E1207" s="13"/>
    </row>
    <row r="1208" spans="1:5" s="12" customFormat="1">
      <c r="A1208" s="3" t="s">
        <v>888</v>
      </c>
      <c r="B1208" s="3">
        <v>2</v>
      </c>
      <c r="C1208" s="11"/>
      <c r="D1208" s="3"/>
      <c r="E1208" s="13"/>
    </row>
    <row r="1209" spans="1:5" s="12" customFormat="1">
      <c r="A1209" s="3" t="s">
        <v>890</v>
      </c>
      <c r="B1209" s="3">
        <v>2</v>
      </c>
      <c r="C1209" s="11"/>
      <c r="D1209" s="3"/>
      <c r="E1209" s="13"/>
    </row>
    <row r="1210" spans="1:5" s="12" customFormat="1">
      <c r="A1210" s="3" t="s">
        <v>891</v>
      </c>
      <c r="B1210" s="3">
        <v>2</v>
      </c>
      <c r="C1210" s="11"/>
      <c r="D1210" s="3"/>
      <c r="E1210" s="13"/>
    </row>
    <row r="1211" spans="1:5" s="12" customFormat="1">
      <c r="A1211" s="3" t="s">
        <v>891</v>
      </c>
      <c r="B1211" s="3">
        <v>1</v>
      </c>
      <c r="C1211" s="11"/>
      <c r="D1211" s="3"/>
      <c r="E1211" s="13"/>
    </row>
    <row r="1212" spans="1:5" s="12" customFormat="1">
      <c r="A1212" s="3" t="s">
        <v>892</v>
      </c>
      <c r="B1212" s="3">
        <v>1</v>
      </c>
      <c r="C1212" s="11"/>
      <c r="D1212" s="3"/>
      <c r="E1212" s="13"/>
    </row>
    <row r="1213" spans="1:5" s="12" customFormat="1">
      <c r="A1213" s="3" t="s">
        <v>272</v>
      </c>
      <c r="B1213" s="3">
        <v>1</v>
      </c>
      <c r="C1213" s="11"/>
      <c r="D1213" s="3"/>
      <c r="E1213" s="13"/>
    </row>
    <row r="1214" spans="1:5" s="12" customFormat="1">
      <c r="A1214" s="3" t="s">
        <v>890</v>
      </c>
      <c r="B1214" s="3">
        <v>1</v>
      </c>
      <c r="C1214" s="11"/>
      <c r="D1214" s="3"/>
      <c r="E1214" s="13"/>
    </row>
    <row r="1215" spans="1:5" s="12" customFormat="1">
      <c r="A1215" s="3" t="s">
        <v>888</v>
      </c>
      <c r="B1215" s="3">
        <v>1</v>
      </c>
      <c r="C1215" s="11"/>
      <c r="D1215" s="3"/>
      <c r="E1215" s="13"/>
    </row>
    <row r="1216" spans="1:5" s="12" customFormat="1">
      <c r="A1216" s="3" t="s">
        <v>272</v>
      </c>
      <c r="B1216" s="3">
        <v>2</v>
      </c>
      <c r="C1216" s="11"/>
      <c r="D1216" s="3"/>
      <c r="E1216" s="13"/>
    </row>
    <row r="1217" spans="1:5" s="12" customFormat="1">
      <c r="A1217" s="3" t="s">
        <v>275</v>
      </c>
      <c r="B1217" s="3">
        <v>1</v>
      </c>
      <c r="C1217" s="11"/>
      <c r="D1217" s="3"/>
      <c r="E1217" s="13"/>
    </row>
    <row r="1218" spans="1:5" s="12" customFormat="1">
      <c r="A1218" s="3" t="s">
        <v>277</v>
      </c>
      <c r="B1218" s="3">
        <v>1</v>
      </c>
      <c r="C1218" s="11"/>
      <c r="D1218" s="3"/>
      <c r="E1218" s="13"/>
    </row>
    <row r="1219" spans="1:5" s="12" customFormat="1">
      <c r="A1219" s="3" t="s">
        <v>275</v>
      </c>
      <c r="B1219" s="3">
        <v>1</v>
      </c>
      <c r="C1219" s="11"/>
      <c r="D1219" s="3"/>
      <c r="E1219" s="13"/>
    </row>
    <row r="1220" spans="1:5" s="12" customFormat="1">
      <c r="A1220" s="3" t="s">
        <v>272</v>
      </c>
      <c r="B1220" s="3">
        <v>1</v>
      </c>
      <c r="C1220" s="11"/>
      <c r="D1220" s="3"/>
      <c r="E1220" s="13"/>
    </row>
    <row r="1221" spans="1:5" s="12" customFormat="1">
      <c r="A1221" s="3" t="s">
        <v>51</v>
      </c>
      <c r="B1221" s="3">
        <v>2</v>
      </c>
      <c r="C1221" s="11"/>
      <c r="D1221" s="3"/>
      <c r="E1221" s="13"/>
    </row>
    <row r="1222" spans="1:5" s="12" customFormat="1">
      <c r="A1222" s="3" t="s">
        <v>50</v>
      </c>
      <c r="B1222" s="3">
        <v>1</v>
      </c>
      <c r="C1222" s="11"/>
      <c r="D1222" s="3"/>
      <c r="E1222" s="13"/>
    </row>
    <row r="1223" spans="1:5" s="12" customFormat="1">
      <c r="A1223" s="3" t="s">
        <v>375</v>
      </c>
      <c r="B1223" s="3">
        <v>1</v>
      </c>
      <c r="C1223" s="11"/>
      <c r="D1223" s="3"/>
      <c r="E1223" s="13"/>
    </row>
    <row r="1224" spans="1:5" s="12" customFormat="1">
      <c r="A1224" s="3" t="s">
        <v>209</v>
      </c>
      <c r="B1224" s="3">
        <v>1</v>
      </c>
      <c r="C1224" s="11"/>
      <c r="D1224" s="3"/>
      <c r="E1224" s="13"/>
    </row>
    <row r="1225" spans="1:5" s="12" customFormat="1">
      <c r="A1225" s="3" t="s">
        <v>346</v>
      </c>
      <c r="B1225" s="3">
        <v>1</v>
      </c>
      <c r="C1225" s="11"/>
      <c r="D1225" s="3"/>
      <c r="E1225" s="13"/>
    </row>
    <row r="1226" spans="1:5" s="12" customFormat="1">
      <c r="A1226" s="3" t="s">
        <v>238</v>
      </c>
      <c r="B1226" s="3">
        <v>1</v>
      </c>
      <c r="C1226" s="11"/>
      <c r="D1226" s="3"/>
      <c r="E1226" s="13"/>
    </row>
    <row r="1227" spans="1:5" s="12" customFormat="1">
      <c r="A1227" s="3" t="s">
        <v>248</v>
      </c>
      <c r="B1227" s="3">
        <v>1</v>
      </c>
      <c r="C1227" s="11"/>
      <c r="D1227" s="3"/>
      <c r="E1227" s="13"/>
    </row>
    <row r="1228" spans="1:5" s="12" customFormat="1">
      <c r="A1228" s="3" t="s">
        <v>51</v>
      </c>
      <c r="B1228" s="3">
        <v>1</v>
      </c>
      <c r="C1228" s="11"/>
      <c r="D1228" s="3"/>
      <c r="E1228" s="13"/>
    </row>
    <row r="1229" spans="1:5" s="12" customFormat="1">
      <c r="A1229" s="3" t="s">
        <v>191</v>
      </c>
      <c r="B1229" s="3">
        <v>1</v>
      </c>
      <c r="C1229" s="11"/>
      <c r="D1229" s="3"/>
      <c r="E1229" s="13"/>
    </row>
    <row r="1230" spans="1:5" s="12" customFormat="1">
      <c r="A1230" s="3" t="s">
        <v>110</v>
      </c>
      <c r="B1230" s="3">
        <v>1</v>
      </c>
      <c r="C1230" s="11"/>
      <c r="D1230" s="3"/>
      <c r="E1230" s="13"/>
    </row>
    <row r="1231" spans="1:5" s="12" customFormat="1">
      <c r="A1231" s="3" t="s">
        <v>351</v>
      </c>
      <c r="B1231" s="3">
        <v>1</v>
      </c>
      <c r="C1231" s="11"/>
      <c r="D1231" s="3"/>
      <c r="E1231" s="13"/>
    </row>
    <row r="1232" spans="1:5" s="12" customFormat="1">
      <c r="A1232" s="3" t="s">
        <v>256</v>
      </c>
      <c r="B1232" s="3">
        <v>1</v>
      </c>
      <c r="C1232" s="11"/>
      <c r="D1232" s="3"/>
      <c r="E1232" s="13"/>
    </row>
    <row r="1233" spans="1:5" s="12" customFormat="1">
      <c r="A1233" s="3" t="s">
        <v>256</v>
      </c>
      <c r="B1233" s="3">
        <v>1</v>
      </c>
      <c r="C1233" s="11"/>
      <c r="D1233" s="3"/>
      <c r="E1233" s="13"/>
    </row>
    <row r="1234" spans="1:5" s="12" customFormat="1">
      <c r="A1234" s="3" t="s">
        <v>54</v>
      </c>
      <c r="B1234" s="3">
        <v>1</v>
      </c>
      <c r="C1234" s="11"/>
      <c r="D1234" s="3"/>
      <c r="E1234" s="13"/>
    </row>
    <row r="1235" spans="1:5" s="12" customFormat="1">
      <c r="A1235" s="3" t="s">
        <v>350</v>
      </c>
      <c r="B1235" s="3">
        <v>1</v>
      </c>
      <c r="C1235" s="11"/>
      <c r="D1235" s="3"/>
      <c r="E1235" s="13"/>
    </row>
    <row r="1236" spans="1:5" s="12" customFormat="1">
      <c r="A1236" s="3" t="s">
        <v>331</v>
      </c>
      <c r="B1236" s="3">
        <v>1</v>
      </c>
      <c r="C1236" s="11"/>
      <c r="D1236" s="3"/>
      <c r="E1236" s="13"/>
    </row>
    <row r="1237" spans="1:5" s="12" customFormat="1">
      <c r="A1237" s="3" t="s">
        <v>331</v>
      </c>
      <c r="B1237" s="3">
        <v>1</v>
      </c>
      <c r="C1237" s="11"/>
      <c r="D1237" s="3"/>
      <c r="E1237" s="13"/>
    </row>
    <row r="1238" spans="1:5" s="12" customFormat="1">
      <c r="A1238" s="3" t="s">
        <v>40</v>
      </c>
      <c r="B1238" s="3">
        <v>1</v>
      </c>
      <c r="C1238" s="11"/>
      <c r="D1238" s="3"/>
      <c r="E1238" s="13"/>
    </row>
    <row r="1239" spans="1:5" s="12" customFormat="1">
      <c r="A1239" s="3" t="s">
        <v>324</v>
      </c>
      <c r="B1239" s="3">
        <v>1</v>
      </c>
      <c r="C1239" s="11"/>
      <c r="D1239" s="3"/>
      <c r="E1239" s="13"/>
    </row>
    <row r="1240" spans="1:5" s="12" customFormat="1">
      <c r="A1240" s="3" t="s">
        <v>40</v>
      </c>
      <c r="B1240" s="3">
        <v>1</v>
      </c>
      <c r="C1240" s="11"/>
      <c r="D1240" s="3"/>
      <c r="E1240" s="13"/>
    </row>
    <row r="1241" spans="1:5" s="12" customFormat="1">
      <c r="A1241" s="3" t="s">
        <v>332</v>
      </c>
      <c r="B1241" s="3">
        <v>1</v>
      </c>
      <c r="C1241" s="11"/>
      <c r="D1241" s="3"/>
      <c r="E1241" s="13"/>
    </row>
    <row r="1242" spans="1:5" s="12" customFormat="1">
      <c r="A1242" s="3" t="s">
        <v>22</v>
      </c>
      <c r="B1242" s="12">
        <v>1</v>
      </c>
      <c r="C1242" s="11">
        <v>41688</v>
      </c>
      <c r="D1242" s="3"/>
      <c r="E1242" s="13"/>
    </row>
    <row r="1243" spans="1:5" s="12" customFormat="1">
      <c r="A1243" s="3" t="s">
        <v>277</v>
      </c>
      <c r="B1243" s="3">
        <v>1</v>
      </c>
      <c r="C1243" s="11"/>
      <c r="D1243" s="3"/>
      <c r="E1243" s="13"/>
    </row>
    <row r="1244" spans="1:5" s="12" customFormat="1">
      <c r="A1244" s="3" t="s">
        <v>339</v>
      </c>
      <c r="B1244" s="3">
        <v>1</v>
      </c>
      <c r="C1244" s="11"/>
      <c r="D1244" s="3"/>
      <c r="E1244" s="13"/>
    </row>
    <row r="1245" spans="1:5" s="12" customFormat="1">
      <c r="A1245" s="3" t="s">
        <v>125</v>
      </c>
      <c r="B1245" s="3">
        <v>1</v>
      </c>
      <c r="C1245" s="11"/>
      <c r="D1245" s="3"/>
      <c r="E1245" s="13"/>
    </row>
    <row r="1246" spans="1:5" s="12" customFormat="1">
      <c r="A1246" s="3" t="s">
        <v>13</v>
      </c>
      <c r="B1246" s="3">
        <v>1</v>
      </c>
      <c r="C1246" s="11"/>
      <c r="D1246" s="3"/>
      <c r="E1246" s="13"/>
    </row>
    <row r="1247" spans="1:5" s="12" customFormat="1">
      <c r="A1247" s="3" t="s">
        <v>90</v>
      </c>
      <c r="B1247" s="3">
        <v>2</v>
      </c>
      <c r="C1247" s="11"/>
      <c r="D1247" s="3"/>
      <c r="E1247" s="13"/>
    </row>
    <row r="1248" spans="1:5" s="12" customFormat="1">
      <c r="A1248" s="3" t="s">
        <v>94</v>
      </c>
      <c r="B1248" s="3">
        <v>1</v>
      </c>
      <c r="C1248" s="11"/>
      <c r="D1248" s="3"/>
      <c r="E1248" s="13"/>
    </row>
    <row r="1249" spans="1:5" s="12" customFormat="1">
      <c r="A1249" s="3" t="s">
        <v>95</v>
      </c>
      <c r="B1249" s="3">
        <v>1</v>
      </c>
      <c r="C1249" s="11"/>
      <c r="D1249" s="3"/>
      <c r="E1249" s="13"/>
    </row>
    <row r="1250" spans="1:5" s="12" customFormat="1">
      <c r="A1250" s="3" t="s">
        <v>344</v>
      </c>
      <c r="B1250" s="3">
        <v>2</v>
      </c>
      <c r="C1250" s="11"/>
      <c r="D1250" s="3"/>
      <c r="E1250" s="13"/>
    </row>
    <row r="1251" spans="1:5" s="12" customFormat="1">
      <c r="A1251" s="3" t="s">
        <v>226</v>
      </c>
      <c r="B1251" s="3">
        <v>1</v>
      </c>
      <c r="C1251" s="11"/>
      <c r="D1251" s="3"/>
      <c r="E1251" s="13"/>
    </row>
    <row r="1252" spans="1:5" s="12" customFormat="1">
      <c r="A1252" s="3" t="s">
        <v>75</v>
      </c>
      <c r="B1252" s="3">
        <v>1</v>
      </c>
      <c r="C1252" s="11"/>
      <c r="D1252" s="3"/>
      <c r="E1252" s="13"/>
    </row>
    <row r="1253" spans="1:5" s="12" customFormat="1">
      <c r="A1253" s="3" t="s">
        <v>135</v>
      </c>
      <c r="B1253" s="13">
        <v>1</v>
      </c>
      <c r="C1253" s="11">
        <v>41689</v>
      </c>
      <c r="D1253" s="3"/>
      <c r="E1253" s="13"/>
    </row>
    <row r="1254" spans="1:5" s="12" customFormat="1">
      <c r="A1254" s="3" t="s">
        <v>51</v>
      </c>
      <c r="B1254" s="3">
        <v>1</v>
      </c>
      <c r="C1254" s="11"/>
      <c r="D1254" s="3"/>
      <c r="E1254" s="13"/>
    </row>
    <row r="1255" spans="1:5" s="12" customFormat="1">
      <c r="A1255" s="3" t="s">
        <v>134</v>
      </c>
      <c r="B1255" s="3">
        <v>1</v>
      </c>
      <c r="C1255" s="11"/>
      <c r="D1255" s="3"/>
      <c r="E1255" s="13"/>
    </row>
    <row r="1256" spans="1:5" s="12" customFormat="1">
      <c r="A1256" s="3" t="s">
        <v>133</v>
      </c>
      <c r="B1256" s="3">
        <v>1</v>
      </c>
      <c r="C1256" s="11"/>
      <c r="D1256" s="3"/>
      <c r="E1256" s="13"/>
    </row>
    <row r="1257" spans="1:5" s="12" customFormat="1">
      <c r="A1257" s="3" t="s">
        <v>49</v>
      </c>
      <c r="B1257" s="3">
        <v>1</v>
      </c>
      <c r="C1257" s="11"/>
      <c r="D1257" s="3"/>
      <c r="E1257" s="13"/>
    </row>
    <row r="1258" spans="1:5" s="12" customFormat="1">
      <c r="A1258" s="3" t="s">
        <v>268</v>
      </c>
      <c r="B1258" s="3">
        <v>3</v>
      </c>
      <c r="C1258" s="11"/>
      <c r="D1258" s="3"/>
      <c r="E1258" s="13"/>
    </row>
    <row r="1259" spans="1:5" s="12" customFormat="1">
      <c r="A1259" s="3" t="s">
        <v>258</v>
      </c>
      <c r="B1259" s="3">
        <v>1</v>
      </c>
      <c r="C1259" s="11"/>
      <c r="D1259" s="3"/>
      <c r="E1259" s="13"/>
    </row>
    <row r="1260" spans="1:5" s="12" customFormat="1">
      <c r="A1260" s="3" t="s">
        <v>104</v>
      </c>
      <c r="B1260" s="3">
        <v>1</v>
      </c>
      <c r="C1260" s="11"/>
      <c r="D1260" s="3"/>
      <c r="E1260" s="13"/>
    </row>
    <row r="1261" spans="1:5" s="12" customFormat="1">
      <c r="A1261" s="3" t="s">
        <v>51</v>
      </c>
      <c r="B1261" s="3">
        <v>1</v>
      </c>
      <c r="C1261" s="11"/>
      <c r="D1261" s="3"/>
      <c r="E1261" s="13"/>
    </row>
    <row r="1262" spans="1:5" s="12" customFormat="1">
      <c r="A1262" s="3" t="s">
        <v>336</v>
      </c>
      <c r="B1262" s="3">
        <v>1</v>
      </c>
      <c r="C1262" s="11"/>
      <c r="D1262" s="3"/>
      <c r="E1262" s="13"/>
    </row>
    <row r="1263" spans="1:5" s="12" customFormat="1">
      <c r="A1263" s="3" t="s">
        <v>238</v>
      </c>
      <c r="B1263" s="3">
        <v>1</v>
      </c>
      <c r="C1263" s="11"/>
      <c r="D1263" s="3"/>
      <c r="E1263" s="13"/>
    </row>
    <row r="1264" spans="1:5" s="12" customFormat="1">
      <c r="A1264" s="3" t="s">
        <v>287</v>
      </c>
      <c r="B1264" s="3">
        <v>1</v>
      </c>
      <c r="C1264" s="11"/>
      <c r="D1264" s="3"/>
      <c r="E1264" s="13"/>
    </row>
    <row r="1265" spans="1:5" s="12" customFormat="1">
      <c r="A1265" s="3" t="s">
        <v>7</v>
      </c>
      <c r="B1265" s="3">
        <v>1</v>
      </c>
      <c r="C1265" s="11"/>
      <c r="D1265" s="3"/>
      <c r="E1265" s="13"/>
    </row>
    <row r="1266" spans="1:5" s="12" customFormat="1">
      <c r="A1266" s="3" t="s">
        <v>8</v>
      </c>
      <c r="B1266" s="3">
        <v>1</v>
      </c>
      <c r="C1266" s="11"/>
      <c r="D1266" s="3"/>
      <c r="E1266" s="13"/>
    </row>
    <row r="1267" spans="1:5" s="12" customFormat="1">
      <c r="A1267" s="3" t="s">
        <v>26</v>
      </c>
      <c r="B1267" s="3">
        <v>3</v>
      </c>
      <c r="C1267" s="11"/>
      <c r="D1267" s="3"/>
      <c r="E1267" s="13"/>
    </row>
    <row r="1268" spans="1:5" s="12" customFormat="1">
      <c r="A1268" s="3" t="s">
        <v>323</v>
      </c>
      <c r="B1268" s="3">
        <v>1</v>
      </c>
      <c r="C1268" s="11"/>
      <c r="D1268" s="3"/>
      <c r="E1268" s="13"/>
    </row>
    <row r="1269" spans="1:5" s="12" customFormat="1">
      <c r="A1269" s="3" t="s">
        <v>272</v>
      </c>
      <c r="B1269" s="3">
        <v>2</v>
      </c>
      <c r="C1269" s="11"/>
      <c r="D1269" s="3"/>
      <c r="E1269" s="13"/>
    </row>
    <row r="1270" spans="1:5" s="12" customFormat="1">
      <c r="A1270" s="3" t="s">
        <v>155</v>
      </c>
      <c r="B1270" s="3">
        <v>1</v>
      </c>
      <c r="C1270" s="11"/>
      <c r="D1270" s="3"/>
      <c r="E1270" s="13"/>
    </row>
    <row r="1271" spans="1:5" s="12" customFormat="1">
      <c r="A1271" s="3" t="s">
        <v>167</v>
      </c>
      <c r="B1271" s="3">
        <v>1</v>
      </c>
      <c r="C1271" s="11"/>
      <c r="D1271" s="3"/>
      <c r="E1271" s="13"/>
    </row>
    <row r="1272" spans="1:5" s="12" customFormat="1">
      <c r="A1272" s="3" t="s">
        <v>70</v>
      </c>
      <c r="B1272" s="3">
        <v>1</v>
      </c>
      <c r="C1272" s="11"/>
      <c r="D1272" s="3"/>
      <c r="E1272" s="13"/>
    </row>
    <row r="1273" spans="1:5" s="12" customFormat="1">
      <c r="A1273" s="3" t="s">
        <v>40</v>
      </c>
      <c r="B1273" s="3">
        <v>1</v>
      </c>
      <c r="C1273" s="11"/>
      <c r="D1273" s="3"/>
      <c r="E1273" s="13"/>
    </row>
    <row r="1274" spans="1:5" s="12" customFormat="1">
      <c r="A1274" s="3" t="s">
        <v>178</v>
      </c>
      <c r="B1274" s="3">
        <v>1</v>
      </c>
      <c r="C1274" s="11"/>
      <c r="D1274" s="3"/>
      <c r="E1274" s="13"/>
    </row>
    <row r="1275" spans="1:5" s="12" customFormat="1">
      <c r="A1275" s="3" t="s">
        <v>63</v>
      </c>
      <c r="B1275" s="3">
        <v>4</v>
      </c>
      <c r="C1275" s="11">
        <v>41690</v>
      </c>
      <c r="D1275" s="3"/>
      <c r="E1275" s="13"/>
    </row>
    <row r="1276" spans="1:5" s="12" customFormat="1">
      <c r="A1276" s="3" t="s">
        <v>62</v>
      </c>
      <c r="B1276" s="3">
        <v>2</v>
      </c>
      <c r="C1276" s="11"/>
      <c r="D1276" s="3"/>
      <c r="E1276" s="13"/>
    </row>
    <row r="1277" spans="1:5" s="12" customFormat="1">
      <c r="A1277" s="3" t="s">
        <v>79</v>
      </c>
      <c r="B1277" s="3">
        <v>1</v>
      </c>
      <c r="C1277" s="11"/>
      <c r="D1277" s="3"/>
      <c r="E1277" s="13"/>
    </row>
    <row r="1278" spans="1:5" s="12" customFormat="1">
      <c r="A1278" s="3" t="s">
        <v>82</v>
      </c>
      <c r="B1278" s="3">
        <v>1</v>
      </c>
      <c r="C1278" s="11"/>
      <c r="D1278" s="3"/>
      <c r="E1278" s="13"/>
    </row>
    <row r="1279" spans="1:5" s="12" customFormat="1">
      <c r="A1279" s="3" t="s">
        <v>80</v>
      </c>
      <c r="B1279" s="3">
        <v>1</v>
      </c>
      <c r="C1279" s="11"/>
      <c r="D1279" s="3"/>
      <c r="E1279" s="13"/>
    </row>
    <row r="1280" spans="1:5" s="12" customFormat="1">
      <c r="A1280" s="3" t="s">
        <v>156</v>
      </c>
      <c r="B1280" s="3">
        <v>4</v>
      </c>
      <c r="C1280" s="11"/>
      <c r="D1280" s="3"/>
      <c r="E1280" s="13"/>
    </row>
    <row r="1281" spans="1:5" s="12" customFormat="1">
      <c r="A1281" s="3" t="s">
        <v>167</v>
      </c>
      <c r="B1281" s="3">
        <v>1</v>
      </c>
      <c r="C1281" s="11"/>
      <c r="D1281" s="3"/>
      <c r="E1281" s="13"/>
    </row>
    <row r="1282" spans="1:5" s="12" customFormat="1">
      <c r="A1282" s="3" t="s">
        <v>18</v>
      </c>
      <c r="B1282" s="3">
        <v>1</v>
      </c>
      <c r="C1282" s="11"/>
      <c r="D1282" s="3"/>
      <c r="E1282" s="13"/>
    </row>
    <row r="1283" spans="1:5" s="12" customFormat="1">
      <c r="A1283" s="3" t="s">
        <v>46</v>
      </c>
      <c r="B1283" s="3">
        <v>1</v>
      </c>
      <c r="C1283" s="11">
        <v>41691</v>
      </c>
      <c r="D1283" s="3"/>
      <c r="E1283" s="13"/>
    </row>
    <row r="1284" spans="1:5" s="12" customFormat="1">
      <c r="A1284" s="3" t="s">
        <v>324</v>
      </c>
      <c r="B1284" s="3">
        <v>1</v>
      </c>
      <c r="C1284" s="11"/>
      <c r="D1284" s="3"/>
      <c r="E1284" s="13"/>
    </row>
    <row r="1285" spans="1:5" s="12" customFormat="1">
      <c r="A1285" s="3" t="s">
        <v>26</v>
      </c>
      <c r="B1285" s="3">
        <v>1</v>
      </c>
      <c r="C1285" s="11"/>
      <c r="D1285" s="3"/>
      <c r="E1285" s="13"/>
    </row>
    <row r="1286" spans="1:5" s="12" customFormat="1">
      <c r="A1286" s="3" t="s">
        <v>276</v>
      </c>
      <c r="B1286" s="3">
        <v>1</v>
      </c>
      <c r="C1286" s="11"/>
      <c r="D1286" s="3"/>
      <c r="E1286" s="13"/>
    </row>
    <row r="1287" spans="1:5" s="12" customFormat="1">
      <c r="A1287" s="3" t="s">
        <v>238</v>
      </c>
      <c r="B1287" s="3">
        <v>1</v>
      </c>
      <c r="C1287" s="11"/>
      <c r="D1287" s="3"/>
      <c r="E1287" s="13"/>
    </row>
    <row r="1288" spans="1:5" s="12" customFormat="1">
      <c r="A1288" s="3" t="s">
        <v>70</v>
      </c>
      <c r="B1288" s="3">
        <v>1</v>
      </c>
      <c r="C1288" s="11"/>
      <c r="D1288" s="3"/>
      <c r="E1288" s="13"/>
    </row>
    <row r="1289" spans="1:5" s="12" customFormat="1">
      <c r="A1289" s="3" t="s">
        <v>18</v>
      </c>
      <c r="B1289" s="3">
        <v>1</v>
      </c>
      <c r="C1289" s="11"/>
      <c r="D1289" s="3"/>
      <c r="E1289" s="13"/>
    </row>
    <row r="1290" spans="1:5" s="12" customFormat="1">
      <c r="A1290" s="3" t="s">
        <v>277</v>
      </c>
      <c r="B1290" s="3">
        <v>1</v>
      </c>
      <c r="C1290" s="11"/>
      <c r="D1290" s="3"/>
      <c r="E1290" s="13"/>
    </row>
    <row r="1291" spans="1:5" s="12" customFormat="1">
      <c r="A1291" s="3" t="s">
        <v>207</v>
      </c>
      <c r="B1291" s="3">
        <v>1</v>
      </c>
      <c r="C1291" s="11"/>
      <c r="D1291" s="3"/>
      <c r="E1291" s="13"/>
    </row>
    <row r="1292" spans="1:5" s="12" customFormat="1">
      <c r="A1292" s="3" t="s">
        <v>138</v>
      </c>
      <c r="B1292" s="3">
        <v>1</v>
      </c>
      <c r="C1292" s="11"/>
      <c r="D1292" s="3"/>
      <c r="E1292" s="13"/>
    </row>
    <row r="1293" spans="1:5" s="12" customFormat="1">
      <c r="A1293" s="3" t="s">
        <v>98</v>
      </c>
      <c r="B1293" s="3">
        <v>1</v>
      </c>
      <c r="C1293" s="11"/>
      <c r="D1293" s="3"/>
      <c r="E1293" s="13"/>
    </row>
    <row r="1294" spans="1:5" s="12" customFormat="1">
      <c r="A1294" s="3" t="s">
        <v>167</v>
      </c>
      <c r="B1294" s="3">
        <v>1</v>
      </c>
      <c r="C1294" s="11"/>
      <c r="D1294" s="3"/>
      <c r="E1294" s="13"/>
    </row>
    <row r="1295" spans="1:5" s="12" customFormat="1">
      <c r="A1295" s="3" t="s">
        <v>344</v>
      </c>
      <c r="B1295" s="3">
        <v>1</v>
      </c>
      <c r="C1295" s="11"/>
      <c r="D1295" s="3"/>
      <c r="E1295" s="13"/>
    </row>
    <row r="1296" spans="1:5" s="12" customFormat="1">
      <c r="A1296" s="3" t="s">
        <v>287</v>
      </c>
      <c r="B1296" s="3">
        <v>1</v>
      </c>
      <c r="C1296" s="11">
        <v>41692</v>
      </c>
      <c r="D1296" s="3"/>
      <c r="E1296" s="13"/>
    </row>
    <row r="1297" spans="1:5" s="12" customFormat="1">
      <c r="A1297" s="3" t="s">
        <v>133</v>
      </c>
      <c r="B1297" s="3">
        <v>1</v>
      </c>
      <c r="C1297" s="11"/>
      <c r="D1297" s="3"/>
      <c r="E1297" s="13"/>
    </row>
    <row r="1298" spans="1:5" s="12" customFormat="1">
      <c r="A1298" s="3" t="s">
        <v>49</v>
      </c>
      <c r="B1298" s="3">
        <v>1</v>
      </c>
      <c r="C1298" s="11"/>
      <c r="D1298" s="3"/>
      <c r="E1298" s="13"/>
    </row>
    <row r="1299" spans="1:5" s="12" customFormat="1">
      <c r="A1299" s="3" t="s">
        <v>332</v>
      </c>
      <c r="B1299" s="3">
        <v>1</v>
      </c>
      <c r="C1299" s="11"/>
      <c r="D1299" s="3"/>
      <c r="E1299" s="13"/>
    </row>
    <row r="1300" spans="1:5" s="12" customFormat="1">
      <c r="A1300" s="3" t="s">
        <v>301</v>
      </c>
      <c r="B1300" s="3">
        <v>2</v>
      </c>
      <c r="C1300" s="11"/>
      <c r="D1300" s="3"/>
      <c r="E1300" s="13"/>
    </row>
    <row r="1301" spans="1:5" s="12" customFormat="1">
      <c r="A1301" s="3" t="s">
        <v>422</v>
      </c>
      <c r="B1301" s="3">
        <v>1</v>
      </c>
      <c r="C1301" s="11"/>
      <c r="D1301" s="3"/>
      <c r="E1301" s="13"/>
    </row>
    <row r="1302" spans="1:5" s="12" customFormat="1">
      <c r="A1302" s="3" t="s">
        <v>43</v>
      </c>
      <c r="B1302" s="3">
        <v>1</v>
      </c>
      <c r="C1302" s="11"/>
      <c r="D1302" s="3"/>
      <c r="E1302" s="13"/>
    </row>
    <row r="1303" spans="1:5" s="12" customFormat="1">
      <c r="A1303" s="3" t="s">
        <v>351</v>
      </c>
      <c r="B1303" s="3">
        <v>1</v>
      </c>
      <c r="C1303" s="11"/>
      <c r="D1303" s="3"/>
      <c r="E1303" s="13"/>
    </row>
    <row r="1304" spans="1:5" s="12" customFormat="1">
      <c r="A1304" s="3" t="s">
        <v>134</v>
      </c>
      <c r="B1304" s="3">
        <v>1</v>
      </c>
      <c r="C1304" s="11"/>
      <c r="D1304" s="3"/>
      <c r="E1304" s="13"/>
    </row>
    <row r="1305" spans="1:5" s="12" customFormat="1">
      <c r="A1305" s="3" t="s">
        <v>440</v>
      </c>
      <c r="B1305" s="3">
        <v>1</v>
      </c>
      <c r="C1305" s="11"/>
      <c r="D1305" s="3"/>
      <c r="E1305" s="13"/>
    </row>
    <row r="1306" spans="1:5" s="12" customFormat="1">
      <c r="A1306" s="3" t="s">
        <v>76</v>
      </c>
      <c r="B1306" s="3">
        <v>1</v>
      </c>
      <c r="C1306" s="11"/>
      <c r="D1306" s="3"/>
      <c r="E1306" s="13"/>
    </row>
    <row r="1307" spans="1:5" s="12" customFormat="1">
      <c r="A1307" s="3" t="s">
        <v>70</v>
      </c>
      <c r="B1307" s="3">
        <v>1</v>
      </c>
      <c r="C1307" s="11"/>
      <c r="D1307" s="3"/>
      <c r="E1307" s="13"/>
    </row>
    <row r="1308" spans="1:5" s="12" customFormat="1">
      <c r="A1308" s="3" t="s">
        <v>74</v>
      </c>
      <c r="B1308" s="3">
        <v>1</v>
      </c>
      <c r="C1308" s="11"/>
      <c r="D1308" s="3"/>
      <c r="E1308" s="13"/>
    </row>
    <row r="1309" spans="1:5" s="12" customFormat="1">
      <c r="A1309" s="3" t="s">
        <v>238</v>
      </c>
      <c r="B1309" s="3">
        <v>1</v>
      </c>
      <c r="C1309" s="11"/>
      <c r="D1309" s="3"/>
      <c r="E1309" s="13"/>
    </row>
    <row r="1310" spans="1:5" s="12" customFormat="1">
      <c r="A1310" s="3" t="s">
        <v>239</v>
      </c>
      <c r="B1310" s="3">
        <v>1</v>
      </c>
      <c r="C1310" s="11"/>
      <c r="D1310" s="3"/>
      <c r="E1310" s="13"/>
    </row>
    <row r="1311" spans="1:5" s="12" customFormat="1">
      <c r="A1311" s="3" t="s">
        <v>237</v>
      </c>
      <c r="B1311" s="3">
        <v>1</v>
      </c>
      <c r="C1311" s="11"/>
      <c r="D1311" s="3"/>
      <c r="E1311" s="13"/>
    </row>
    <row r="1312" spans="1:5" s="12" customFormat="1">
      <c r="A1312" s="3" t="s">
        <v>301</v>
      </c>
      <c r="B1312" s="3">
        <v>1</v>
      </c>
      <c r="C1312" s="11"/>
      <c r="D1312" s="3"/>
      <c r="E1312" s="13"/>
    </row>
    <row r="1313" spans="1:5" s="12" customFormat="1">
      <c r="A1313" s="3" t="s">
        <v>438</v>
      </c>
      <c r="B1313" s="3">
        <v>1</v>
      </c>
      <c r="C1313" s="11"/>
      <c r="D1313" s="3"/>
      <c r="E1313" s="13"/>
    </row>
    <row r="1314" spans="1:5" s="12" customFormat="1">
      <c r="A1314" s="3" t="s">
        <v>222</v>
      </c>
      <c r="B1314" s="3">
        <v>1</v>
      </c>
      <c r="C1314" s="11"/>
      <c r="D1314" s="3"/>
      <c r="E1314" s="13"/>
    </row>
    <row r="1315" spans="1:5" s="12" customFormat="1">
      <c r="A1315" s="3" t="s">
        <v>248</v>
      </c>
      <c r="B1315" s="3">
        <v>1</v>
      </c>
      <c r="C1315" s="11"/>
      <c r="D1315" s="3"/>
      <c r="E1315" s="13"/>
    </row>
    <row r="1316" spans="1:5" s="12" customFormat="1">
      <c r="A1316" s="3" t="s">
        <v>255</v>
      </c>
      <c r="B1316" s="3">
        <v>1</v>
      </c>
      <c r="C1316" s="11"/>
      <c r="D1316" s="3"/>
      <c r="E1316" s="13"/>
    </row>
    <row r="1317" spans="1:5" s="12" customFormat="1">
      <c r="A1317" s="3" t="s">
        <v>75</v>
      </c>
      <c r="B1317" s="3">
        <v>1</v>
      </c>
      <c r="C1317" s="11"/>
      <c r="D1317" s="3"/>
      <c r="E1317" s="13"/>
    </row>
    <row r="1318" spans="1:5" s="12" customFormat="1">
      <c r="A1318" s="3" t="s">
        <v>71</v>
      </c>
      <c r="B1318" s="3">
        <v>1</v>
      </c>
      <c r="C1318" s="11"/>
      <c r="D1318" s="3"/>
      <c r="E1318" s="13"/>
    </row>
    <row r="1319" spans="1:5" s="12" customFormat="1">
      <c r="A1319" s="3" t="s">
        <v>40</v>
      </c>
      <c r="B1319" s="3">
        <v>1</v>
      </c>
      <c r="C1319" s="11"/>
      <c r="D1319" s="3"/>
      <c r="E1319" s="13"/>
    </row>
    <row r="1320" spans="1:5" s="12" customFormat="1">
      <c r="A1320" s="3" t="s">
        <v>27</v>
      </c>
      <c r="B1320" s="3">
        <v>1</v>
      </c>
      <c r="C1320" s="11"/>
      <c r="D1320" s="3"/>
      <c r="E1320" s="13"/>
    </row>
    <row r="1321" spans="1:5" s="12" customFormat="1">
      <c r="A1321" s="3" t="s">
        <v>345</v>
      </c>
      <c r="B1321" s="3">
        <v>1</v>
      </c>
      <c r="C1321" s="11"/>
      <c r="D1321" s="3"/>
      <c r="E1321" s="13"/>
    </row>
    <row r="1322" spans="1:5" s="12" customFormat="1">
      <c r="A1322" s="3" t="s">
        <v>330</v>
      </c>
      <c r="B1322" s="3">
        <v>1</v>
      </c>
      <c r="C1322" s="11"/>
      <c r="D1322" s="3"/>
      <c r="E1322" s="13"/>
    </row>
    <row r="1323" spans="1:5" s="12" customFormat="1">
      <c r="A1323" s="3" t="s">
        <v>339</v>
      </c>
      <c r="B1323" s="3">
        <v>1</v>
      </c>
      <c r="C1323" s="11"/>
      <c r="D1323" s="3"/>
      <c r="E1323" s="13"/>
    </row>
    <row r="1324" spans="1:5" s="12" customFormat="1">
      <c r="A1324" s="3" t="s">
        <v>53</v>
      </c>
      <c r="B1324" s="3">
        <v>1</v>
      </c>
      <c r="C1324" s="11"/>
      <c r="D1324" s="3"/>
      <c r="E1324" s="13"/>
    </row>
    <row r="1325" spans="1:5" s="12" customFormat="1">
      <c r="A1325" s="3" t="s">
        <v>168</v>
      </c>
      <c r="B1325" s="3">
        <v>1</v>
      </c>
      <c r="C1325" s="11"/>
      <c r="D1325" s="3"/>
      <c r="E1325" s="13"/>
    </row>
    <row r="1326" spans="1:5" s="12" customFormat="1">
      <c r="A1326" s="3" t="s">
        <v>111</v>
      </c>
      <c r="B1326" s="3">
        <v>1</v>
      </c>
      <c r="C1326" s="11"/>
      <c r="D1326" s="3"/>
      <c r="E1326" s="13"/>
    </row>
    <row r="1327" spans="1:5" s="12" customFormat="1">
      <c r="A1327" s="3" t="s">
        <v>287</v>
      </c>
      <c r="B1327" s="3">
        <v>1</v>
      </c>
      <c r="C1327" s="11"/>
      <c r="D1327" s="3"/>
      <c r="E1327" s="13"/>
    </row>
    <row r="1328" spans="1:5" s="12" customFormat="1">
      <c r="A1328" s="3" t="s">
        <v>49</v>
      </c>
      <c r="B1328" s="3">
        <v>1</v>
      </c>
      <c r="C1328" s="11"/>
      <c r="D1328" s="3"/>
      <c r="E1328" s="13"/>
    </row>
    <row r="1329" spans="1:5" s="12" customFormat="1">
      <c r="A1329" s="3" t="s">
        <v>134</v>
      </c>
      <c r="B1329" s="3">
        <v>1</v>
      </c>
      <c r="C1329" s="11"/>
      <c r="D1329" s="3"/>
      <c r="E1329" s="13"/>
    </row>
    <row r="1330" spans="1:5" s="12" customFormat="1">
      <c r="A1330" s="3" t="s">
        <v>133</v>
      </c>
      <c r="B1330" s="3">
        <v>1</v>
      </c>
      <c r="C1330" s="11"/>
      <c r="D1330" s="3"/>
      <c r="E1330" s="13"/>
    </row>
    <row r="1331" spans="1:5" s="12" customFormat="1">
      <c r="A1331" s="3" t="s">
        <v>133</v>
      </c>
      <c r="B1331" s="3">
        <v>1</v>
      </c>
      <c r="C1331" s="11"/>
      <c r="D1331" s="3"/>
      <c r="E1331" s="13"/>
    </row>
    <row r="1332" spans="1:5" s="12" customFormat="1">
      <c r="A1332" s="3" t="s">
        <v>439</v>
      </c>
      <c r="B1332" s="3">
        <v>1</v>
      </c>
      <c r="C1332" s="11"/>
      <c r="D1332" s="3"/>
      <c r="E1332" s="13"/>
    </row>
    <row r="1333" spans="1:5" s="12" customFormat="1">
      <c r="A1333" s="3" t="s">
        <v>341</v>
      </c>
      <c r="B1333" s="3">
        <v>1</v>
      </c>
      <c r="C1333" s="11"/>
      <c r="D1333" s="3"/>
      <c r="E1333" s="13"/>
    </row>
    <row r="1334" spans="1:5" s="12" customFormat="1">
      <c r="A1334" s="3" t="s">
        <v>13</v>
      </c>
      <c r="B1334" s="3">
        <v>1</v>
      </c>
      <c r="C1334" s="11"/>
      <c r="D1334" s="3"/>
      <c r="E1334" s="13"/>
    </row>
    <row r="1335" spans="1:5" s="12" customFormat="1">
      <c r="A1335" s="3" t="s">
        <v>183</v>
      </c>
      <c r="B1335" s="3">
        <v>1</v>
      </c>
      <c r="C1335" s="11"/>
      <c r="D1335" s="3"/>
      <c r="E1335" s="13"/>
    </row>
    <row r="1336" spans="1:5" s="12" customFormat="1">
      <c r="A1336" s="3" t="s">
        <v>322</v>
      </c>
      <c r="B1336" s="3">
        <v>1</v>
      </c>
      <c r="C1336" s="11"/>
      <c r="D1336" s="3"/>
      <c r="E1336" s="13"/>
    </row>
    <row r="1337" spans="1:5" s="12" customFormat="1">
      <c r="A1337" s="3" t="s">
        <v>191</v>
      </c>
      <c r="B1337" s="3">
        <v>2</v>
      </c>
      <c r="C1337" s="11"/>
      <c r="D1337" s="3"/>
      <c r="E1337" s="13"/>
    </row>
    <row r="1338" spans="1:5" s="12" customFormat="1">
      <c r="A1338" s="3" t="s">
        <v>98</v>
      </c>
      <c r="B1338" s="3">
        <v>1</v>
      </c>
      <c r="C1338" s="11"/>
      <c r="D1338" s="3"/>
      <c r="E1338" s="13"/>
    </row>
    <row r="1339" spans="1:5" s="12" customFormat="1">
      <c r="A1339" s="3" t="s">
        <v>215</v>
      </c>
      <c r="B1339" s="3">
        <v>1</v>
      </c>
      <c r="C1339" s="11"/>
      <c r="D1339" s="3"/>
      <c r="E1339" s="13"/>
    </row>
    <row r="1340" spans="1:5" s="12" customFormat="1">
      <c r="A1340" s="3" t="s">
        <v>217</v>
      </c>
      <c r="B1340" s="3">
        <v>1</v>
      </c>
      <c r="C1340" s="11"/>
      <c r="D1340" s="3"/>
      <c r="E1340" s="13"/>
    </row>
    <row r="1341" spans="1:5" s="12" customFormat="1">
      <c r="A1341" s="3" t="s">
        <v>218</v>
      </c>
      <c r="B1341" s="3">
        <v>1</v>
      </c>
      <c r="C1341" s="11"/>
      <c r="D1341" s="3"/>
      <c r="E1341" s="13"/>
    </row>
    <row r="1342" spans="1:5" s="12" customFormat="1">
      <c r="A1342" s="3" t="s">
        <v>214</v>
      </c>
      <c r="B1342" s="3">
        <v>1</v>
      </c>
      <c r="C1342" s="11"/>
      <c r="D1342" s="3"/>
      <c r="E1342" s="13"/>
    </row>
    <row r="1343" spans="1:5" s="12" customFormat="1">
      <c r="A1343" s="3" t="s">
        <v>55</v>
      </c>
      <c r="B1343" s="3">
        <v>1</v>
      </c>
      <c r="C1343" s="11"/>
      <c r="D1343" s="3"/>
      <c r="E1343" s="13"/>
    </row>
    <row r="1344" spans="1:5" s="12" customFormat="1">
      <c r="A1344" s="3" t="s">
        <v>22</v>
      </c>
      <c r="B1344" s="3">
        <v>1</v>
      </c>
      <c r="C1344" s="11"/>
      <c r="D1344" s="3"/>
      <c r="E1344" s="13"/>
    </row>
    <row r="1345" spans="1:5" s="12" customFormat="1">
      <c r="A1345" s="3" t="s">
        <v>86</v>
      </c>
      <c r="B1345" s="3">
        <v>1</v>
      </c>
      <c r="C1345" s="11"/>
      <c r="D1345" s="3"/>
      <c r="E1345" s="13"/>
    </row>
    <row r="1346" spans="1:5" s="12" customFormat="1">
      <c r="A1346" s="3" t="s">
        <v>145</v>
      </c>
      <c r="B1346" s="3">
        <v>1</v>
      </c>
      <c r="C1346" s="11"/>
      <c r="D1346" s="3"/>
      <c r="E1346" s="13"/>
    </row>
    <row r="1347" spans="1:5" s="12" customFormat="1">
      <c r="A1347" s="3" t="s">
        <v>110</v>
      </c>
      <c r="B1347" s="3">
        <v>1</v>
      </c>
      <c r="C1347" s="11"/>
      <c r="D1347" s="3"/>
      <c r="E1347" s="13"/>
    </row>
    <row r="1348" spans="1:5" s="12" customFormat="1">
      <c r="A1348" s="3" t="s">
        <v>273</v>
      </c>
      <c r="B1348" s="3">
        <v>1</v>
      </c>
      <c r="C1348" s="11"/>
      <c r="D1348" s="3"/>
      <c r="E1348" s="13"/>
    </row>
    <row r="1349" spans="1:5" s="12" customFormat="1">
      <c r="A1349" s="3" t="s">
        <v>274</v>
      </c>
      <c r="B1349" s="3">
        <v>1</v>
      </c>
      <c r="C1349" s="11"/>
      <c r="D1349" s="3"/>
      <c r="E1349" s="13"/>
    </row>
    <row r="1350" spans="1:5" s="12" customFormat="1">
      <c r="A1350" s="3" t="s">
        <v>323</v>
      </c>
      <c r="B1350" s="3">
        <v>1</v>
      </c>
      <c r="C1350" s="11"/>
      <c r="D1350" s="3"/>
      <c r="E1350" s="13"/>
    </row>
    <row r="1351" spans="1:5" s="12" customFormat="1">
      <c r="A1351" s="3" t="s">
        <v>110</v>
      </c>
      <c r="B1351" s="3">
        <v>1</v>
      </c>
      <c r="C1351" s="11"/>
      <c r="D1351" s="3"/>
      <c r="E1351" s="13"/>
    </row>
    <row r="1352" spans="1:5" s="12" customFormat="1">
      <c r="A1352" s="3" t="s">
        <v>304</v>
      </c>
      <c r="B1352" s="3">
        <v>1</v>
      </c>
      <c r="C1352" s="11"/>
      <c r="D1352" s="3"/>
      <c r="E1352" s="13"/>
    </row>
    <row r="1353" spans="1:5" s="12" customFormat="1">
      <c r="A1353" s="3" t="s">
        <v>346</v>
      </c>
      <c r="B1353" s="3">
        <v>1</v>
      </c>
      <c r="C1353" s="11"/>
      <c r="D1353" s="3"/>
      <c r="E1353" s="13"/>
    </row>
    <row r="1354" spans="1:5" s="12" customFormat="1">
      <c r="A1354" s="3" t="s">
        <v>20</v>
      </c>
      <c r="B1354" s="3">
        <v>1</v>
      </c>
      <c r="C1354" s="11"/>
      <c r="D1354" s="3"/>
      <c r="E1354" s="13"/>
    </row>
    <row r="1355" spans="1:5" s="12" customFormat="1">
      <c r="A1355" s="3" t="s">
        <v>99</v>
      </c>
      <c r="B1355" s="3">
        <v>1</v>
      </c>
      <c r="C1355" s="11"/>
      <c r="D1355" s="3"/>
      <c r="E1355" s="13"/>
    </row>
    <row r="1356" spans="1:5" s="12" customFormat="1">
      <c r="A1356" s="3" t="s">
        <v>86</v>
      </c>
      <c r="B1356" s="3">
        <v>3</v>
      </c>
      <c r="C1356" s="11"/>
      <c r="D1356" s="3"/>
      <c r="E1356" s="13"/>
    </row>
    <row r="1357" spans="1:5" s="12" customFormat="1">
      <c r="A1357" s="3" t="s">
        <v>299</v>
      </c>
      <c r="B1357" s="3">
        <v>2</v>
      </c>
      <c r="C1357" s="11"/>
      <c r="D1357" s="3"/>
      <c r="E1357" s="13"/>
    </row>
    <row r="1358" spans="1:5" s="12" customFormat="1">
      <c r="A1358" s="3" t="s">
        <v>218</v>
      </c>
      <c r="B1358" s="3">
        <v>1</v>
      </c>
      <c r="C1358" s="11"/>
      <c r="D1358" s="3"/>
      <c r="E1358" s="13"/>
    </row>
    <row r="1359" spans="1:5" s="12" customFormat="1">
      <c r="A1359" s="3" t="s">
        <v>232</v>
      </c>
      <c r="B1359" s="3">
        <v>1</v>
      </c>
      <c r="C1359" s="11"/>
      <c r="D1359" s="3"/>
      <c r="E1359" s="13"/>
    </row>
    <row r="1360" spans="1:5" s="12" customFormat="1">
      <c r="A1360" s="3" t="s">
        <v>336</v>
      </c>
      <c r="B1360" s="3">
        <v>1</v>
      </c>
      <c r="C1360" s="11"/>
      <c r="D1360" s="3"/>
      <c r="E1360" s="13"/>
    </row>
    <row r="1361" spans="1:5" s="12" customFormat="1">
      <c r="A1361" s="3" t="s">
        <v>55</v>
      </c>
      <c r="B1361" s="3">
        <v>1</v>
      </c>
      <c r="C1361" s="11"/>
      <c r="D1361" s="3"/>
      <c r="E1361" s="13"/>
    </row>
    <row r="1362" spans="1:5" s="12" customFormat="1">
      <c r="A1362" s="3" t="s">
        <v>269</v>
      </c>
      <c r="B1362" s="3">
        <v>1</v>
      </c>
      <c r="C1362" s="11"/>
      <c r="D1362" s="3"/>
      <c r="E1362" s="13"/>
    </row>
    <row r="1363" spans="1:5" s="12" customFormat="1">
      <c r="A1363" s="3" t="s">
        <v>232</v>
      </c>
      <c r="B1363" s="3">
        <v>1</v>
      </c>
      <c r="C1363" s="11"/>
      <c r="D1363" s="3"/>
      <c r="E1363" s="13"/>
    </row>
    <row r="1364" spans="1:5" s="12" customFormat="1">
      <c r="A1364" s="3" t="s">
        <v>440</v>
      </c>
      <c r="B1364" s="3">
        <v>1</v>
      </c>
      <c r="C1364" s="11"/>
      <c r="D1364" s="3"/>
      <c r="E1364" s="13"/>
    </row>
    <row r="1365" spans="1:5" s="12" customFormat="1">
      <c r="A1365" s="3" t="s">
        <v>228</v>
      </c>
      <c r="B1365" s="3">
        <v>1</v>
      </c>
      <c r="C1365" s="11"/>
      <c r="D1365" s="3"/>
      <c r="E1365" s="13"/>
    </row>
    <row r="1366" spans="1:5" s="12" customFormat="1">
      <c r="A1366" s="3" t="s">
        <v>169</v>
      </c>
      <c r="B1366" s="3">
        <v>2</v>
      </c>
      <c r="C1366" s="11">
        <v>41693</v>
      </c>
      <c r="D1366" s="3"/>
      <c r="E1366" s="13"/>
    </row>
    <row r="1367" spans="1:5" s="12" customFormat="1">
      <c r="A1367" s="3" t="s">
        <v>297</v>
      </c>
      <c r="B1367" s="3">
        <v>2</v>
      </c>
      <c r="C1367" s="11"/>
      <c r="D1367" s="3"/>
      <c r="E1367" s="13"/>
    </row>
    <row r="1368" spans="1:5" s="12" customFormat="1">
      <c r="A1368" s="3" t="s">
        <v>273</v>
      </c>
      <c r="B1368" s="3">
        <v>2</v>
      </c>
      <c r="C1368" s="11"/>
      <c r="D1368" s="3"/>
      <c r="E1368" s="13"/>
    </row>
    <row r="1369" spans="1:5" s="12" customFormat="1">
      <c r="A1369" s="3" t="s">
        <v>81</v>
      </c>
      <c r="B1369" s="3">
        <v>1</v>
      </c>
      <c r="C1369" s="11"/>
      <c r="D1369" s="3"/>
      <c r="E1369" s="13"/>
    </row>
    <row r="1370" spans="1:5" s="12" customFormat="1">
      <c r="A1370" s="3" t="s">
        <v>273</v>
      </c>
      <c r="B1370" s="3">
        <v>1</v>
      </c>
      <c r="C1370" s="11"/>
      <c r="D1370" s="3"/>
      <c r="E1370" s="13"/>
    </row>
    <row r="1371" spans="1:5" s="12" customFormat="1">
      <c r="A1371" s="3" t="s">
        <v>269</v>
      </c>
      <c r="B1371" s="3">
        <v>1</v>
      </c>
      <c r="C1371" s="11"/>
      <c r="D1371" s="3"/>
      <c r="E1371" s="13"/>
    </row>
    <row r="1372" spans="1:5" s="12" customFormat="1">
      <c r="A1372" s="3" t="s">
        <v>134</v>
      </c>
      <c r="B1372" s="3">
        <v>1</v>
      </c>
      <c r="C1372" s="11"/>
      <c r="D1372" s="3"/>
      <c r="E1372" s="13"/>
    </row>
    <row r="1373" spans="1:5" s="12" customFormat="1">
      <c r="A1373" s="3" t="s">
        <v>439</v>
      </c>
      <c r="B1373" s="3">
        <v>2</v>
      </c>
      <c r="C1373" s="11">
        <v>41694</v>
      </c>
      <c r="D1373" s="3"/>
      <c r="E1373" s="13"/>
    </row>
    <row r="1374" spans="1:5" s="12" customFormat="1">
      <c r="A1374" s="3" t="s">
        <v>287</v>
      </c>
      <c r="B1374" s="3">
        <v>1</v>
      </c>
      <c r="C1374" s="11"/>
      <c r="D1374" s="3"/>
      <c r="E1374" s="13"/>
    </row>
    <row r="1375" spans="1:5" s="12" customFormat="1">
      <c r="A1375" s="3" t="s">
        <v>63</v>
      </c>
      <c r="B1375" s="3">
        <v>1</v>
      </c>
      <c r="C1375" s="11"/>
      <c r="D1375" s="3"/>
      <c r="E1375" s="13"/>
    </row>
    <row r="1376" spans="1:5" s="12" customFormat="1">
      <c r="A1376" s="3" t="s">
        <v>338</v>
      </c>
      <c r="B1376" s="3">
        <v>1</v>
      </c>
      <c r="C1376" s="11"/>
      <c r="D1376" s="3"/>
      <c r="E1376" s="13"/>
    </row>
    <row r="1377" spans="1:5" s="12" customFormat="1">
      <c r="A1377" s="3" t="s">
        <v>308</v>
      </c>
      <c r="B1377" s="3">
        <v>1</v>
      </c>
      <c r="C1377" s="11"/>
      <c r="D1377" s="3"/>
      <c r="E1377" s="13"/>
    </row>
    <row r="1378" spans="1:5" s="12" customFormat="1">
      <c r="A1378" s="3" t="s">
        <v>86</v>
      </c>
      <c r="B1378" s="3">
        <v>1</v>
      </c>
      <c r="C1378" s="11"/>
      <c r="D1378" s="3"/>
      <c r="E1378" s="13"/>
    </row>
    <row r="1379" spans="1:5" s="12" customFormat="1">
      <c r="A1379" s="3" t="s">
        <v>255</v>
      </c>
      <c r="B1379" s="3">
        <v>1</v>
      </c>
      <c r="C1379" s="11"/>
      <c r="D1379" s="3"/>
      <c r="E1379" s="13"/>
    </row>
    <row r="1380" spans="1:5" s="12" customFormat="1">
      <c r="A1380" s="3" t="s">
        <v>97</v>
      </c>
      <c r="B1380" s="3">
        <v>1</v>
      </c>
      <c r="C1380" s="11"/>
      <c r="D1380" s="3"/>
      <c r="E1380" s="13"/>
    </row>
    <row r="1381" spans="1:5" s="12" customFormat="1">
      <c r="A1381" s="3" t="s">
        <v>238</v>
      </c>
      <c r="B1381" s="3">
        <v>2</v>
      </c>
      <c r="C1381" s="11">
        <v>41695</v>
      </c>
      <c r="D1381" s="3"/>
      <c r="E1381" s="13"/>
    </row>
    <row r="1382" spans="1:5" s="12" customFormat="1">
      <c r="A1382" s="3" t="s">
        <v>276</v>
      </c>
      <c r="B1382" s="3">
        <v>1</v>
      </c>
      <c r="C1382" s="11"/>
      <c r="D1382" s="3"/>
      <c r="E1382" s="13"/>
    </row>
    <row r="1383" spans="1:5" s="12" customFormat="1">
      <c r="A1383" s="3" t="s">
        <v>350</v>
      </c>
      <c r="B1383" s="3">
        <v>1</v>
      </c>
      <c r="C1383" s="11"/>
      <c r="D1383" s="3"/>
      <c r="E1383" s="13"/>
    </row>
    <row r="1384" spans="1:5" s="12" customFormat="1">
      <c r="A1384" s="3" t="s">
        <v>12</v>
      </c>
      <c r="B1384" s="3">
        <v>1</v>
      </c>
      <c r="C1384" s="11"/>
      <c r="D1384" s="3"/>
      <c r="E1384" s="13"/>
    </row>
    <row r="1385" spans="1:5" s="12" customFormat="1">
      <c r="A1385" s="3" t="s">
        <v>434</v>
      </c>
      <c r="B1385" s="3">
        <v>1</v>
      </c>
      <c r="C1385" s="11"/>
      <c r="D1385" s="3"/>
      <c r="E1385" s="13"/>
    </row>
    <row r="1386" spans="1:5" s="12" customFormat="1">
      <c r="A1386" s="3" t="s">
        <v>262</v>
      </c>
      <c r="B1386" s="3">
        <v>1</v>
      </c>
      <c r="C1386" s="11"/>
      <c r="D1386" s="3"/>
      <c r="E1386" s="13"/>
    </row>
    <row r="1387" spans="1:5" s="12" customFormat="1">
      <c r="A1387" s="3" t="s">
        <v>261</v>
      </c>
      <c r="B1387" s="3">
        <v>1</v>
      </c>
      <c r="C1387" s="11"/>
      <c r="D1387" s="3"/>
      <c r="E1387" s="13"/>
    </row>
    <row r="1388" spans="1:5" s="12" customFormat="1">
      <c r="A1388" s="3" t="s">
        <v>196</v>
      </c>
      <c r="B1388" s="3">
        <v>1</v>
      </c>
      <c r="C1388" s="11"/>
      <c r="D1388" s="3"/>
      <c r="E1388" s="13"/>
    </row>
    <row r="1389" spans="1:5" s="12" customFormat="1">
      <c r="A1389" s="3" t="s">
        <v>49</v>
      </c>
      <c r="B1389" s="3">
        <v>1</v>
      </c>
      <c r="C1389" s="11"/>
      <c r="D1389" s="3"/>
      <c r="E1389" s="13"/>
    </row>
    <row r="1390" spans="1:5" s="12" customFormat="1">
      <c r="A1390" s="3" t="s">
        <v>107</v>
      </c>
      <c r="B1390" s="3">
        <v>2</v>
      </c>
      <c r="C1390" s="11"/>
      <c r="D1390" s="3"/>
      <c r="E1390" s="13"/>
    </row>
    <row r="1391" spans="1:5" s="12" customFormat="1">
      <c r="A1391" s="3" t="s">
        <v>155</v>
      </c>
      <c r="B1391" s="3">
        <v>2</v>
      </c>
      <c r="C1391" s="11"/>
      <c r="D1391" s="3"/>
      <c r="E1391" s="13"/>
    </row>
    <row r="1392" spans="1:5" s="12" customFormat="1">
      <c r="A1392" s="3" t="s">
        <v>112</v>
      </c>
      <c r="B1392" s="3">
        <v>1</v>
      </c>
      <c r="C1392" s="11"/>
      <c r="D1392" s="3"/>
      <c r="E1392" s="13"/>
    </row>
    <row r="1393" spans="1:5" s="12" customFormat="1">
      <c r="A1393" s="3" t="s">
        <v>5</v>
      </c>
      <c r="B1393" s="3">
        <v>1</v>
      </c>
      <c r="C1393" s="11"/>
      <c r="D1393" s="3"/>
      <c r="E1393" s="13"/>
    </row>
    <row r="1394" spans="1:5" s="12" customFormat="1">
      <c r="A1394" s="3" t="s">
        <v>207</v>
      </c>
      <c r="B1394" s="3">
        <v>1</v>
      </c>
      <c r="C1394" s="11"/>
      <c r="D1394" s="3"/>
      <c r="E1394" s="13"/>
    </row>
    <row r="1395" spans="1:5" s="12" customFormat="1">
      <c r="A1395" s="3" t="s">
        <v>336</v>
      </c>
      <c r="B1395" s="3">
        <v>1</v>
      </c>
      <c r="C1395" s="11"/>
      <c r="D1395" s="3"/>
      <c r="E1395" s="13"/>
    </row>
    <row r="1396" spans="1:5" s="12" customFormat="1">
      <c r="A1396" s="3" t="s">
        <v>440</v>
      </c>
      <c r="B1396" s="3">
        <v>1</v>
      </c>
      <c r="C1396" s="11"/>
      <c r="D1396" s="3"/>
      <c r="E1396" s="13"/>
    </row>
    <row r="1397" spans="1:5" s="12" customFormat="1">
      <c r="A1397" s="3" t="s">
        <v>272</v>
      </c>
      <c r="B1397" s="3">
        <v>1</v>
      </c>
      <c r="C1397" s="11"/>
      <c r="D1397" s="3"/>
      <c r="E1397" s="13"/>
    </row>
    <row r="1398" spans="1:5" s="12" customFormat="1">
      <c r="A1398" s="3" t="s">
        <v>331</v>
      </c>
      <c r="B1398" s="3">
        <v>1</v>
      </c>
      <c r="C1398" s="11">
        <v>41697</v>
      </c>
      <c r="D1398" s="3"/>
      <c r="E1398" s="13"/>
    </row>
    <row r="1399" spans="1:5" s="12" customFormat="1">
      <c r="A1399" s="3" t="s">
        <v>330</v>
      </c>
      <c r="B1399" s="3">
        <v>1</v>
      </c>
      <c r="C1399" s="11"/>
      <c r="D1399" s="3"/>
      <c r="E1399" s="13"/>
    </row>
    <row r="1400" spans="1:5" s="12" customFormat="1">
      <c r="A1400" s="3" t="s">
        <v>275</v>
      </c>
      <c r="B1400" s="3">
        <v>1</v>
      </c>
      <c r="C1400" s="11"/>
      <c r="D1400" s="3"/>
      <c r="E1400" s="13"/>
    </row>
    <row r="1401" spans="1:5" s="12" customFormat="1">
      <c r="A1401" s="3" t="s">
        <v>276</v>
      </c>
      <c r="B1401" s="3">
        <v>1</v>
      </c>
      <c r="C1401" s="11"/>
      <c r="D1401" s="3"/>
      <c r="E1401" s="13"/>
    </row>
    <row r="1402" spans="1:5" s="12" customFormat="1">
      <c r="A1402" s="3" t="s">
        <v>5</v>
      </c>
      <c r="B1402" s="3">
        <v>3</v>
      </c>
      <c r="C1402" s="11"/>
      <c r="D1402" s="3"/>
      <c r="E1402" s="13"/>
    </row>
    <row r="1403" spans="1:5" s="12" customFormat="1">
      <c r="A1403" s="3" t="s">
        <v>339</v>
      </c>
      <c r="B1403" s="3">
        <v>3</v>
      </c>
      <c r="C1403" s="11"/>
      <c r="D1403" s="3"/>
      <c r="E1403" s="13"/>
    </row>
    <row r="1404" spans="1:5" s="12" customFormat="1">
      <c r="A1404" s="3" t="s">
        <v>332</v>
      </c>
      <c r="B1404" s="3">
        <v>1</v>
      </c>
      <c r="C1404" s="11"/>
      <c r="D1404" s="3"/>
      <c r="E1404" s="13"/>
    </row>
    <row r="1405" spans="1:5" s="12" customFormat="1">
      <c r="A1405" s="3" t="s">
        <v>256</v>
      </c>
      <c r="B1405" s="3">
        <v>1</v>
      </c>
      <c r="C1405" s="11"/>
      <c r="D1405" s="3"/>
      <c r="E1405" s="13"/>
    </row>
    <row r="1406" spans="1:5" s="12" customFormat="1">
      <c r="A1406" s="3" t="s">
        <v>40</v>
      </c>
      <c r="B1406" s="3">
        <v>6</v>
      </c>
      <c r="C1406" s="11"/>
      <c r="D1406" s="3"/>
      <c r="E1406" s="13"/>
    </row>
    <row r="1407" spans="1:5" s="12" customFormat="1">
      <c r="A1407" s="3" t="s">
        <v>438</v>
      </c>
      <c r="B1407" s="3">
        <v>2</v>
      </c>
      <c r="C1407" s="11"/>
      <c r="D1407" s="3"/>
      <c r="E1407" s="13"/>
    </row>
    <row r="1408" spans="1:5" s="12" customFormat="1">
      <c r="A1408" s="3" t="s">
        <v>207</v>
      </c>
      <c r="B1408" s="3">
        <v>2</v>
      </c>
      <c r="C1408" s="11"/>
      <c r="D1408" s="3"/>
      <c r="E1408" s="13"/>
    </row>
    <row r="1409" spans="1:5" s="12" customFormat="1">
      <c r="A1409" s="3" t="s">
        <v>167</v>
      </c>
      <c r="B1409" s="3">
        <v>1</v>
      </c>
      <c r="C1409" s="11"/>
      <c r="D1409" s="3"/>
      <c r="E1409" s="13"/>
    </row>
    <row r="1410" spans="1:5" s="12" customFormat="1">
      <c r="A1410" s="3" t="s">
        <v>265</v>
      </c>
      <c r="B1410" s="3">
        <v>1</v>
      </c>
      <c r="C1410" s="11"/>
      <c r="D1410" s="3"/>
      <c r="E1410" s="13"/>
    </row>
    <row r="1411" spans="1:5" s="12" customFormat="1">
      <c r="A1411" s="3" t="s">
        <v>272</v>
      </c>
      <c r="B1411" s="3">
        <v>1</v>
      </c>
      <c r="C1411" s="11"/>
      <c r="D1411" s="3"/>
      <c r="E1411" s="13"/>
    </row>
    <row r="1412" spans="1:5" s="12" customFormat="1">
      <c r="A1412" s="3" t="s">
        <v>346</v>
      </c>
      <c r="B1412" s="3">
        <v>1</v>
      </c>
      <c r="C1412" s="11"/>
      <c r="D1412" s="3"/>
      <c r="E1412" s="13"/>
    </row>
    <row r="1413" spans="1:5" s="12" customFormat="1">
      <c r="A1413" s="3" t="s">
        <v>98</v>
      </c>
      <c r="B1413" s="3">
        <v>1</v>
      </c>
      <c r="C1413" s="11"/>
      <c r="D1413" s="3"/>
      <c r="E1413" s="13"/>
    </row>
    <row r="1414" spans="1:5" s="12" customFormat="1">
      <c r="A1414" s="3" t="s">
        <v>95</v>
      </c>
      <c r="B1414" s="3">
        <v>1</v>
      </c>
      <c r="C1414" s="11"/>
      <c r="D1414" s="3"/>
      <c r="E1414" s="13"/>
    </row>
    <row r="1415" spans="1:5" s="12" customFormat="1">
      <c r="A1415" s="3" t="s">
        <v>336</v>
      </c>
      <c r="B1415" s="3">
        <v>1</v>
      </c>
      <c r="C1415" s="11"/>
      <c r="D1415" s="3"/>
      <c r="E1415" s="13"/>
    </row>
    <row r="1416" spans="1:5" s="12" customFormat="1">
      <c r="A1416" s="3" t="s">
        <v>258</v>
      </c>
      <c r="B1416" s="3">
        <v>1</v>
      </c>
      <c r="C1416" s="11"/>
      <c r="D1416" s="3"/>
      <c r="E1416" s="13"/>
    </row>
    <row r="1417" spans="1:5" s="12" customFormat="1">
      <c r="A1417" s="3" t="s">
        <v>301</v>
      </c>
      <c r="B1417" s="3">
        <v>1</v>
      </c>
      <c r="C1417" s="11"/>
      <c r="D1417" s="3"/>
      <c r="E1417" s="13"/>
    </row>
    <row r="1418" spans="1:5" s="12" customFormat="1">
      <c r="A1418" s="3" t="s">
        <v>22</v>
      </c>
      <c r="B1418" s="3">
        <v>1</v>
      </c>
      <c r="C1418" s="11"/>
      <c r="D1418" s="3"/>
      <c r="E1418" s="13"/>
    </row>
    <row r="1419" spans="1:5" s="12" customFormat="1">
      <c r="A1419" s="3" t="s">
        <v>97</v>
      </c>
      <c r="B1419" s="3">
        <v>1</v>
      </c>
      <c r="C1419" s="11"/>
      <c r="D1419" s="3"/>
      <c r="E1419" s="13"/>
    </row>
    <row r="1420" spans="1:5" s="12" customFormat="1">
      <c r="A1420" s="3" t="s">
        <v>339</v>
      </c>
      <c r="B1420" s="3">
        <v>1</v>
      </c>
      <c r="C1420" s="11"/>
      <c r="D1420" s="3"/>
      <c r="E1420" s="13"/>
    </row>
    <row r="1421" spans="1:5" s="12" customFormat="1">
      <c r="A1421" s="3" t="s">
        <v>46</v>
      </c>
      <c r="B1421" s="3">
        <v>1</v>
      </c>
      <c r="C1421" s="11"/>
      <c r="D1421" s="3"/>
      <c r="E1421" s="13"/>
    </row>
    <row r="1422" spans="1:5" s="12" customFormat="1">
      <c r="A1422" s="3" t="s">
        <v>51</v>
      </c>
      <c r="B1422" s="3">
        <v>1</v>
      </c>
      <c r="C1422" s="11"/>
      <c r="D1422" s="3"/>
      <c r="E1422" s="13"/>
    </row>
    <row r="1423" spans="1:5" s="12" customFormat="1">
      <c r="A1423" s="3" t="s">
        <v>97</v>
      </c>
      <c r="B1423" s="3">
        <v>1</v>
      </c>
      <c r="C1423" s="11"/>
      <c r="D1423" s="3"/>
      <c r="E1423" s="13"/>
    </row>
    <row r="1424" spans="1:5" s="12" customFormat="1">
      <c r="A1424" s="3" t="s">
        <v>441</v>
      </c>
      <c r="B1424" s="3">
        <v>2</v>
      </c>
      <c r="C1424" s="11"/>
      <c r="D1424" s="3"/>
      <c r="E1424" s="13"/>
    </row>
    <row r="1425" spans="1:5" s="12" customFormat="1">
      <c r="A1425" s="3" t="s">
        <v>324</v>
      </c>
      <c r="B1425" s="3">
        <v>1</v>
      </c>
      <c r="C1425" s="11"/>
      <c r="D1425" s="3"/>
      <c r="E1425" s="13"/>
    </row>
    <row r="1426" spans="1:5" s="12" customFormat="1">
      <c r="A1426" s="3" t="s">
        <v>87</v>
      </c>
      <c r="B1426" s="3">
        <v>1</v>
      </c>
      <c r="C1426" s="11"/>
      <c r="D1426" s="3"/>
      <c r="E1426" s="13"/>
    </row>
    <row r="1427" spans="1:5" s="12" customFormat="1">
      <c r="A1427" s="3" t="s">
        <v>239</v>
      </c>
      <c r="B1427" s="3">
        <v>1</v>
      </c>
      <c r="C1427" s="11"/>
      <c r="D1427" s="3"/>
      <c r="E1427" s="13"/>
    </row>
    <row r="1428" spans="1:5" s="12" customFormat="1">
      <c r="A1428" s="3" t="s">
        <v>291</v>
      </c>
      <c r="B1428" s="3">
        <v>1</v>
      </c>
      <c r="C1428" s="11"/>
      <c r="D1428" s="3"/>
      <c r="E1428" s="13"/>
    </row>
    <row r="1429" spans="1:5" s="12" customFormat="1">
      <c r="A1429" s="3" t="s">
        <v>125</v>
      </c>
      <c r="B1429" s="3">
        <v>1</v>
      </c>
      <c r="C1429" s="11"/>
      <c r="D1429" s="3"/>
      <c r="E1429" s="13"/>
    </row>
    <row r="1430" spans="1:5" s="12" customFormat="1">
      <c r="A1430" s="3" t="s">
        <v>255</v>
      </c>
      <c r="B1430" s="3">
        <v>1</v>
      </c>
      <c r="C1430" s="11"/>
      <c r="D1430" s="3"/>
      <c r="E1430" s="13"/>
    </row>
    <row r="1431" spans="1:5" s="12" customFormat="1">
      <c r="A1431" s="3" t="s">
        <v>46</v>
      </c>
      <c r="B1431" s="3">
        <v>1</v>
      </c>
      <c r="C1431" s="11"/>
      <c r="D1431" s="3"/>
      <c r="E1431" s="13"/>
    </row>
    <row r="1432" spans="1:5" s="12" customFormat="1">
      <c r="A1432" s="3" t="s">
        <v>265</v>
      </c>
      <c r="B1432" s="3">
        <v>1</v>
      </c>
      <c r="C1432" s="11"/>
      <c r="D1432" s="3"/>
      <c r="E1432" s="13"/>
    </row>
    <row r="1433" spans="1:5" s="12" customFormat="1">
      <c r="A1433" s="3" t="s">
        <v>334</v>
      </c>
      <c r="B1433" s="3">
        <v>1</v>
      </c>
      <c r="C1433" s="11"/>
      <c r="D1433" s="3"/>
      <c r="E1433" s="13"/>
    </row>
    <row r="1434" spans="1:5" s="12" customFormat="1">
      <c r="A1434" s="3" t="s">
        <v>341</v>
      </c>
      <c r="B1434" s="3">
        <v>1</v>
      </c>
      <c r="C1434" s="11"/>
      <c r="D1434" s="3"/>
      <c r="E1434" s="13"/>
    </row>
    <row r="1435" spans="1:5" s="12" customFormat="1">
      <c r="A1435" s="3" t="s">
        <v>179</v>
      </c>
      <c r="B1435" s="3">
        <v>1</v>
      </c>
      <c r="C1435" s="11"/>
      <c r="D1435" s="3"/>
      <c r="E1435" s="13"/>
    </row>
    <row r="1436" spans="1:5" s="12" customFormat="1">
      <c r="A1436" s="3" t="s">
        <v>255</v>
      </c>
      <c r="B1436" s="3">
        <v>1</v>
      </c>
      <c r="C1436" s="11"/>
      <c r="D1436" s="3"/>
      <c r="E1436" s="13"/>
    </row>
    <row r="1437" spans="1:5" s="12" customFormat="1">
      <c r="A1437" s="3" t="s">
        <v>256</v>
      </c>
      <c r="B1437" s="3">
        <v>1</v>
      </c>
      <c r="C1437" s="11"/>
      <c r="D1437" s="3"/>
      <c r="E1437" s="13"/>
    </row>
    <row r="1438" spans="1:5" s="12" customFormat="1">
      <c r="A1438" s="3" t="s">
        <v>40</v>
      </c>
      <c r="B1438" s="3">
        <v>2</v>
      </c>
      <c r="C1438" s="11"/>
      <c r="D1438" s="3"/>
      <c r="E1438" s="13"/>
    </row>
    <row r="1439" spans="1:5" s="12" customFormat="1">
      <c r="A1439" s="3" t="s">
        <v>349</v>
      </c>
      <c r="B1439" s="3">
        <v>1</v>
      </c>
      <c r="C1439" s="11"/>
      <c r="D1439" s="3"/>
      <c r="E1439" s="13"/>
    </row>
    <row r="1440" spans="1:5" s="12" customFormat="1">
      <c r="A1440" s="3" t="s">
        <v>330</v>
      </c>
      <c r="B1440" s="3">
        <v>1</v>
      </c>
      <c r="C1440" s="11"/>
      <c r="D1440" s="3"/>
      <c r="E1440" s="13"/>
    </row>
    <row r="1441" spans="1:5" s="12" customFormat="1">
      <c r="A1441" s="3" t="s">
        <v>40</v>
      </c>
      <c r="B1441" s="3">
        <v>1</v>
      </c>
      <c r="C1441" s="11"/>
      <c r="D1441" s="3"/>
      <c r="E1441" s="13"/>
    </row>
    <row r="1442" spans="1:5" s="12" customFormat="1">
      <c r="A1442" s="3" t="s">
        <v>53</v>
      </c>
      <c r="B1442" s="3">
        <v>1</v>
      </c>
      <c r="C1442" s="11"/>
      <c r="D1442" s="3"/>
      <c r="E1442" s="13"/>
    </row>
    <row r="1443" spans="1:5" s="12" customFormat="1">
      <c r="A1443" s="3" t="s">
        <v>23</v>
      </c>
      <c r="B1443" s="3">
        <v>1</v>
      </c>
      <c r="C1443" s="11"/>
      <c r="D1443" s="3"/>
      <c r="E1443" s="13"/>
    </row>
    <row r="1444" spans="1:5" s="12" customFormat="1">
      <c r="A1444" s="3" t="s">
        <v>346</v>
      </c>
      <c r="B1444" s="3">
        <v>1</v>
      </c>
      <c r="C1444" s="11"/>
      <c r="D1444" s="3"/>
      <c r="E1444" s="13"/>
    </row>
    <row r="1445" spans="1:5" s="12" customFormat="1">
      <c r="A1445" s="3" t="s">
        <v>246</v>
      </c>
      <c r="B1445" s="3">
        <v>1</v>
      </c>
      <c r="C1445" s="11"/>
      <c r="D1445" s="3"/>
      <c r="E1445" s="13"/>
    </row>
    <row r="1446" spans="1:5" s="12" customFormat="1">
      <c r="A1446" s="3" t="s">
        <v>6</v>
      </c>
      <c r="B1446" s="3">
        <v>1</v>
      </c>
      <c r="C1446" s="11"/>
      <c r="D1446" s="3"/>
      <c r="E1446" s="13"/>
    </row>
    <row r="1447" spans="1:5" s="12" customFormat="1">
      <c r="A1447" s="3" t="s">
        <v>40</v>
      </c>
      <c r="B1447" s="3">
        <v>1</v>
      </c>
      <c r="C1447" s="11"/>
      <c r="D1447" s="3"/>
      <c r="E1447" s="13"/>
    </row>
    <row r="1448" spans="1:5" s="12" customFormat="1">
      <c r="A1448" s="3" t="s">
        <v>342</v>
      </c>
      <c r="B1448" s="3">
        <v>1</v>
      </c>
      <c r="C1448" s="11"/>
      <c r="D1448" s="3"/>
      <c r="E1448" s="13"/>
    </row>
    <row r="1449" spans="1:5" s="12" customFormat="1">
      <c r="A1449" s="3" t="s">
        <v>355</v>
      </c>
      <c r="B1449" s="3">
        <v>1</v>
      </c>
      <c r="C1449" s="11"/>
      <c r="D1449" s="3"/>
      <c r="E1449" s="13"/>
    </row>
    <row r="1450" spans="1:5" s="12" customFormat="1">
      <c r="A1450" s="3" t="s">
        <v>350</v>
      </c>
      <c r="B1450" s="3">
        <v>1</v>
      </c>
      <c r="C1450" s="11"/>
      <c r="D1450" s="3"/>
      <c r="E1450" s="13"/>
    </row>
    <row r="1451" spans="1:5" s="12" customFormat="1">
      <c r="A1451" s="3" t="s">
        <v>349</v>
      </c>
      <c r="B1451" s="3">
        <v>1</v>
      </c>
      <c r="C1451" s="11"/>
      <c r="D1451" s="3"/>
      <c r="E1451" s="13"/>
    </row>
    <row r="1452" spans="1:5" s="12" customFormat="1">
      <c r="A1452" s="3" t="s">
        <v>354</v>
      </c>
      <c r="B1452" s="3">
        <v>1</v>
      </c>
      <c r="C1452" s="11"/>
      <c r="D1452" s="3"/>
      <c r="E1452" s="13"/>
    </row>
    <row r="1453" spans="1:5" s="12" customFormat="1">
      <c r="A1453" s="3" t="s">
        <v>324</v>
      </c>
      <c r="B1453" s="3">
        <v>1</v>
      </c>
      <c r="C1453" s="11"/>
      <c r="D1453" s="3"/>
      <c r="E1453" s="13"/>
    </row>
    <row r="1454" spans="1:5" s="12" customFormat="1">
      <c r="A1454" s="3" t="s">
        <v>110</v>
      </c>
      <c r="B1454" s="3">
        <v>1</v>
      </c>
      <c r="C1454" s="11"/>
      <c r="D1454" s="3"/>
      <c r="E1454" s="13"/>
    </row>
    <row r="1455" spans="1:5" s="12" customFormat="1">
      <c r="A1455" s="3" t="s">
        <v>159</v>
      </c>
      <c r="B1455" s="3">
        <v>1</v>
      </c>
      <c r="C1455" s="11"/>
      <c r="D1455" s="3"/>
      <c r="E1455" s="13"/>
    </row>
    <row r="1456" spans="1:5" s="12" customFormat="1">
      <c r="A1456" s="3" t="s">
        <v>429</v>
      </c>
      <c r="B1456" s="3">
        <v>1</v>
      </c>
      <c r="C1456" s="11"/>
      <c r="D1456" s="3"/>
      <c r="E1456" s="13"/>
    </row>
    <row r="1457" spans="1:5" s="12" customFormat="1">
      <c r="A1457" s="3" t="s">
        <v>382</v>
      </c>
      <c r="B1457" s="3">
        <v>1</v>
      </c>
      <c r="C1457" s="11"/>
      <c r="D1457" s="3"/>
      <c r="E1457" s="13"/>
    </row>
    <row r="1458" spans="1:5" s="12" customFormat="1">
      <c r="A1458" s="3" t="s">
        <v>189</v>
      </c>
      <c r="B1458" s="3">
        <v>1</v>
      </c>
      <c r="C1458" s="11"/>
      <c r="D1458" s="3"/>
      <c r="E1458" s="13"/>
    </row>
    <row r="1459" spans="1:5" s="12" customFormat="1">
      <c r="A1459" s="3" t="s">
        <v>156</v>
      </c>
      <c r="B1459" s="3">
        <v>2</v>
      </c>
      <c r="C1459" s="11"/>
      <c r="D1459" s="3"/>
      <c r="E1459" s="13"/>
    </row>
    <row r="1460" spans="1:5" s="12" customFormat="1">
      <c r="A1460" s="3" t="s">
        <v>51</v>
      </c>
      <c r="B1460" s="3">
        <v>1</v>
      </c>
      <c r="C1460" s="11"/>
      <c r="D1460" s="3"/>
      <c r="E1460" s="13"/>
    </row>
    <row r="1461" spans="1:5" s="12" customFormat="1">
      <c r="A1461" s="3" t="s">
        <v>330</v>
      </c>
      <c r="B1461" s="3">
        <v>1</v>
      </c>
      <c r="C1461" s="11"/>
      <c r="D1461" s="3"/>
      <c r="E1461" s="13"/>
    </row>
    <row r="1462" spans="1:5" s="12" customFormat="1">
      <c r="A1462" s="3" t="s">
        <v>194</v>
      </c>
      <c r="B1462" s="3">
        <v>1</v>
      </c>
      <c r="C1462" s="11"/>
      <c r="D1462" s="3"/>
      <c r="E1462" s="13"/>
    </row>
    <row r="1463" spans="1:5" s="12" customFormat="1">
      <c r="A1463" s="3" t="s">
        <v>238</v>
      </c>
      <c r="B1463" s="3">
        <v>1</v>
      </c>
      <c r="C1463" s="11"/>
      <c r="D1463" s="3"/>
      <c r="E1463" s="13"/>
    </row>
    <row r="1464" spans="1:5" s="12" customFormat="1">
      <c r="A1464" s="3" t="s">
        <v>168</v>
      </c>
      <c r="B1464" s="3">
        <v>1</v>
      </c>
      <c r="C1464" s="11"/>
      <c r="D1464" s="3"/>
      <c r="E1464" s="13"/>
    </row>
    <row r="1465" spans="1:5" s="12" customFormat="1">
      <c r="A1465" s="3" t="s">
        <v>437</v>
      </c>
      <c r="B1465" s="3">
        <v>1</v>
      </c>
      <c r="C1465" s="11"/>
      <c r="D1465" s="3"/>
      <c r="E1465" s="13"/>
    </row>
    <row r="1466" spans="1:5" s="12" customFormat="1">
      <c r="A1466" s="3" t="s">
        <v>274</v>
      </c>
      <c r="B1466" s="3">
        <v>1</v>
      </c>
      <c r="C1466" s="11"/>
      <c r="D1466" s="3"/>
      <c r="E1466" s="13"/>
    </row>
    <row r="1467" spans="1:5" s="12" customFormat="1">
      <c r="A1467" s="3" t="s">
        <v>276</v>
      </c>
      <c r="B1467" s="3">
        <v>1</v>
      </c>
      <c r="C1467" s="11"/>
      <c r="D1467" s="3"/>
      <c r="E1467" s="13"/>
    </row>
    <row r="1468" spans="1:5" s="12" customFormat="1">
      <c r="A1468" s="3" t="s">
        <v>417</v>
      </c>
      <c r="B1468" s="3">
        <v>1</v>
      </c>
      <c r="C1468" s="11"/>
      <c r="D1468" s="3"/>
      <c r="E1468" s="13"/>
    </row>
    <row r="1469" spans="1:5" s="12" customFormat="1">
      <c r="A1469" s="3" t="s">
        <v>397</v>
      </c>
      <c r="B1469" s="3">
        <v>2</v>
      </c>
      <c r="C1469" s="11"/>
      <c r="D1469" s="3"/>
      <c r="E1469" s="13"/>
    </row>
    <row r="1470" spans="1:5" s="12" customFormat="1">
      <c r="A1470" s="3" t="s">
        <v>38</v>
      </c>
      <c r="B1470" s="3">
        <v>1</v>
      </c>
      <c r="C1470" s="11"/>
      <c r="D1470" s="3"/>
      <c r="E1470" s="13"/>
    </row>
    <row r="1471" spans="1:5" s="12" customFormat="1">
      <c r="A1471" s="3" t="s">
        <v>140</v>
      </c>
      <c r="B1471" s="3">
        <v>1</v>
      </c>
      <c r="C1471" s="11"/>
      <c r="D1471" s="3"/>
      <c r="E1471" s="13"/>
    </row>
    <row r="1472" spans="1:5" s="12" customFormat="1">
      <c r="A1472" s="3" t="s">
        <v>161</v>
      </c>
      <c r="B1472" s="3">
        <v>1</v>
      </c>
      <c r="C1472" s="11"/>
      <c r="D1472" s="3"/>
      <c r="E1472" s="13"/>
    </row>
    <row r="1473" spans="1:5" s="12" customFormat="1">
      <c r="A1473" s="3" t="s">
        <v>112</v>
      </c>
      <c r="B1473" s="3">
        <v>1</v>
      </c>
      <c r="C1473" s="11"/>
      <c r="D1473" s="3"/>
      <c r="E1473" s="13"/>
    </row>
    <row r="1474" spans="1:5" s="12" customFormat="1">
      <c r="A1474" s="3" t="s">
        <v>273</v>
      </c>
      <c r="B1474" s="3">
        <v>1</v>
      </c>
      <c r="C1474" s="11"/>
      <c r="D1474" s="3"/>
      <c r="E1474" s="13"/>
    </row>
    <row r="1475" spans="1:5" s="12" customFormat="1">
      <c r="A1475" s="3" t="s">
        <v>332</v>
      </c>
      <c r="B1475" s="3">
        <v>1</v>
      </c>
      <c r="C1475" s="11"/>
      <c r="D1475" s="3"/>
      <c r="E1475" s="13"/>
    </row>
    <row r="1476" spans="1:5" s="12" customFormat="1">
      <c r="A1476" s="3" t="s">
        <v>276</v>
      </c>
      <c r="B1476" s="3">
        <v>1</v>
      </c>
      <c r="C1476" s="11"/>
      <c r="D1476" s="3"/>
      <c r="E1476" s="13"/>
    </row>
    <row r="1477" spans="1:5" s="12" customFormat="1">
      <c r="A1477" s="3" t="s">
        <v>12</v>
      </c>
      <c r="B1477" s="3">
        <v>2</v>
      </c>
      <c r="C1477" s="11"/>
      <c r="D1477" s="3"/>
      <c r="E1477" s="13"/>
    </row>
    <row r="1478" spans="1:5" s="12" customFormat="1">
      <c r="A1478" s="3" t="s">
        <v>26</v>
      </c>
      <c r="B1478" s="3">
        <v>1</v>
      </c>
      <c r="C1478" s="11"/>
      <c r="D1478" s="3"/>
      <c r="E1478" s="13"/>
    </row>
    <row r="1479" spans="1:5" s="12" customFormat="1">
      <c r="A1479" s="3" t="s">
        <v>265</v>
      </c>
      <c r="B1479" s="3">
        <v>1</v>
      </c>
      <c r="C1479" s="11"/>
      <c r="D1479" s="3"/>
      <c r="E1479" s="13"/>
    </row>
    <row r="1480" spans="1:5" s="12" customFormat="1">
      <c r="A1480" s="3" t="s">
        <v>7</v>
      </c>
      <c r="B1480" s="3">
        <v>1</v>
      </c>
      <c r="C1480" s="11"/>
      <c r="D1480" s="3"/>
      <c r="E1480" s="13"/>
    </row>
    <row r="1481" spans="1:5" s="12" customFormat="1">
      <c r="A1481" s="3" t="s">
        <v>339</v>
      </c>
      <c r="B1481" s="3">
        <v>1</v>
      </c>
      <c r="C1481" s="11"/>
      <c r="D1481" s="3"/>
      <c r="E1481" s="13"/>
    </row>
    <row r="1482" spans="1:5" s="12" customFormat="1">
      <c r="A1482" s="3" t="s">
        <v>346</v>
      </c>
      <c r="B1482" s="3">
        <v>1</v>
      </c>
      <c r="C1482" s="11"/>
      <c r="D1482" s="3"/>
      <c r="E1482" s="13"/>
    </row>
    <row r="1483" spans="1:5" s="12" customFormat="1">
      <c r="A1483" s="3" t="s">
        <v>297</v>
      </c>
      <c r="B1483" s="3">
        <v>1</v>
      </c>
      <c r="C1483" s="11"/>
      <c r="D1483" s="3"/>
      <c r="E1483" s="13"/>
    </row>
    <row r="1484" spans="1:5" s="12" customFormat="1">
      <c r="A1484" s="3" t="s">
        <v>252</v>
      </c>
      <c r="B1484" s="3">
        <v>1</v>
      </c>
      <c r="C1484" s="11"/>
      <c r="D1484" s="3"/>
      <c r="E1484" s="13"/>
    </row>
    <row r="1485" spans="1:5" s="12" customFormat="1">
      <c r="A1485" s="3" t="s">
        <v>258</v>
      </c>
      <c r="B1485" s="3">
        <v>1</v>
      </c>
      <c r="C1485" s="11"/>
      <c r="D1485" s="3"/>
      <c r="E1485" s="13"/>
    </row>
    <row r="1486" spans="1:5" s="12" customFormat="1">
      <c r="A1486" s="3" t="s">
        <v>136</v>
      </c>
      <c r="B1486" s="3">
        <v>1</v>
      </c>
      <c r="C1486" s="11"/>
      <c r="D1486" s="3"/>
      <c r="E1486" s="13"/>
    </row>
    <row r="1487" spans="1:5" s="12" customFormat="1">
      <c r="A1487" s="3" t="s">
        <v>49</v>
      </c>
      <c r="B1487" s="3">
        <v>1</v>
      </c>
      <c r="C1487" s="11"/>
      <c r="D1487" s="3"/>
      <c r="E1487" s="13"/>
    </row>
    <row r="1488" spans="1:5" s="12" customFormat="1">
      <c r="A1488" s="3" t="s">
        <v>84</v>
      </c>
      <c r="B1488" s="3">
        <v>1</v>
      </c>
      <c r="C1488" s="11"/>
      <c r="D1488" s="3"/>
      <c r="E1488" s="13"/>
    </row>
    <row r="1489" spans="1:5" s="12" customFormat="1">
      <c r="A1489" s="3" t="s">
        <v>245</v>
      </c>
      <c r="B1489" s="3">
        <v>1</v>
      </c>
      <c r="C1489" s="11"/>
      <c r="D1489" s="3"/>
      <c r="E1489" s="13"/>
    </row>
    <row r="1490" spans="1:5" s="12" customFormat="1">
      <c r="A1490" s="3" t="s">
        <v>49</v>
      </c>
      <c r="B1490" s="3">
        <v>1</v>
      </c>
      <c r="C1490" s="11"/>
      <c r="D1490" s="3"/>
      <c r="E1490" s="13"/>
    </row>
    <row r="1491" spans="1:5" s="12" customFormat="1">
      <c r="A1491" s="3" t="s">
        <v>51</v>
      </c>
      <c r="B1491" s="3">
        <v>1</v>
      </c>
      <c r="C1491" s="11"/>
      <c r="D1491" s="3"/>
      <c r="E1491" s="13"/>
    </row>
    <row r="1492" spans="1:5" s="12" customFormat="1">
      <c r="A1492" s="3" t="s">
        <v>97</v>
      </c>
      <c r="B1492" s="3">
        <v>1</v>
      </c>
      <c r="C1492" s="11"/>
      <c r="D1492" s="3"/>
      <c r="E1492" s="13"/>
    </row>
    <row r="1493" spans="1:5" s="12" customFormat="1">
      <c r="A1493" s="3" t="s">
        <v>289</v>
      </c>
      <c r="B1493" s="3">
        <v>4</v>
      </c>
      <c r="C1493" s="11"/>
      <c r="D1493" s="3"/>
      <c r="E1493" s="13"/>
    </row>
    <row r="1494" spans="1:5" s="12" customFormat="1">
      <c r="A1494" s="3" t="s">
        <v>107</v>
      </c>
      <c r="B1494" s="3">
        <v>4</v>
      </c>
      <c r="C1494" s="11"/>
      <c r="D1494" s="3"/>
      <c r="E1494" s="13"/>
    </row>
    <row r="1495" spans="1:5" s="12" customFormat="1">
      <c r="A1495" s="3" t="s">
        <v>168</v>
      </c>
      <c r="B1495" s="3">
        <v>1</v>
      </c>
      <c r="C1495" s="11"/>
      <c r="D1495" s="3"/>
      <c r="E1495" s="13"/>
    </row>
    <row r="1496" spans="1:5" s="12" customFormat="1">
      <c r="A1496" s="3" t="s">
        <v>52</v>
      </c>
      <c r="B1496" s="3">
        <v>1</v>
      </c>
      <c r="C1496" s="11"/>
      <c r="D1496" s="3"/>
      <c r="E1496" s="13"/>
    </row>
    <row r="1497" spans="1:5" s="12" customFormat="1">
      <c r="A1497" s="3" t="s">
        <v>40</v>
      </c>
      <c r="B1497" s="3">
        <v>1</v>
      </c>
      <c r="C1497" s="11"/>
      <c r="D1497" s="3"/>
      <c r="E1497" s="13"/>
    </row>
    <row r="1498" spans="1:5" s="12" customFormat="1">
      <c r="A1498" s="3" t="s">
        <v>369</v>
      </c>
      <c r="B1498" s="3">
        <v>2</v>
      </c>
      <c r="C1498" s="11"/>
      <c r="D1498" s="3"/>
      <c r="E1498" s="13"/>
    </row>
    <row r="1499" spans="1:5" s="12" customFormat="1">
      <c r="A1499" s="3" t="s">
        <v>169</v>
      </c>
      <c r="B1499" s="3">
        <v>1</v>
      </c>
      <c r="C1499" s="11"/>
      <c r="D1499" s="3"/>
      <c r="E1499" s="13"/>
    </row>
    <row r="1500" spans="1:5" s="12" customFormat="1">
      <c r="A1500" s="3" t="s">
        <v>38</v>
      </c>
      <c r="B1500" s="3">
        <v>1</v>
      </c>
      <c r="C1500" s="11"/>
      <c r="D1500" s="3"/>
      <c r="E1500" s="13"/>
    </row>
    <row r="1501" spans="1:5" s="12" customFormat="1">
      <c r="A1501" s="3" t="s">
        <v>344</v>
      </c>
      <c r="B1501" s="3">
        <v>1</v>
      </c>
      <c r="C1501" s="11"/>
      <c r="D1501" s="3"/>
      <c r="E1501" s="13"/>
    </row>
    <row r="1502" spans="1:5" s="12" customFormat="1">
      <c r="A1502" s="3" t="s">
        <v>332</v>
      </c>
      <c r="B1502" s="3">
        <v>1</v>
      </c>
      <c r="C1502" s="11"/>
      <c r="D1502" s="3"/>
      <c r="E1502" s="13"/>
    </row>
    <row r="1503" spans="1:5" s="12" customFormat="1">
      <c r="A1503" s="3" t="s">
        <v>6</v>
      </c>
      <c r="B1503" s="3">
        <v>1</v>
      </c>
      <c r="C1503" s="11"/>
      <c r="D1503" s="3"/>
      <c r="E1503" s="13"/>
    </row>
    <row r="1504" spans="1:5" s="12" customFormat="1">
      <c r="A1504" s="3" t="s">
        <v>167</v>
      </c>
      <c r="B1504" s="3">
        <v>1</v>
      </c>
      <c r="C1504" s="11"/>
      <c r="D1504" s="3"/>
      <c r="E1504" s="13"/>
    </row>
    <row r="1505" spans="1:5" s="12" customFormat="1">
      <c r="A1505" s="3" t="s">
        <v>40</v>
      </c>
      <c r="B1505" s="3">
        <v>1</v>
      </c>
      <c r="C1505" s="11"/>
      <c r="D1505" s="3"/>
      <c r="E1505" s="13"/>
    </row>
    <row r="1506" spans="1:5" s="12" customFormat="1">
      <c r="A1506" s="3" t="s">
        <v>299</v>
      </c>
      <c r="B1506" s="3">
        <v>1</v>
      </c>
      <c r="C1506" s="11"/>
      <c r="D1506" s="3"/>
      <c r="E1506" s="13"/>
    </row>
    <row r="1507" spans="1:5" s="12" customFormat="1">
      <c r="A1507" s="3" t="s">
        <v>409</v>
      </c>
      <c r="B1507" s="3">
        <v>1</v>
      </c>
      <c r="C1507" s="11"/>
      <c r="D1507" s="3"/>
      <c r="E1507" s="13"/>
    </row>
    <row r="1508" spans="1:5" s="12" customFormat="1">
      <c r="A1508" s="3" t="s">
        <v>194</v>
      </c>
      <c r="B1508" s="3">
        <v>1</v>
      </c>
      <c r="C1508" s="11"/>
      <c r="D1508" s="3"/>
      <c r="E1508" s="13"/>
    </row>
    <row r="1509" spans="1:5" s="12" customFormat="1">
      <c r="A1509" s="3" t="s">
        <v>183</v>
      </c>
      <c r="B1509" s="3">
        <v>1</v>
      </c>
      <c r="C1509" s="11"/>
      <c r="D1509" s="3"/>
      <c r="E1509" s="13"/>
    </row>
    <row r="1510" spans="1:5" s="12" customFormat="1">
      <c r="A1510" s="3" t="s">
        <v>322</v>
      </c>
      <c r="B1510" s="3">
        <v>1</v>
      </c>
      <c r="C1510" s="11"/>
      <c r="D1510" s="3"/>
      <c r="E1510" s="13"/>
    </row>
    <row r="1511" spans="1:5" s="12" customFormat="1">
      <c r="A1511" s="3" t="s">
        <v>181</v>
      </c>
      <c r="B1511" s="3">
        <v>2</v>
      </c>
      <c r="C1511" s="11"/>
      <c r="D1511" s="3"/>
      <c r="E1511" s="13"/>
    </row>
    <row r="1512" spans="1:5" s="12" customFormat="1">
      <c r="A1512" s="3" t="s">
        <v>83</v>
      </c>
      <c r="B1512" s="3">
        <v>1</v>
      </c>
      <c r="C1512" s="11"/>
      <c r="D1512" s="3"/>
      <c r="E1512" s="13"/>
    </row>
    <row r="1513" spans="1:5" s="12" customFormat="1">
      <c r="A1513" s="3" t="s">
        <v>76</v>
      </c>
      <c r="B1513" s="3">
        <v>1</v>
      </c>
      <c r="C1513" s="11"/>
      <c r="D1513" s="3"/>
      <c r="E1513" s="13"/>
    </row>
    <row r="1514" spans="1:5" s="12" customFormat="1">
      <c r="A1514" s="3" t="s">
        <v>215</v>
      </c>
      <c r="B1514" s="3">
        <v>1</v>
      </c>
      <c r="C1514" s="11"/>
      <c r="D1514" s="3"/>
      <c r="E1514" s="13"/>
    </row>
    <row r="1515" spans="1:5" s="12" customFormat="1">
      <c r="A1515" s="3" t="s">
        <v>5</v>
      </c>
      <c r="B1515" s="3">
        <v>1</v>
      </c>
      <c r="C1515" s="11"/>
      <c r="D1515" s="3"/>
      <c r="E1515" s="13"/>
    </row>
    <row r="1516" spans="1:5" s="12" customFormat="1">
      <c r="A1516" s="3" t="s">
        <v>167</v>
      </c>
      <c r="B1516" s="3">
        <v>1</v>
      </c>
      <c r="C1516" s="11"/>
      <c r="D1516" s="3"/>
      <c r="E1516" s="13"/>
    </row>
    <row r="1517" spans="1:5" s="12" customFormat="1">
      <c r="A1517" s="3" t="s">
        <v>308</v>
      </c>
      <c r="B1517" s="3">
        <v>1</v>
      </c>
      <c r="C1517" s="11"/>
      <c r="D1517" s="3"/>
      <c r="E1517" s="13"/>
    </row>
    <row r="1518" spans="1:5" s="12" customFormat="1">
      <c r="A1518" s="3" t="s">
        <v>300</v>
      </c>
      <c r="B1518" s="3">
        <v>1</v>
      </c>
      <c r="C1518" s="11"/>
      <c r="D1518" s="3"/>
      <c r="E1518" s="13"/>
    </row>
    <row r="1519" spans="1:5" s="12" customFormat="1">
      <c r="A1519" s="3" t="s">
        <v>145</v>
      </c>
      <c r="B1519" s="3">
        <v>1</v>
      </c>
      <c r="C1519" s="11"/>
      <c r="D1519" s="3"/>
      <c r="E1519" s="13"/>
    </row>
    <row r="1520" spans="1:5" s="12" customFormat="1">
      <c r="A1520" s="3" t="s">
        <v>76</v>
      </c>
      <c r="B1520" s="3">
        <v>1</v>
      </c>
      <c r="C1520" s="11"/>
      <c r="D1520" s="3"/>
      <c r="E1520" s="13"/>
    </row>
    <row r="1521" spans="1:5" s="12" customFormat="1">
      <c r="A1521" s="3" t="s">
        <v>239</v>
      </c>
      <c r="B1521" s="3">
        <v>1</v>
      </c>
      <c r="C1521" s="11"/>
      <c r="D1521" s="3"/>
      <c r="E1521" s="13"/>
    </row>
    <row r="1522" spans="1:5" s="12" customFormat="1">
      <c r="A1522" s="3" t="s">
        <v>40</v>
      </c>
      <c r="B1522" s="3">
        <v>1</v>
      </c>
      <c r="C1522" s="11"/>
      <c r="D1522" s="3"/>
      <c r="E1522" s="13"/>
    </row>
    <row r="1523" spans="1:5" s="12" customFormat="1">
      <c r="A1523" s="3" t="s">
        <v>238</v>
      </c>
      <c r="B1523" s="3">
        <v>1</v>
      </c>
      <c r="C1523" s="11"/>
      <c r="D1523" s="3"/>
      <c r="E1523" s="13"/>
    </row>
    <row r="1524" spans="1:5" s="12" customFormat="1">
      <c r="A1524" s="3" t="s">
        <v>226</v>
      </c>
      <c r="B1524" s="3">
        <v>1</v>
      </c>
      <c r="C1524" s="11"/>
      <c r="D1524" s="3"/>
      <c r="E1524" s="13"/>
    </row>
    <row r="1525" spans="1:5" s="12" customFormat="1">
      <c r="A1525" s="3" t="s">
        <v>167</v>
      </c>
      <c r="B1525" s="3">
        <v>1</v>
      </c>
      <c r="C1525" s="11"/>
      <c r="D1525" s="3"/>
      <c r="E1525" s="13"/>
    </row>
    <row r="1526" spans="1:5" s="12" customFormat="1">
      <c r="A1526" s="3" t="s">
        <v>207</v>
      </c>
      <c r="B1526" s="3">
        <v>1</v>
      </c>
      <c r="C1526" s="11"/>
      <c r="D1526" s="3"/>
      <c r="E1526" s="13"/>
    </row>
    <row r="1527" spans="1:5" s="12" customFormat="1">
      <c r="A1527" s="3" t="s">
        <v>336</v>
      </c>
      <c r="B1527" s="3">
        <v>1</v>
      </c>
      <c r="C1527" s="11"/>
      <c r="D1527" s="3"/>
      <c r="E1527" s="13"/>
    </row>
    <row r="1528" spans="1:5" s="12" customFormat="1">
      <c r="A1528" s="3" t="s">
        <v>337</v>
      </c>
      <c r="B1528" s="3">
        <v>1</v>
      </c>
      <c r="C1528" s="11"/>
      <c r="D1528" s="3"/>
      <c r="E1528" s="13"/>
    </row>
    <row r="1529" spans="1:5" s="12" customFormat="1">
      <c r="A1529" s="3" t="s">
        <v>339</v>
      </c>
      <c r="B1529" s="3">
        <v>1</v>
      </c>
      <c r="C1529" s="11"/>
      <c r="D1529" s="3"/>
      <c r="E1529" s="13"/>
    </row>
    <row r="1530" spans="1:5" s="12" customFormat="1">
      <c r="A1530" s="3" t="s">
        <v>161</v>
      </c>
      <c r="B1530" s="3">
        <v>1</v>
      </c>
      <c r="C1530" s="11"/>
      <c r="D1530" s="3"/>
      <c r="E1530" s="13"/>
    </row>
    <row r="1531" spans="1:5" s="12" customFormat="1">
      <c r="A1531" s="3" t="s">
        <v>238</v>
      </c>
      <c r="B1531" s="3">
        <v>1</v>
      </c>
      <c r="C1531" s="11"/>
      <c r="D1531" s="3"/>
      <c r="E1531" s="13"/>
    </row>
    <row r="1532" spans="1:5" s="12" customFormat="1">
      <c r="A1532" s="3" t="s">
        <v>274</v>
      </c>
      <c r="B1532" s="3">
        <v>1</v>
      </c>
      <c r="C1532" s="11"/>
      <c r="D1532" s="3"/>
      <c r="E1532" s="13"/>
    </row>
    <row r="1533" spans="1:5" s="12" customFormat="1">
      <c r="A1533" s="3" t="s">
        <v>246</v>
      </c>
      <c r="B1533" s="3">
        <v>1</v>
      </c>
      <c r="C1533" s="11"/>
      <c r="D1533" s="3"/>
      <c r="E1533" s="13"/>
    </row>
    <row r="1534" spans="1:5" s="12" customFormat="1">
      <c r="A1534" s="3" t="s">
        <v>51</v>
      </c>
      <c r="B1534" s="3">
        <v>3</v>
      </c>
      <c r="C1534" s="11"/>
      <c r="D1534" s="3"/>
      <c r="E1534" s="13"/>
    </row>
    <row r="1535" spans="1:5" s="12" customFormat="1">
      <c r="A1535" s="3" t="s">
        <v>238</v>
      </c>
      <c r="B1535" s="3">
        <v>2</v>
      </c>
      <c r="C1535" s="11"/>
      <c r="D1535" s="3"/>
      <c r="E1535" s="13"/>
    </row>
    <row r="1536" spans="1:5" s="12" customFormat="1">
      <c r="A1536" s="3" t="s">
        <v>268</v>
      </c>
      <c r="B1536" s="3">
        <v>2</v>
      </c>
      <c r="C1536" s="11"/>
      <c r="D1536" s="3"/>
      <c r="E1536" s="13"/>
    </row>
    <row r="1537" spans="1:5" s="12" customFormat="1">
      <c r="A1537" s="3" t="s">
        <v>301</v>
      </c>
      <c r="B1537" s="3">
        <v>2</v>
      </c>
      <c r="C1537" s="11"/>
      <c r="D1537" s="3"/>
      <c r="E1537" s="13"/>
    </row>
    <row r="1538" spans="1:5" s="12" customFormat="1">
      <c r="A1538" s="3" t="s">
        <v>422</v>
      </c>
      <c r="B1538" s="3">
        <v>1</v>
      </c>
      <c r="C1538" s="11"/>
      <c r="D1538" s="3"/>
      <c r="E1538" s="13"/>
    </row>
    <row r="1539" spans="1:5" s="12" customFormat="1">
      <c r="A1539" s="3" t="s">
        <v>125</v>
      </c>
      <c r="B1539" s="3">
        <v>1</v>
      </c>
      <c r="C1539" s="11"/>
      <c r="D1539" s="3"/>
      <c r="E1539" s="13"/>
    </row>
    <row r="1540" spans="1:5" s="12" customFormat="1">
      <c r="A1540" s="3" t="s">
        <v>439</v>
      </c>
      <c r="B1540" s="3">
        <v>1</v>
      </c>
      <c r="C1540" s="11"/>
      <c r="D1540" s="3"/>
      <c r="E1540" s="13"/>
    </row>
    <row r="1541" spans="1:5" s="12" customFormat="1">
      <c r="A1541" s="3" t="s">
        <v>437</v>
      </c>
      <c r="B1541" s="3">
        <v>2</v>
      </c>
      <c r="C1541" s="11"/>
      <c r="D1541" s="3"/>
      <c r="E1541" s="13"/>
    </row>
    <row r="1542" spans="1:5" s="12" customFormat="1">
      <c r="A1542" s="3" t="s">
        <v>355</v>
      </c>
      <c r="B1542" s="3">
        <v>1</v>
      </c>
      <c r="C1542" s="11">
        <v>41703</v>
      </c>
      <c r="D1542" s="3"/>
      <c r="E1542" s="13"/>
    </row>
    <row r="1543" spans="1:5" s="12" customFormat="1">
      <c r="A1543" s="3" t="s">
        <v>345</v>
      </c>
      <c r="B1543" s="3">
        <v>1</v>
      </c>
      <c r="C1543" s="11"/>
      <c r="D1543" s="3"/>
      <c r="E1543" s="13"/>
    </row>
    <row r="1544" spans="1:5" s="12" customFormat="1">
      <c r="A1544" s="3" t="s">
        <v>344</v>
      </c>
      <c r="B1544" s="3">
        <v>1</v>
      </c>
      <c r="C1544" s="11"/>
      <c r="D1544" s="3"/>
      <c r="E1544" s="13"/>
    </row>
    <row r="1545" spans="1:5" s="12" customFormat="1">
      <c r="A1545" s="3" t="s">
        <v>104</v>
      </c>
      <c r="B1545" s="3">
        <v>1</v>
      </c>
      <c r="C1545" s="11"/>
      <c r="D1545" s="3"/>
      <c r="E1545" s="13"/>
    </row>
    <row r="1546" spans="1:5" s="12" customFormat="1">
      <c r="A1546" s="3" t="s">
        <v>20</v>
      </c>
      <c r="B1546" s="3">
        <v>1</v>
      </c>
      <c r="C1546" s="11"/>
      <c r="D1546" s="3"/>
      <c r="E1546" s="13"/>
    </row>
    <row r="1547" spans="1:5" s="12" customFormat="1">
      <c r="A1547" s="3" t="s">
        <v>107</v>
      </c>
      <c r="B1547" s="3">
        <v>1</v>
      </c>
      <c r="C1547" s="11"/>
      <c r="D1547" s="3"/>
      <c r="E1547" s="13"/>
    </row>
    <row r="1548" spans="1:5" s="12" customFormat="1">
      <c r="A1548" s="3" t="s">
        <v>324</v>
      </c>
      <c r="B1548" s="3">
        <v>1</v>
      </c>
      <c r="C1548" s="11"/>
      <c r="D1548" s="3"/>
      <c r="E1548" s="13"/>
    </row>
    <row r="1549" spans="1:5" s="12" customFormat="1">
      <c r="A1549" s="3" t="s">
        <v>23</v>
      </c>
      <c r="B1549" s="3">
        <v>1</v>
      </c>
      <c r="C1549" s="11"/>
      <c r="D1549" s="3"/>
      <c r="E1549" s="13"/>
    </row>
    <row r="1550" spans="1:5" s="12" customFormat="1">
      <c r="A1550" s="3" t="s">
        <v>194</v>
      </c>
      <c r="B1550" s="3">
        <v>1</v>
      </c>
      <c r="C1550" s="11"/>
      <c r="D1550" s="3"/>
      <c r="E1550" s="13"/>
    </row>
    <row r="1551" spans="1:5" s="12" customFormat="1">
      <c r="A1551" s="3" t="s">
        <v>338</v>
      </c>
      <c r="B1551" s="3">
        <v>1</v>
      </c>
      <c r="C1551" s="11"/>
      <c r="D1551" s="3"/>
      <c r="E1551" s="13"/>
    </row>
    <row r="1552" spans="1:5" s="12" customFormat="1">
      <c r="A1552" s="3" t="s">
        <v>441</v>
      </c>
      <c r="B1552" s="3">
        <v>1</v>
      </c>
      <c r="C1552" s="11"/>
      <c r="D1552" s="3"/>
      <c r="E1552" s="13"/>
    </row>
    <row r="1553" spans="1:5" s="12" customFormat="1">
      <c r="A1553" s="3" t="s">
        <v>258</v>
      </c>
      <c r="B1553" s="3">
        <v>1</v>
      </c>
      <c r="C1553" s="11"/>
      <c r="D1553" s="3"/>
      <c r="E1553" s="13"/>
    </row>
    <row r="1554" spans="1:5" s="12" customFormat="1">
      <c r="A1554" s="3" t="s">
        <v>305</v>
      </c>
      <c r="B1554" s="3">
        <v>1</v>
      </c>
      <c r="C1554" s="11"/>
      <c r="D1554" s="3"/>
      <c r="E1554" s="13"/>
    </row>
    <row r="1555" spans="1:5" s="12" customFormat="1">
      <c r="A1555" s="3" t="s">
        <v>228</v>
      </c>
      <c r="B1555" s="3">
        <v>1</v>
      </c>
      <c r="C1555" s="11"/>
      <c r="D1555" s="3"/>
      <c r="E1555" s="13"/>
    </row>
    <row r="1556" spans="1:5" s="12" customFormat="1">
      <c r="A1556" s="3" t="s">
        <v>133</v>
      </c>
      <c r="B1556" s="3">
        <v>1</v>
      </c>
      <c r="C1556" s="11"/>
      <c r="D1556" s="3"/>
      <c r="E1556" s="13"/>
    </row>
    <row r="1557" spans="1:5" s="12" customFormat="1">
      <c r="A1557" s="3" t="s">
        <v>134</v>
      </c>
      <c r="B1557" s="3">
        <v>1</v>
      </c>
      <c r="C1557" s="11"/>
      <c r="D1557" s="3"/>
      <c r="E1557" s="13"/>
    </row>
    <row r="1558" spans="1:5" s="12" customFormat="1">
      <c r="A1558" s="3" t="s">
        <v>51</v>
      </c>
      <c r="B1558" s="3">
        <v>1</v>
      </c>
      <c r="C1558" s="11"/>
      <c r="D1558" s="3"/>
      <c r="E1558" s="13"/>
    </row>
    <row r="1559" spans="1:5" s="12" customFormat="1">
      <c r="A1559" s="3" t="s">
        <v>51</v>
      </c>
      <c r="B1559" s="3">
        <v>1</v>
      </c>
      <c r="C1559" s="11"/>
      <c r="D1559" s="3"/>
      <c r="E1559" s="13"/>
    </row>
    <row r="1560" spans="1:5" s="12" customFormat="1">
      <c r="A1560" s="3" t="s">
        <v>49</v>
      </c>
      <c r="B1560" s="3">
        <v>1</v>
      </c>
      <c r="C1560" s="11"/>
      <c r="D1560" s="3"/>
      <c r="E1560" s="13"/>
    </row>
    <row r="1561" spans="1:5" s="12" customFormat="1">
      <c r="A1561" s="3" t="s">
        <v>49</v>
      </c>
      <c r="B1561" s="3">
        <v>1</v>
      </c>
      <c r="C1561" s="11"/>
      <c r="D1561" s="3"/>
      <c r="E1561" s="13"/>
    </row>
    <row r="1562" spans="1:5" s="12" customFormat="1">
      <c r="A1562" s="3" t="s">
        <v>256</v>
      </c>
      <c r="B1562" s="3">
        <v>1</v>
      </c>
      <c r="C1562" s="11"/>
      <c r="D1562" s="3"/>
      <c r="E1562" s="13"/>
    </row>
    <row r="1563" spans="1:5" s="12" customFormat="1">
      <c r="A1563" s="3" t="s">
        <v>308</v>
      </c>
      <c r="B1563" s="3">
        <v>1</v>
      </c>
      <c r="C1563" s="11"/>
      <c r="D1563" s="3"/>
      <c r="E1563" s="13"/>
    </row>
    <row r="1564" spans="1:5" s="12" customFormat="1">
      <c r="A1564" s="3" t="s">
        <v>301</v>
      </c>
      <c r="B1564" s="3">
        <v>1</v>
      </c>
      <c r="C1564" s="11"/>
      <c r="D1564" s="3"/>
      <c r="E1564" s="13"/>
    </row>
    <row r="1565" spans="1:5" s="12" customFormat="1">
      <c r="A1565" s="3" t="s">
        <v>274</v>
      </c>
      <c r="B1565" s="3">
        <v>1</v>
      </c>
      <c r="C1565" s="11"/>
      <c r="D1565" s="3"/>
      <c r="E1565" s="13"/>
    </row>
    <row r="1566" spans="1:5" s="12" customFormat="1">
      <c r="A1566" s="3" t="s">
        <v>189</v>
      </c>
      <c r="B1566" s="3">
        <v>1</v>
      </c>
      <c r="C1566" s="11"/>
      <c r="D1566" s="3"/>
      <c r="E1566" s="13"/>
    </row>
    <row r="1567" spans="1:5" s="12" customFormat="1">
      <c r="A1567" s="3" t="s">
        <v>62</v>
      </c>
      <c r="B1567" s="3">
        <v>1</v>
      </c>
      <c r="C1567" s="11"/>
      <c r="D1567" s="3"/>
      <c r="E1567" s="13"/>
    </row>
    <row r="1568" spans="1:5" s="12" customFormat="1">
      <c r="A1568" s="3" t="s">
        <v>248</v>
      </c>
      <c r="B1568" s="3">
        <v>1</v>
      </c>
      <c r="C1568" s="11"/>
      <c r="D1568" s="3"/>
      <c r="E1568" s="13"/>
    </row>
    <row r="1569" spans="1:5" s="12" customFormat="1">
      <c r="A1569" s="3" t="s">
        <v>265</v>
      </c>
      <c r="B1569" s="3">
        <v>2</v>
      </c>
      <c r="C1569" s="11">
        <v>41704</v>
      </c>
      <c r="D1569" s="3"/>
      <c r="E1569" s="13"/>
    </row>
    <row r="1570" spans="1:5" s="12" customFormat="1">
      <c r="A1570" s="3" t="s">
        <v>215</v>
      </c>
      <c r="B1570" s="3">
        <v>2</v>
      </c>
      <c r="C1570" s="11"/>
      <c r="D1570" s="3"/>
      <c r="E1570" s="13"/>
    </row>
    <row r="1571" spans="1:5" s="12" customFormat="1">
      <c r="A1571" s="3" t="s">
        <v>222</v>
      </c>
      <c r="B1571" s="3">
        <v>2</v>
      </c>
      <c r="C1571" s="11"/>
      <c r="D1571" s="3"/>
      <c r="E1571" s="13"/>
    </row>
    <row r="1572" spans="1:5" s="12" customFormat="1">
      <c r="A1572" s="3" t="s">
        <v>301</v>
      </c>
      <c r="B1572" s="3">
        <v>2</v>
      </c>
      <c r="C1572" s="11"/>
      <c r="D1572" s="3"/>
      <c r="E1572" s="13"/>
    </row>
    <row r="1573" spans="1:5" s="12" customFormat="1">
      <c r="A1573" s="3" t="s">
        <v>27</v>
      </c>
      <c r="B1573" s="3">
        <v>1</v>
      </c>
      <c r="C1573" s="11"/>
      <c r="D1573" s="3"/>
      <c r="E1573" s="13"/>
    </row>
    <row r="1574" spans="1:5" s="12" customFormat="1">
      <c r="A1574" s="3" t="s">
        <v>256</v>
      </c>
      <c r="B1574" s="3">
        <v>1</v>
      </c>
      <c r="C1574" s="11"/>
      <c r="D1574" s="3"/>
      <c r="E1574" s="13"/>
    </row>
    <row r="1575" spans="1:5" s="12" customFormat="1">
      <c r="A1575" s="3" t="s">
        <v>332</v>
      </c>
      <c r="B1575" s="3">
        <v>1</v>
      </c>
      <c r="C1575" s="11"/>
      <c r="D1575" s="3"/>
      <c r="E1575" s="13"/>
    </row>
    <row r="1576" spans="1:5" s="12" customFormat="1">
      <c r="A1576" s="3" t="s">
        <v>274</v>
      </c>
      <c r="B1576" s="3">
        <v>1</v>
      </c>
      <c r="C1576" s="11"/>
      <c r="D1576" s="3"/>
      <c r="E1576" s="13"/>
    </row>
    <row r="1577" spans="1:5" s="12" customFormat="1">
      <c r="A1577" s="3" t="s">
        <v>272</v>
      </c>
      <c r="B1577" s="3">
        <v>1</v>
      </c>
      <c r="C1577" s="11"/>
      <c r="D1577" s="3"/>
      <c r="E1577" s="13"/>
    </row>
    <row r="1578" spans="1:5" s="12" customFormat="1">
      <c r="A1578" s="3" t="s">
        <v>194</v>
      </c>
      <c r="B1578" s="3">
        <v>1</v>
      </c>
      <c r="C1578" s="11"/>
      <c r="D1578" s="3"/>
      <c r="E1578" s="13"/>
    </row>
    <row r="1579" spans="1:5" s="12" customFormat="1">
      <c r="A1579" s="3" t="s">
        <v>145</v>
      </c>
      <c r="B1579" s="3">
        <v>1</v>
      </c>
      <c r="C1579" s="11"/>
      <c r="D1579" s="3"/>
      <c r="E1579" s="13"/>
    </row>
    <row r="1580" spans="1:5" s="12" customFormat="1">
      <c r="A1580" s="3" t="s">
        <v>331</v>
      </c>
      <c r="B1580" s="3">
        <v>1</v>
      </c>
      <c r="C1580" s="11"/>
      <c r="D1580" s="3"/>
      <c r="E1580" s="13"/>
    </row>
    <row r="1581" spans="1:5" s="12" customFormat="1">
      <c r="A1581" s="3" t="s">
        <v>22</v>
      </c>
      <c r="B1581" s="3">
        <v>1</v>
      </c>
      <c r="C1581" s="11"/>
      <c r="D1581" s="3"/>
      <c r="E1581" s="13"/>
    </row>
    <row r="1582" spans="1:5" s="12" customFormat="1">
      <c r="A1582" s="3" t="s">
        <v>133</v>
      </c>
      <c r="B1582" s="3">
        <v>1</v>
      </c>
      <c r="C1582" s="11"/>
      <c r="D1582" s="3"/>
      <c r="E1582" s="13"/>
    </row>
    <row r="1583" spans="1:5" s="12" customFormat="1">
      <c r="A1583" s="3" t="s">
        <v>49</v>
      </c>
      <c r="B1583" s="3">
        <v>1</v>
      </c>
      <c r="C1583" s="11"/>
      <c r="D1583" s="3"/>
      <c r="E1583" s="13"/>
    </row>
    <row r="1584" spans="1:5" s="12" customFormat="1">
      <c r="A1584" s="3" t="s">
        <v>322</v>
      </c>
      <c r="B1584" s="3">
        <v>2</v>
      </c>
      <c r="C1584" s="11"/>
      <c r="D1584" s="3"/>
      <c r="E1584" s="13"/>
    </row>
    <row r="1585" spans="1:5" s="12" customFormat="1">
      <c r="A1585" s="3" t="s">
        <v>155</v>
      </c>
      <c r="B1585" s="3">
        <v>2</v>
      </c>
      <c r="C1585" s="11"/>
      <c r="D1585" s="3"/>
      <c r="E1585" s="13"/>
    </row>
    <row r="1586" spans="1:5" s="12" customFormat="1">
      <c r="A1586" s="3" t="s">
        <v>287</v>
      </c>
      <c r="B1586" s="3">
        <v>2</v>
      </c>
      <c r="C1586" s="11"/>
      <c r="D1586" s="3"/>
      <c r="E1586" s="13"/>
    </row>
    <row r="1587" spans="1:5" s="12" customFormat="1">
      <c r="A1587" s="3" t="s">
        <v>260</v>
      </c>
      <c r="B1587" s="3">
        <v>1</v>
      </c>
      <c r="C1587" s="11"/>
      <c r="D1587" s="3"/>
      <c r="E1587" s="13"/>
    </row>
    <row r="1588" spans="1:5" s="12" customFormat="1">
      <c r="A1588" s="3" t="s">
        <v>262</v>
      </c>
      <c r="B1588" s="3">
        <v>1</v>
      </c>
      <c r="C1588" s="11"/>
      <c r="D1588" s="3"/>
      <c r="E1588" s="13"/>
    </row>
    <row r="1589" spans="1:5" s="12" customFormat="1">
      <c r="A1589" s="3" t="s">
        <v>434</v>
      </c>
      <c r="B1589" s="3">
        <v>2</v>
      </c>
      <c r="C1589" s="11"/>
      <c r="D1589" s="3"/>
      <c r="E1589" s="13"/>
    </row>
    <row r="1590" spans="1:5" s="12" customFormat="1">
      <c r="A1590" s="3" t="s">
        <v>256</v>
      </c>
      <c r="B1590" s="3">
        <v>1</v>
      </c>
      <c r="C1590" s="11"/>
      <c r="D1590" s="3"/>
      <c r="E1590" s="13"/>
    </row>
    <row r="1591" spans="1:5" s="12" customFormat="1">
      <c r="A1591" s="3" t="s">
        <v>324</v>
      </c>
      <c r="B1591" s="3">
        <v>1</v>
      </c>
      <c r="C1591" s="11"/>
      <c r="D1591" s="3"/>
      <c r="E1591" s="13"/>
    </row>
    <row r="1592" spans="1:5" s="12" customFormat="1">
      <c r="A1592" s="3" t="s">
        <v>355</v>
      </c>
      <c r="B1592" s="3">
        <v>1</v>
      </c>
      <c r="C1592" s="11"/>
      <c r="D1592" s="3"/>
      <c r="E1592" s="13"/>
    </row>
    <row r="1593" spans="1:5" s="12" customFormat="1">
      <c r="A1593" s="3" t="s">
        <v>299</v>
      </c>
      <c r="B1593" s="3">
        <v>1</v>
      </c>
      <c r="C1593" s="11"/>
      <c r="D1593" s="3"/>
      <c r="E1593" s="13"/>
    </row>
    <row r="1594" spans="1:5" s="12" customFormat="1">
      <c r="A1594" s="3" t="s">
        <v>275</v>
      </c>
      <c r="B1594" s="3">
        <v>3</v>
      </c>
      <c r="C1594" s="11"/>
      <c r="D1594" s="3"/>
      <c r="E1594" s="13"/>
    </row>
    <row r="1595" spans="1:5" s="12" customFormat="1">
      <c r="A1595" s="3" t="s">
        <v>273</v>
      </c>
      <c r="B1595" s="3">
        <v>1</v>
      </c>
      <c r="C1595" s="11"/>
      <c r="D1595" s="3"/>
      <c r="E1595" s="13"/>
    </row>
    <row r="1596" spans="1:5" s="12" customFormat="1">
      <c r="A1596" s="3" t="s">
        <v>156</v>
      </c>
      <c r="B1596" s="3">
        <v>1</v>
      </c>
      <c r="C1596" s="11">
        <v>41705</v>
      </c>
      <c r="D1596" s="3"/>
      <c r="E1596" s="13"/>
    </row>
    <row r="1597" spans="1:5" s="12" customFormat="1">
      <c r="A1597" s="3" t="s">
        <v>97</v>
      </c>
      <c r="B1597" s="3">
        <v>4</v>
      </c>
      <c r="C1597" s="11"/>
      <c r="D1597" s="3"/>
      <c r="E1597" s="13"/>
    </row>
    <row r="1598" spans="1:5" s="12" customFormat="1">
      <c r="A1598" s="3" t="s">
        <v>346</v>
      </c>
      <c r="B1598" s="3">
        <v>2</v>
      </c>
      <c r="C1598" s="11"/>
      <c r="D1598" s="3"/>
      <c r="E1598" s="13"/>
    </row>
    <row r="1599" spans="1:5" s="12" customFormat="1">
      <c r="A1599" s="3" t="s">
        <v>207</v>
      </c>
      <c r="B1599" s="3">
        <v>3</v>
      </c>
      <c r="C1599" s="11"/>
      <c r="D1599" s="3"/>
      <c r="E1599" s="13"/>
    </row>
    <row r="1600" spans="1:5" s="12" customFormat="1">
      <c r="A1600" s="3" t="s">
        <v>330</v>
      </c>
      <c r="B1600" s="3">
        <v>1</v>
      </c>
      <c r="C1600" s="11"/>
      <c r="D1600" s="3"/>
      <c r="E1600" s="13"/>
    </row>
    <row r="1601" spans="1:5" s="12" customFormat="1">
      <c r="A1601" s="3" t="s">
        <v>5</v>
      </c>
      <c r="B1601" s="3">
        <v>1</v>
      </c>
      <c r="C1601" s="11"/>
      <c r="D1601" s="3"/>
      <c r="E1601" s="13"/>
    </row>
    <row r="1602" spans="1:5" s="12" customFormat="1">
      <c r="A1602" s="3" t="s">
        <v>33</v>
      </c>
      <c r="B1602" s="3">
        <v>1</v>
      </c>
      <c r="C1602" s="11"/>
      <c r="D1602" s="3"/>
      <c r="E1602" s="13"/>
    </row>
    <row r="1603" spans="1:5" s="12" customFormat="1">
      <c r="A1603" s="3" t="s">
        <v>256</v>
      </c>
      <c r="B1603" s="3">
        <v>1</v>
      </c>
      <c r="C1603" s="11"/>
      <c r="D1603" s="3"/>
      <c r="E1603" s="13"/>
    </row>
    <row r="1604" spans="1:5" s="12" customFormat="1">
      <c r="A1604" s="3" t="s">
        <v>291</v>
      </c>
      <c r="B1604" s="3">
        <v>1</v>
      </c>
      <c r="C1604" s="11"/>
      <c r="D1604" s="3"/>
      <c r="E1604" s="13"/>
    </row>
    <row r="1605" spans="1:5" s="12" customFormat="1">
      <c r="A1605" s="3" t="s">
        <v>161</v>
      </c>
      <c r="B1605" s="3">
        <v>1</v>
      </c>
      <c r="C1605" s="11"/>
      <c r="D1605" s="3"/>
      <c r="E1605" s="13"/>
    </row>
    <row r="1606" spans="1:5" s="12" customFormat="1">
      <c r="A1606" s="3" t="s">
        <v>246</v>
      </c>
      <c r="B1606" s="3">
        <v>1</v>
      </c>
      <c r="C1606" s="11"/>
      <c r="D1606" s="3"/>
      <c r="E1606" s="13"/>
    </row>
    <row r="1607" spans="1:5" s="12" customFormat="1">
      <c r="A1607" s="3" t="s">
        <v>95</v>
      </c>
      <c r="B1607" s="3">
        <v>1</v>
      </c>
      <c r="C1607" s="11"/>
      <c r="D1607" s="3"/>
      <c r="E1607" s="13"/>
    </row>
    <row r="1608" spans="1:5" s="12" customFormat="1">
      <c r="A1608" s="3" t="s">
        <v>274</v>
      </c>
      <c r="B1608" s="3">
        <v>1</v>
      </c>
      <c r="C1608" s="11"/>
      <c r="D1608" s="3"/>
      <c r="E1608" s="13"/>
    </row>
    <row r="1609" spans="1:5" s="12" customFormat="1">
      <c r="A1609" s="3" t="s">
        <v>273</v>
      </c>
      <c r="B1609" s="3">
        <v>1</v>
      </c>
      <c r="C1609" s="11"/>
      <c r="D1609" s="3"/>
      <c r="E1609" s="13"/>
    </row>
    <row r="1610" spans="1:5" s="12" customFormat="1">
      <c r="A1610" s="3" t="s">
        <v>304</v>
      </c>
      <c r="B1610" s="3">
        <v>1</v>
      </c>
      <c r="C1610" s="11"/>
      <c r="D1610" s="3"/>
      <c r="E1610" s="13"/>
    </row>
    <row r="1611" spans="1:5" s="12" customFormat="1">
      <c r="A1611" s="3" t="s">
        <v>145</v>
      </c>
      <c r="B1611" s="3">
        <v>1</v>
      </c>
      <c r="C1611" s="11"/>
      <c r="D1611" s="3"/>
      <c r="E1611" s="13"/>
    </row>
    <row r="1612" spans="1:5" s="12" customFormat="1">
      <c r="A1612" s="3" t="s">
        <v>273</v>
      </c>
      <c r="B1612" s="3">
        <v>1</v>
      </c>
      <c r="C1612" s="11"/>
      <c r="D1612" s="3"/>
      <c r="E1612" s="13"/>
    </row>
    <row r="1613" spans="1:5" s="12" customFormat="1">
      <c r="A1613" s="3" t="s">
        <v>274</v>
      </c>
      <c r="B1613" s="3">
        <v>1</v>
      </c>
      <c r="C1613" s="11"/>
      <c r="D1613" s="3"/>
      <c r="E1613" s="13"/>
    </row>
    <row r="1614" spans="1:5" s="12" customFormat="1">
      <c r="A1614" s="3" t="s">
        <v>275</v>
      </c>
      <c r="B1614" s="3">
        <v>1</v>
      </c>
      <c r="C1614" s="11"/>
      <c r="D1614" s="3"/>
      <c r="E1614" s="13"/>
    </row>
    <row r="1615" spans="1:5" s="12" customFormat="1">
      <c r="A1615" s="3" t="s">
        <v>276</v>
      </c>
      <c r="B1615" s="3">
        <v>1</v>
      </c>
      <c r="C1615" s="11"/>
      <c r="D1615" s="3"/>
      <c r="E1615" s="13"/>
    </row>
    <row r="1616" spans="1:5" s="12" customFormat="1">
      <c r="A1616" s="3" t="s">
        <v>277</v>
      </c>
      <c r="B1616" s="3">
        <v>1</v>
      </c>
      <c r="C1616" s="11"/>
      <c r="D1616" s="3"/>
      <c r="E1616" s="13"/>
    </row>
    <row r="1617" spans="1:5" s="12" customFormat="1">
      <c r="A1617" s="3" t="s">
        <v>272</v>
      </c>
      <c r="B1617" s="3">
        <v>1</v>
      </c>
      <c r="C1617" s="11"/>
      <c r="D1617" s="3"/>
      <c r="E1617" s="13"/>
    </row>
    <row r="1618" spans="1:5" s="12" customFormat="1">
      <c r="A1618" s="3" t="s">
        <v>255</v>
      </c>
      <c r="B1618" s="3">
        <v>2</v>
      </c>
      <c r="C1618" s="11"/>
      <c r="D1618" s="3"/>
      <c r="E1618" s="13"/>
    </row>
    <row r="1619" spans="1:5" s="12" customFormat="1">
      <c r="A1619" s="3" t="s">
        <v>189</v>
      </c>
      <c r="B1619" s="3">
        <v>2</v>
      </c>
      <c r="C1619" s="11"/>
      <c r="D1619" s="3"/>
      <c r="E1619" s="13"/>
    </row>
    <row r="1620" spans="1:5" s="12" customFormat="1">
      <c r="A1620" s="3" t="s">
        <v>273</v>
      </c>
      <c r="B1620" s="3">
        <v>1</v>
      </c>
      <c r="C1620" s="11"/>
      <c r="D1620" s="3"/>
      <c r="E1620" s="13"/>
    </row>
    <row r="1621" spans="1:5" s="12" customFormat="1">
      <c r="A1621" s="3" t="s">
        <v>275</v>
      </c>
      <c r="B1621" s="3">
        <v>1</v>
      </c>
      <c r="C1621" s="11"/>
      <c r="D1621" s="3"/>
      <c r="E1621" s="13"/>
    </row>
    <row r="1622" spans="1:5" s="12" customFormat="1">
      <c r="A1622" s="3" t="s">
        <v>351</v>
      </c>
      <c r="B1622" s="3">
        <v>1</v>
      </c>
      <c r="C1622" s="11"/>
      <c r="D1622" s="3"/>
      <c r="E1622" s="13"/>
    </row>
    <row r="1623" spans="1:5" s="12" customFormat="1">
      <c r="A1623" s="3" t="s">
        <v>217</v>
      </c>
      <c r="B1623" s="3">
        <v>1</v>
      </c>
      <c r="C1623" s="11"/>
      <c r="D1623" s="3"/>
      <c r="E1623" s="13"/>
    </row>
    <row r="1624" spans="1:5" s="12" customFormat="1">
      <c r="A1624" s="3" t="s">
        <v>189</v>
      </c>
      <c r="B1624" s="3">
        <v>1</v>
      </c>
      <c r="C1624" s="11"/>
      <c r="D1624" s="3"/>
      <c r="E1624" s="13"/>
    </row>
    <row r="1625" spans="1:5" s="12" customFormat="1">
      <c r="A1625" s="3" t="s">
        <v>178</v>
      </c>
      <c r="B1625" s="3">
        <v>1</v>
      </c>
      <c r="C1625" s="11"/>
      <c r="D1625" s="3"/>
      <c r="E1625" s="13"/>
    </row>
    <row r="1626" spans="1:5" s="12" customFormat="1">
      <c r="A1626" s="3" t="s">
        <v>299</v>
      </c>
      <c r="B1626" s="3">
        <v>1</v>
      </c>
      <c r="C1626" s="11"/>
      <c r="D1626" s="3"/>
      <c r="E1626" s="13"/>
    </row>
    <row r="1627" spans="1:5" s="12" customFormat="1">
      <c r="A1627" s="3" t="s">
        <v>181</v>
      </c>
      <c r="B1627" s="3">
        <v>1</v>
      </c>
      <c r="C1627" s="11"/>
      <c r="D1627" s="3"/>
      <c r="E1627" s="13"/>
    </row>
    <row r="1628" spans="1:5" s="12" customFormat="1">
      <c r="A1628" s="3" t="s">
        <v>182</v>
      </c>
      <c r="B1628" s="3">
        <v>1</v>
      </c>
      <c r="C1628" s="11"/>
      <c r="D1628" s="3"/>
      <c r="E1628" s="13"/>
    </row>
    <row r="1629" spans="1:5" s="12" customFormat="1">
      <c r="A1629" s="3" t="s">
        <v>262</v>
      </c>
      <c r="B1629" s="3">
        <v>2</v>
      </c>
      <c r="C1629" s="11"/>
      <c r="D1629" s="3"/>
      <c r="E1629" s="13"/>
    </row>
    <row r="1630" spans="1:5" s="12" customFormat="1">
      <c r="A1630" s="3" t="s">
        <v>155</v>
      </c>
      <c r="B1630" s="3">
        <v>2</v>
      </c>
      <c r="C1630" s="11"/>
      <c r="D1630" s="3"/>
      <c r="E1630" s="13"/>
    </row>
    <row r="1631" spans="1:5" s="12" customFormat="1">
      <c r="A1631" s="3" t="s">
        <v>295</v>
      </c>
      <c r="B1631" s="3">
        <v>1</v>
      </c>
      <c r="C1631" s="11"/>
      <c r="D1631" s="3"/>
      <c r="E1631" s="13"/>
    </row>
    <row r="1632" spans="1:5" s="12" customFormat="1">
      <c r="A1632" s="3" t="s">
        <v>238</v>
      </c>
      <c r="B1632" s="3">
        <v>1</v>
      </c>
      <c r="C1632" s="11"/>
      <c r="D1632" s="3"/>
      <c r="E1632" s="13"/>
    </row>
    <row r="1633" spans="1:5" s="12" customFormat="1">
      <c r="A1633" s="3" t="s">
        <v>237</v>
      </c>
      <c r="B1633" s="3">
        <v>1</v>
      </c>
      <c r="C1633" s="11"/>
      <c r="D1633" s="3"/>
      <c r="E1633" s="13"/>
    </row>
    <row r="1634" spans="1:5" s="12" customFormat="1">
      <c r="A1634" s="3" t="s">
        <v>228</v>
      </c>
      <c r="B1634" s="3">
        <v>1</v>
      </c>
      <c r="C1634" s="11"/>
      <c r="D1634" s="3"/>
      <c r="E1634" s="13"/>
    </row>
    <row r="1635" spans="1:5" s="12" customFormat="1">
      <c r="A1635" s="3" t="s">
        <v>191</v>
      </c>
      <c r="B1635" s="3">
        <v>1</v>
      </c>
      <c r="C1635" s="11"/>
      <c r="D1635" s="3"/>
      <c r="E1635" s="13"/>
    </row>
    <row r="1636" spans="1:5" s="12" customFormat="1">
      <c r="A1636" s="3" t="s">
        <v>273</v>
      </c>
      <c r="B1636" s="3">
        <v>1</v>
      </c>
      <c r="C1636" s="11"/>
      <c r="D1636" s="3"/>
      <c r="E1636" s="13"/>
    </row>
    <row r="1637" spans="1:5" s="12" customFormat="1">
      <c r="A1637" s="3" t="s">
        <v>354</v>
      </c>
      <c r="B1637" s="3">
        <v>1</v>
      </c>
      <c r="C1637" s="11"/>
      <c r="D1637" s="3"/>
      <c r="E1637" s="13"/>
    </row>
    <row r="1638" spans="1:5" s="12" customFormat="1">
      <c r="A1638" s="3" t="s">
        <v>181</v>
      </c>
      <c r="B1638" s="3">
        <v>1</v>
      </c>
      <c r="C1638" s="11"/>
      <c r="D1638" s="3"/>
      <c r="E1638" s="13"/>
    </row>
    <row r="1639" spans="1:5" s="12" customFormat="1">
      <c r="A1639" s="3" t="s">
        <v>18</v>
      </c>
      <c r="B1639" s="3">
        <v>1</v>
      </c>
      <c r="C1639" s="11"/>
      <c r="D1639" s="3"/>
      <c r="E1639" s="13"/>
    </row>
    <row r="1640" spans="1:5" s="12" customFormat="1">
      <c r="A1640" s="3" t="s">
        <v>273</v>
      </c>
      <c r="B1640" s="3">
        <v>1</v>
      </c>
      <c r="C1640" s="11">
        <v>41706</v>
      </c>
      <c r="D1640" s="3"/>
      <c r="E1640" s="13"/>
    </row>
    <row r="1641" spans="1:5" s="12" customFormat="1">
      <c r="A1641" s="3" t="s">
        <v>272</v>
      </c>
      <c r="B1641" s="3">
        <v>1</v>
      </c>
      <c r="C1641" s="11"/>
      <c r="D1641" s="3"/>
      <c r="E1641" s="13"/>
    </row>
    <row r="1642" spans="1:5" s="12" customFormat="1">
      <c r="A1642" s="3" t="s">
        <v>275</v>
      </c>
      <c r="B1642" s="3">
        <v>2</v>
      </c>
      <c r="C1642" s="11"/>
      <c r="D1642" s="3"/>
      <c r="E1642" s="13"/>
    </row>
    <row r="1643" spans="1:5" s="12" customFormat="1">
      <c r="A1643" s="3" t="s">
        <v>276</v>
      </c>
      <c r="B1643" s="3">
        <v>1</v>
      </c>
      <c r="C1643" s="11"/>
      <c r="D1643" s="3"/>
      <c r="E1643" s="13"/>
    </row>
    <row r="1644" spans="1:5" s="12" customFormat="1">
      <c r="A1644" s="3" t="s">
        <v>277</v>
      </c>
      <c r="B1644" s="3">
        <v>1</v>
      </c>
      <c r="C1644" s="11"/>
      <c r="D1644" s="3"/>
      <c r="E1644" s="13"/>
    </row>
    <row r="1645" spans="1:5" s="12" customFormat="1">
      <c r="A1645" s="3" t="s">
        <v>239</v>
      </c>
      <c r="B1645" s="3">
        <v>2</v>
      </c>
      <c r="C1645" s="11"/>
      <c r="D1645" s="3"/>
      <c r="E1645" s="13"/>
    </row>
    <row r="1646" spans="1:5" s="12" customFormat="1">
      <c r="A1646" s="3" t="s">
        <v>238</v>
      </c>
      <c r="B1646" s="3">
        <v>2</v>
      </c>
      <c r="C1646" s="11"/>
      <c r="D1646" s="3"/>
      <c r="E1646" s="13"/>
    </row>
    <row r="1647" spans="1:5" s="12" customFormat="1">
      <c r="A1647" s="3" t="s">
        <v>333</v>
      </c>
      <c r="B1647" s="3">
        <v>2</v>
      </c>
      <c r="C1647" s="11"/>
      <c r="D1647" s="3"/>
      <c r="E1647" s="13"/>
    </row>
    <row r="1648" spans="1:5" s="12" customFormat="1">
      <c r="A1648" s="3" t="s">
        <v>334</v>
      </c>
      <c r="B1648" s="3">
        <v>1</v>
      </c>
      <c r="C1648" s="11"/>
      <c r="D1648" s="3"/>
      <c r="E1648" s="13"/>
    </row>
    <row r="1649" spans="1:5" s="12" customFormat="1">
      <c r="A1649" s="3" t="s">
        <v>330</v>
      </c>
      <c r="B1649" s="3">
        <v>1</v>
      </c>
      <c r="C1649" s="11"/>
      <c r="D1649" s="3"/>
      <c r="E1649" s="13"/>
    </row>
    <row r="1650" spans="1:5" s="12" customFormat="1">
      <c r="A1650" s="3" t="s">
        <v>367</v>
      </c>
      <c r="B1650" s="3">
        <v>3</v>
      </c>
      <c r="C1650" s="11"/>
      <c r="D1650" s="3"/>
      <c r="E1650" s="13"/>
    </row>
    <row r="1651" spans="1:5" s="12" customFormat="1">
      <c r="A1651" s="3" t="s">
        <v>111</v>
      </c>
      <c r="B1651" s="3">
        <v>1</v>
      </c>
      <c r="C1651" s="11"/>
      <c r="D1651" s="3"/>
      <c r="E1651" s="13"/>
    </row>
    <row r="1652" spans="1:5" s="12" customFormat="1">
      <c r="A1652" s="3" t="s">
        <v>54</v>
      </c>
      <c r="B1652" s="3">
        <v>1</v>
      </c>
      <c r="C1652" s="11"/>
      <c r="D1652" s="3"/>
      <c r="E1652" s="13"/>
    </row>
    <row r="1653" spans="1:5" s="12" customFormat="1">
      <c r="A1653" s="3" t="s">
        <v>74</v>
      </c>
      <c r="B1653" s="3">
        <v>1</v>
      </c>
      <c r="C1653" s="11"/>
      <c r="D1653" s="3"/>
      <c r="E1653" s="13"/>
    </row>
    <row r="1654" spans="1:5" s="12" customFormat="1">
      <c r="A1654" s="3" t="s">
        <v>276</v>
      </c>
      <c r="B1654" s="3">
        <v>1</v>
      </c>
      <c r="C1654" s="11"/>
      <c r="D1654" s="3"/>
      <c r="E1654" s="13"/>
    </row>
    <row r="1655" spans="1:5" s="12" customFormat="1">
      <c r="A1655" s="3" t="s">
        <v>336</v>
      </c>
      <c r="B1655" s="3">
        <v>1</v>
      </c>
      <c r="C1655" s="11"/>
      <c r="D1655" s="3"/>
      <c r="E1655" s="13"/>
    </row>
    <row r="1656" spans="1:5" s="12" customFormat="1">
      <c r="A1656" s="3" t="s">
        <v>63</v>
      </c>
      <c r="B1656" s="3">
        <v>3</v>
      </c>
      <c r="C1656" s="11"/>
      <c r="D1656" s="3"/>
      <c r="E1656" s="13"/>
    </row>
    <row r="1657" spans="1:5" s="12" customFormat="1">
      <c r="A1657" s="3" t="s">
        <v>62</v>
      </c>
      <c r="B1657" s="3">
        <v>1</v>
      </c>
      <c r="C1657" s="11"/>
      <c r="D1657" s="3"/>
      <c r="E1657" s="13"/>
    </row>
    <row r="1658" spans="1:5" s="12" customFormat="1">
      <c r="A1658" s="3" t="s">
        <v>248</v>
      </c>
      <c r="B1658" s="3">
        <v>1</v>
      </c>
      <c r="C1658" s="11"/>
      <c r="D1658" s="3"/>
      <c r="E1658" s="13"/>
    </row>
    <row r="1659" spans="1:5" s="12" customFormat="1">
      <c r="A1659" s="3" t="s">
        <v>277</v>
      </c>
      <c r="B1659" s="3">
        <v>1</v>
      </c>
      <c r="C1659" s="11"/>
      <c r="D1659" s="3"/>
      <c r="E1659" s="13"/>
    </row>
    <row r="1660" spans="1:5" s="12" customFormat="1">
      <c r="A1660" s="3" t="s">
        <v>272</v>
      </c>
      <c r="B1660" s="3">
        <v>1</v>
      </c>
      <c r="C1660" s="11"/>
      <c r="D1660" s="3"/>
      <c r="E1660" s="13"/>
    </row>
    <row r="1661" spans="1:5" s="12" customFormat="1">
      <c r="A1661" s="3" t="s">
        <v>170</v>
      </c>
      <c r="B1661" s="3">
        <v>2</v>
      </c>
      <c r="C1661" s="11"/>
      <c r="D1661" s="3"/>
      <c r="E1661" s="13"/>
    </row>
    <row r="1662" spans="1:5" s="12" customFormat="1">
      <c r="A1662" s="3" t="s">
        <v>437</v>
      </c>
      <c r="B1662" s="3">
        <v>2</v>
      </c>
      <c r="C1662" s="11"/>
      <c r="D1662" s="3"/>
      <c r="E1662" s="13"/>
    </row>
    <row r="1663" spans="1:5" s="12" customFormat="1">
      <c r="A1663" s="3" t="s">
        <v>323</v>
      </c>
      <c r="B1663" s="3">
        <v>2</v>
      </c>
      <c r="C1663" s="11"/>
      <c r="D1663" s="3"/>
      <c r="E1663" s="13"/>
    </row>
    <row r="1664" spans="1:5" s="12" customFormat="1">
      <c r="A1664" s="3" t="s">
        <v>248</v>
      </c>
      <c r="B1664" s="3">
        <v>1</v>
      </c>
      <c r="C1664" s="11"/>
      <c r="D1664" s="3"/>
      <c r="E1664" s="13"/>
    </row>
    <row r="1665" spans="1:5" s="12" customFormat="1">
      <c r="A1665" s="3" t="s">
        <v>347</v>
      </c>
      <c r="B1665" s="3">
        <v>1</v>
      </c>
      <c r="C1665" s="11"/>
      <c r="D1665" s="3"/>
      <c r="E1665" s="13"/>
    </row>
    <row r="1666" spans="1:5" s="12" customFormat="1">
      <c r="A1666" s="3" t="s">
        <v>88</v>
      </c>
      <c r="B1666" s="3">
        <v>1</v>
      </c>
      <c r="C1666" s="11"/>
      <c r="D1666" s="3"/>
      <c r="E1666" s="13"/>
    </row>
    <row r="1667" spans="1:5" s="12" customFormat="1">
      <c r="A1667" s="3" t="s">
        <v>271</v>
      </c>
      <c r="B1667" s="3">
        <v>1</v>
      </c>
      <c r="C1667" s="11"/>
      <c r="D1667" s="3"/>
      <c r="E1667" s="13"/>
    </row>
    <row r="1668" spans="1:5" s="12" customFormat="1">
      <c r="A1668" s="3" t="s">
        <v>82</v>
      </c>
      <c r="B1668" s="3">
        <v>1</v>
      </c>
      <c r="C1668" s="11"/>
      <c r="D1668" s="3"/>
      <c r="E1668" s="13"/>
    </row>
    <row r="1669" spans="1:5" s="12" customFormat="1">
      <c r="A1669" s="3" t="s">
        <v>71</v>
      </c>
      <c r="B1669" s="3">
        <v>3</v>
      </c>
      <c r="C1669" s="11"/>
      <c r="D1669" s="3"/>
      <c r="E1669" s="13"/>
    </row>
    <row r="1670" spans="1:5" s="12" customFormat="1">
      <c r="A1670" s="3" t="s">
        <v>228</v>
      </c>
      <c r="B1670" s="3">
        <v>1</v>
      </c>
      <c r="C1670" s="11"/>
      <c r="D1670" s="3"/>
      <c r="E1670" s="13"/>
    </row>
    <row r="1671" spans="1:5" s="12" customFormat="1">
      <c r="A1671" s="3" t="s">
        <v>258</v>
      </c>
      <c r="B1671" s="3">
        <v>1</v>
      </c>
      <c r="C1671" s="11"/>
      <c r="D1671" s="3"/>
      <c r="E1671" s="13"/>
    </row>
    <row r="1672" spans="1:5" s="12" customFormat="1">
      <c r="A1672" s="3" t="s">
        <v>112</v>
      </c>
      <c r="B1672" s="3">
        <v>1</v>
      </c>
      <c r="C1672" s="11"/>
      <c r="D1672" s="3"/>
      <c r="E1672" s="13"/>
    </row>
    <row r="1673" spans="1:5" s="12" customFormat="1">
      <c r="A1673" s="3" t="s">
        <v>49</v>
      </c>
      <c r="B1673" s="3">
        <v>1</v>
      </c>
      <c r="C1673" s="11"/>
      <c r="D1673" s="3"/>
      <c r="E1673" s="13"/>
    </row>
    <row r="1674" spans="1:5" s="12" customFormat="1">
      <c r="A1674" s="3" t="s">
        <v>255</v>
      </c>
      <c r="B1674" s="3">
        <v>1</v>
      </c>
      <c r="C1674" s="11"/>
      <c r="D1674" s="3"/>
      <c r="E1674" s="13"/>
    </row>
    <row r="1675" spans="1:5" s="12" customFormat="1">
      <c r="A1675" s="3" t="s">
        <v>256</v>
      </c>
      <c r="B1675" s="3">
        <v>1</v>
      </c>
      <c r="C1675" s="11"/>
      <c r="D1675" s="3"/>
      <c r="E1675" s="13"/>
    </row>
    <row r="1676" spans="1:5" s="12" customFormat="1">
      <c r="A1676" s="3" t="s">
        <v>14</v>
      </c>
      <c r="B1676" s="3">
        <v>1</v>
      </c>
      <c r="C1676" s="11"/>
      <c r="D1676" s="3"/>
      <c r="E1676" s="13"/>
    </row>
    <row r="1677" spans="1:5" s="12" customFormat="1">
      <c r="A1677" s="3" t="s">
        <v>111</v>
      </c>
      <c r="B1677" s="3">
        <v>1</v>
      </c>
      <c r="C1677" s="11"/>
      <c r="D1677" s="3"/>
      <c r="E1677" s="13"/>
    </row>
    <row r="1678" spans="1:5" s="12" customFormat="1">
      <c r="A1678" s="3" t="s">
        <v>207</v>
      </c>
      <c r="B1678" s="3">
        <v>1</v>
      </c>
      <c r="C1678" s="11"/>
      <c r="D1678" s="3"/>
      <c r="E1678" s="13"/>
    </row>
    <row r="1679" spans="1:5" s="12" customFormat="1">
      <c r="A1679" s="3" t="s">
        <v>181</v>
      </c>
      <c r="B1679" s="3">
        <v>1</v>
      </c>
      <c r="C1679" s="11"/>
      <c r="D1679" s="3"/>
      <c r="E1679" s="13"/>
    </row>
    <row r="1680" spans="1:5" s="12" customFormat="1">
      <c r="A1680" s="3" t="s">
        <v>207</v>
      </c>
      <c r="B1680" s="3">
        <v>1</v>
      </c>
      <c r="C1680" s="11"/>
      <c r="D1680" s="3"/>
      <c r="E1680" s="13"/>
    </row>
    <row r="1681" spans="1:5" s="12" customFormat="1">
      <c r="A1681" s="3" t="s">
        <v>52</v>
      </c>
      <c r="B1681" s="3">
        <v>1</v>
      </c>
      <c r="C1681" s="11"/>
      <c r="D1681" s="3"/>
      <c r="E1681" s="13"/>
    </row>
    <row r="1682" spans="1:5" s="12" customFormat="1">
      <c r="A1682" s="3" t="s">
        <v>161</v>
      </c>
      <c r="B1682" s="3">
        <v>1</v>
      </c>
      <c r="C1682" s="11"/>
      <c r="D1682" s="3"/>
      <c r="E1682" s="13"/>
    </row>
    <row r="1683" spans="1:5" s="12" customFormat="1">
      <c r="A1683" s="3" t="s">
        <v>13</v>
      </c>
      <c r="B1683" s="3">
        <v>1</v>
      </c>
      <c r="C1683" s="11"/>
      <c r="D1683" s="3"/>
      <c r="E1683" s="13"/>
    </row>
    <row r="1684" spans="1:5" s="12" customFormat="1">
      <c r="A1684" s="3" t="s">
        <v>305</v>
      </c>
      <c r="B1684" s="3">
        <v>1</v>
      </c>
      <c r="C1684" s="11"/>
      <c r="D1684" s="3"/>
      <c r="E1684" s="13"/>
    </row>
    <row r="1685" spans="1:5" s="12" customFormat="1">
      <c r="A1685" s="3" t="s">
        <v>39</v>
      </c>
      <c r="B1685" s="3">
        <v>1</v>
      </c>
      <c r="C1685" s="11"/>
      <c r="D1685" s="3"/>
      <c r="E1685" s="13"/>
    </row>
    <row r="1686" spans="1:5" s="12" customFormat="1">
      <c r="A1686" s="3" t="s">
        <v>42</v>
      </c>
      <c r="B1686" s="3">
        <v>1</v>
      </c>
      <c r="C1686" s="11"/>
      <c r="D1686" s="3"/>
      <c r="E1686" s="13"/>
    </row>
    <row r="1687" spans="1:5" s="12" customFormat="1">
      <c r="A1687" s="3" t="s">
        <v>36</v>
      </c>
      <c r="B1687" s="3">
        <v>2</v>
      </c>
      <c r="C1687" s="11"/>
      <c r="D1687" s="3"/>
      <c r="E1687" s="13"/>
    </row>
    <row r="1688" spans="1:5" s="12" customFormat="1">
      <c r="A1688" s="3" t="s">
        <v>40</v>
      </c>
      <c r="B1688" s="3">
        <v>1</v>
      </c>
      <c r="C1688" s="11"/>
      <c r="D1688" s="3"/>
      <c r="E1688" s="13"/>
    </row>
    <row r="1689" spans="1:5" s="12" customFormat="1">
      <c r="A1689" s="3" t="s">
        <v>37</v>
      </c>
      <c r="B1689" s="3">
        <v>2</v>
      </c>
      <c r="C1689" s="11"/>
      <c r="D1689" s="3"/>
      <c r="E1689" s="13"/>
    </row>
    <row r="1690" spans="1:5" s="12" customFormat="1">
      <c r="A1690" s="3" t="s">
        <v>344</v>
      </c>
      <c r="B1690" s="3">
        <v>1</v>
      </c>
      <c r="C1690" s="11"/>
      <c r="D1690" s="3"/>
      <c r="E1690" s="13"/>
    </row>
    <row r="1691" spans="1:5" s="12" customFormat="1">
      <c r="A1691" s="3" t="s">
        <v>138</v>
      </c>
      <c r="B1691" s="3">
        <v>1</v>
      </c>
      <c r="C1691" s="11"/>
      <c r="D1691" s="3"/>
      <c r="E1691" s="13"/>
    </row>
    <row r="1692" spans="1:5" s="12" customFormat="1">
      <c r="A1692" s="3" t="s">
        <v>140</v>
      </c>
      <c r="B1692" s="3">
        <v>1</v>
      </c>
      <c r="C1692" s="11"/>
      <c r="D1692" s="3"/>
      <c r="E1692" s="13"/>
    </row>
    <row r="1693" spans="1:5" s="12" customFormat="1">
      <c r="A1693" s="3" t="s">
        <v>540</v>
      </c>
      <c r="B1693" s="3">
        <v>1</v>
      </c>
      <c r="C1693" s="11"/>
      <c r="D1693" s="3"/>
      <c r="E1693" s="13"/>
    </row>
    <row r="1694" spans="1:5" s="12" customFormat="1">
      <c r="A1694" s="3" t="s">
        <v>274</v>
      </c>
      <c r="B1694" s="3">
        <v>4</v>
      </c>
      <c r="C1694" s="11"/>
      <c r="D1694" s="3"/>
      <c r="E1694" s="13"/>
    </row>
    <row r="1695" spans="1:5" s="12" customFormat="1">
      <c r="A1695" s="3" t="s">
        <v>86</v>
      </c>
      <c r="B1695" s="3">
        <v>1</v>
      </c>
      <c r="C1695" s="11"/>
      <c r="D1695" s="3"/>
      <c r="E1695" s="13"/>
    </row>
    <row r="1696" spans="1:5" s="12" customFormat="1">
      <c r="A1696" s="3" t="s">
        <v>194</v>
      </c>
      <c r="B1696" s="3">
        <v>1</v>
      </c>
      <c r="C1696" s="11"/>
      <c r="D1696" s="3"/>
      <c r="E1696" s="13"/>
    </row>
    <row r="1697" spans="1:5" s="12" customFormat="1">
      <c r="A1697" s="3" t="s">
        <v>336</v>
      </c>
      <c r="B1697" s="3">
        <v>1</v>
      </c>
      <c r="C1697" s="11"/>
      <c r="D1697" s="3"/>
      <c r="E1697" s="13"/>
    </row>
    <row r="1698" spans="1:5" s="12" customFormat="1">
      <c r="A1698" s="3" t="s">
        <v>178</v>
      </c>
      <c r="B1698" s="3">
        <v>1</v>
      </c>
      <c r="C1698" s="11"/>
      <c r="D1698" s="3"/>
      <c r="E1698" s="13"/>
    </row>
    <row r="1699" spans="1:5" s="12" customFormat="1">
      <c r="A1699" s="3" t="s">
        <v>215</v>
      </c>
      <c r="B1699" s="3">
        <v>2</v>
      </c>
      <c r="C1699" s="11"/>
      <c r="D1699" s="3"/>
      <c r="E1699" s="13"/>
    </row>
    <row r="1700" spans="1:5" s="12" customFormat="1">
      <c r="A1700" s="3" t="s">
        <v>218</v>
      </c>
      <c r="B1700" s="3">
        <v>2</v>
      </c>
      <c r="C1700" s="11"/>
      <c r="D1700" s="3"/>
      <c r="E1700" s="13"/>
    </row>
    <row r="1701" spans="1:5" s="12" customFormat="1">
      <c r="A1701" s="3" t="s">
        <v>12</v>
      </c>
      <c r="B1701" s="3">
        <v>4</v>
      </c>
      <c r="C1701" s="11">
        <v>41707</v>
      </c>
      <c r="D1701" s="3"/>
      <c r="E1701" s="13"/>
    </row>
    <row r="1702" spans="1:5" s="12" customFormat="1">
      <c r="A1702" s="3" t="s">
        <v>112</v>
      </c>
      <c r="B1702" s="3">
        <v>1</v>
      </c>
      <c r="C1702" s="11"/>
      <c r="D1702" s="3"/>
      <c r="E1702" s="13"/>
    </row>
    <row r="1703" spans="1:5" s="12" customFormat="1">
      <c r="A1703" s="3" t="s">
        <v>273</v>
      </c>
      <c r="B1703" s="3">
        <v>1</v>
      </c>
      <c r="C1703" s="11"/>
      <c r="D1703" s="3"/>
      <c r="E1703" s="13"/>
    </row>
    <row r="1704" spans="1:5" s="12" customFormat="1">
      <c r="A1704" s="3" t="s">
        <v>11</v>
      </c>
      <c r="B1704" s="3">
        <v>1</v>
      </c>
      <c r="C1704" s="11"/>
      <c r="D1704" s="3"/>
      <c r="E1704" s="13"/>
    </row>
    <row r="1705" spans="1:5" s="12" customFormat="1">
      <c r="A1705" s="3" t="s">
        <v>289</v>
      </c>
      <c r="B1705" s="3">
        <v>1</v>
      </c>
      <c r="C1705" s="11"/>
      <c r="D1705" s="3"/>
      <c r="E1705" s="13"/>
    </row>
    <row r="1706" spans="1:5" s="12" customFormat="1">
      <c r="A1706" s="3" t="s">
        <v>331</v>
      </c>
      <c r="B1706" s="3">
        <v>1</v>
      </c>
      <c r="C1706" s="11"/>
      <c r="D1706" s="3"/>
      <c r="E1706" s="13"/>
    </row>
    <row r="1707" spans="1:5" s="12" customFormat="1">
      <c r="A1707" s="3" t="s">
        <v>272</v>
      </c>
      <c r="B1707" s="3">
        <v>1</v>
      </c>
      <c r="C1707" s="11">
        <v>41710</v>
      </c>
      <c r="D1707" s="3"/>
      <c r="E1707" s="13"/>
    </row>
    <row r="1708" spans="1:5" s="12" customFormat="1">
      <c r="A1708" s="3" t="s">
        <v>273</v>
      </c>
      <c r="B1708" s="3">
        <v>1</v>
      </c>
      <c r="C1708" s="11"/>
      <c r="D1708" s="3"/>
      <c r="E1708" s="13"/>
    </row>
    <row r="1709" spans="1:5" s="12" customFormat="1">
      <c r="A1709" s="3" t="s">
        <v>274</v>
      </c>
      <c r="B1709" s="3">
        <v>1</v>
      </c>
      <c r="C1709" s="11"/>
      <c r="D1709" s="3"/>
      <c r="E1709" s="13"/>
    </row>
    <row r="1710" spans="1:5" s="12" customFormat="1">
      <c r="A1710" s="3" t="s">
        <v>275</v>
      </c>
      <c r="B1710" s="3">
        <v>1</v>
      </c>
      <c r="C1710" s="11"/>
      <c r="D1710" s="3"/>
      <c r="E1710" s="13"/>
    </row>
    <row r="1711" spans="1:5" s="12" customFormat="1">
      <c r="A1711" s="3" t="s">
        <v>276</v>
      </c>
      <c r="B1711" s="3">
        <v>1</v>
      </c>
      <c r="C1711" s="11"/>
      <c r="D1711" s="3"/>
      <c r="E1711" s="13"/>
    </row>
    <row r="1712" spans="1:5" s="12" customFormat="1">
      <c r="A1712" s="3" t="s">
        <v>277</v>
      </c>
      <c r="B1712" s="3">
        <v>1</v>
      </c>
      <c r="C1712" s="11"/>
      <c r="D1712" s="3"/>
      <c r="E1712" s="13"/>
    </row>
    <row r="1713" spans="1:5" s="12" customFormat="1">
      <c r="A1713" s="3" t="s">
        <v>438</v>
      </c>
      <c r="B1713" s="3">
        <v>2</v>
      </c>
      <c r="C1713" s="11"/>
      <c r="D1713" s="3"/>
      <c r="E1713" s="13"/>
    </row>
    <row r="1714" spans="1:5" s="12" customFormat="1">
      <c r="A1714" s="3" t="s">
        <v>114</v>
      </c>
      <c r="B1714" s="3">
        <v>1</v>
      </c>
      <c r="C1714" s="11"/>
      <c r="D1714" s="3"/>
      <c r="E1714" s="13"/>
    </row>
    <row r="1715" spans="1:5" s="12" customFormat="1">
      <c r="A1715" s="3" t="s">
        <v>97</v>
      </c>
      <c r="B1715" s="3">
        <v>1</v>
      </c>
      <c r="C1715" s="11"/>
      <c r="D1715" s="3"/>
      <c r="E1715" s="13"/>
    </row>
    <row r="1716" spans="1:5" s="12" customFormat="1">
      <c r="A1716" s="3" t="s">
        <v>71</v>
      </c>
      <c r="B1716" s="3">
        <v>2</v>
      </c>
      <c r="C1716" s="11"/>
      <c r="D1716" s="3"/>
      <c r="E1716" s="13"/>
    </row>
    <row r="1717" spans="1:5" s="12" customFormat="1">
      <c r="A1717" s="3" t="s">
        <v>339</v>
      </c>
      <c r="B1717" s="3">
        <v>2</v>
      </c>
      <c r="C1717" s="11"/>
      <c r="D1717" s="3"/>
      <c r="E1717" s="13"/>
    </row>
    <row r="1718" spans="1:5" s="12" customFormat="1">
      <c r="A1718" s="3" t="s">
        <v>126</v>
      </c>
      <c r="B1718" s="3">
        <v>1</v>
      </c>
      <c r="C1718" s="11"/>
      <c r="D1718" s="3"/>
      <c r="E1718" s="13"/>
    </row>
    <row r="1719" spans="1:5" s="12" customFormat="1">
      <c r="A1719" s="3" t="s">
        <v>332</v>
      </c>
      <c r="B1719" s="3">
        <v>1</v>
      </c>
      <c r="C1719" s="11"/>
      <c r="D1719" s="3"/>
      <c r="E1719" s="13"/>
    </row>
    <row r="1720" spans="1:5" s="12" customFormat="1">
      <c r="A1720" s="3" t="s">
        <v>332</v>
      </c>
      <c r="B1720" s="3">
        <v>1</v>
      </c>
      <c r="C1720" s="11"/>
      <c r="D1720" s="3"/>
      <c r="E1720" s="13"/>
    </row>
    <row r="1721" spans="1:5" s="12" customFormat="1">
      <c r="A1721" s="3" t="s">
        <v>155</v>
      </c>
      <c r="B1721" s="3">
        <v>1</v>
      </c>
      <c r="C1721" s="11"/>
      <c r="D1721" s="3"/>
      <c r="E1721" s="13"/>
    </row>
    <row r="1722" spans="1:5" s="12" customFormat="1">
      <c r="A1722" s="3" t="s">
        <v>27</v>
      </c>
      <c r="B1722" s="3">
        <v>1</v>
      </c>
      <c r="C1722" s="11"/>
      <c r="D1722" s="3"/>
      <c r="E1722" s="13"/>
    </row>
    <row r="1723" spans="1:5" s="12" customFormat="1">
      <c r="A1723" s="3" t="s">
        <v>53</v>
      </c>
      <c r="B1723" s="3">
        <v>1</v>
      </c>
      <c r="C1723" s="11"/>
      <c r="D1723" s="3"/>
      <c r="E1723" s="13"/>
    </row>
    <row r="1724" spans="1:5" s="12" customFormat="1">
      <c r="A1724" s="3" t="s">
        <v>248</v>
      </c>
      <c r="B1724" s="3">
        <v>1</v>
      </c>
      <c r="C1724" s="11"/>
      <c r="D1724" s="3"/>
      <c r="E1724" s="13"/>
    </row>
    <row r="1725" spans="1:5" s="12" customFormat="1">
      <c r="A1725" s="3" t="s">
        <v>18</v>
      </c>
      <c r="B1725" s="3">
        <v>1</v>
      </c>
      <c r="C1725" s="11"/>
      <c r="D1725" s="3"/>
      <c r="E1725" s="13"/>
    </row>
    <row r="1726" spans="1:5" s="12" customFormat="1">
      <c r="A1726" s="3" t="s">
        <v>26</v>
      </c>
      <c r="B1726" s="3">
        <v>1</v>
      </c>
      <c r="C1726" s="11"/>
      <c r="D1726" s="3"/>
      <c r="E1726" s="13"/>
    </row>
    <row r="1727" spans="1:5" s="12" customFormat="1">
      <c r="A1727" s="3" t="s">
        <v>155</v>
      </c>
      <c r="B1727" s="3">
        <v>1</v>
      </c>
      <c r="C1727" s="11"/>
      <c r="D1727" s="3"/>
      <c r="E1727" s="13"/>
    </row>
    <row r="1728" spans="1:5" s="12" customFormat="1">
      <c r="A1728" s="3" t="s">
        <v>324</v>
      </c>
      <c r="B1728" s="3">
        <v>1</v>
      </c>
      <c r="C1728" s="11"/>
      <c r="D1728" s="3"/>
      <c r="E1728" s="13"/>
    </row>
    <row r="1729" spans="1:5" s="12" customFormat="1">
      <c r="A1729" s="3" t="s">
        <v>345</v>
      </c>
      <c r="B1729" s="3">
        <v>1</v>
      </c>
      <c r="C1729" s="11"/>
      <c r="D1729" s="3"/>
      <c r="E1729" s="13"/>
    </row>
    <row r="1730" spans="1:5" s="12" customFormat="1">
      <c r="A1730" s="3" t="s">
        <v>43</v>
      </c>
      <c r="B1730" s="3">
        <v>1</v>
      </c>
      <c r="C1730" s="11"/>
      <c r="D1730" s="3"/>
      <c r="E1730" s="13"/>
    </row>
    <row r="1731" spans="1:5" s="12" customFormat="1">
      <c r="A1731" s="3" t="s">
        <v>58</v>
      </c>
      <c r="B1731" s="3">
        <v>1</v>
      </c>
      <c r="C1731" s="11"/>
      <c r="D1731" s="3"/>
      <c r="E1731" s="13"/>
    </row>
    <row r="1732" spans="1:5" s="12" customFormat="1">
      <c r="A1732" s="3" t="s">
        <v>33</v>
      </c>
      <c r="B1732" s="3">
        <v>1</v>
      </c>
      <c r="C1732" s="11"/>
      <c r="D1732" s="3"/>
      <c r="E1732" s="13"/>
    </row>
    <row r="1733" spans="1:5" s="12" customFormat="1">
      <c r="A1733" s="3" t="s">
        <v>258</v>
      </c>
      <c r="B1733" s="3">
        <v>1</v>
      </c>
      <c r="C1733" s="11"/>
      <c r="D1733" s="3"/>
      <c r="E1733" s="13"/>
    </row>
    <row r="1734" spans="1:5" s="12" customFormat="1">
      <c r="A1734" s="3" t="s">
        <v>330</v>
      </c>
      <c r="B1734" s="3">
        <v>1</v>
      </c>
      <c r="C1734" s="11"/>
      <c r="D1734" s="3"/>
      <c r="E1734" s="13"/>
    </row>
    <row r="1735" spans="1:5" s="12" customFormat="1">
      <c r="A1735" s="3" t="s">
        <v>8</v>
      </c>
      <c r="B1735" s="3">
        <v>1</v>
      </c>
      <c r="C1735" s="11"/>
      <c r="D1735" s="3"/>
      <c r="E1735" s="13"/>
    </row>
    <row r="1736" spans="1:5" s="12" customFormat="1">
      <c r="A1736" s="3" t="s">
        <v>23</v>
      </c>
      <c r="B1736" s="3">
        <v>1</v>
      </c>
      <c r="C1736" s="11"/>
      <c r="D1736" s="3"/>
      <c r="E1736" s="13"/>
    </row>
    <row r="1737" spans="1:5" s="12" customFormat="1">
      <c r="A1737" s="3" t="s">
        <v>162</v>
      </c>
      <c r="B1737" s="3">
        <v>1</v>
      </c>
      <c r="C1737" s="11"/>
      <c r="D1737" s="3"/>
      <c r="E1737" s="13"/>
    </row>
    <row r="1738" spans="1:5" s="12" customFormat="1">
      <c r="A1738" s="3" t="s">
        <v>88</v>
      </c>
      <c r="B1738" s="3">
        <v>1</v>
      </c>
      <c r="C1738" s="11"/>
      <c r="D1738" s="3"/>
      <c r="E1738" s="13"/>
    </row>
    <row r="1739" spans="1:5" s="12" customFormat="1">
      <c r="A1739" s="3" t="s">
        <v>338</v>
      </c>
      <c r="B1739" s="3">
        <v>1</v>
      </c>
      <c r="C1739" s="11"/>
      <c r="D1739" s="3"/>
      <c r="E1739" s="13"/>
    </row>
    <row r="1740" spans="1:5" s="12" customFormat="1">
      <c r="A1740" s="3" t="s">
        <v>40</v>
      </c>
      <c r="B1740" s="3">
        <v>1</v>
      </c>
      <c r="C1740" s="11"/>
      <c r="D1740" s="3"/>
      <c r="E1740" s="13"/>
    </row>
    <row r="1741" spans="1:5" s="12" customFormat="1">
      <c r="A1741" s="3" t="s">
        <v>246</v>
      </c>
      <c r="B1741" s="3">
        <v>1</v>
      </c>
      <c r="C1741" s="11"/>
      <c r="D1741" s="3"/>
      <c r="E1741" s="13"/>
    </row>
    <row r="1742" spans="1:5" s="12" customFormat="1">
      <c r="A1742" s="3" t="s">
        <v>100</v>
      </c>
      <c r="B1742" s="3">
        <v>1</v>
      </c>
      <c r="C1742" s="11"/>
      <c r="D1742" s="3"/>
      <c r="E1742" s="13"/>
    </row>
    <row r="1743" spans="1:5" s="12" customFormat="1">
      <c r="A1743" s="3" t="s">
        <v>76</v>
      </c>
      <c r="B1743" s="3">
        <v>1</v>
      </c>
      <c r="C1743" s="11"/>
      <c r="D1743" s="3"/>
      <c r="E1743" s="13"/>
    </row>
    <row r="1744" spans="1:5" s="12" customFormat="1">
      <c r="A1744" s="3" t="s">
        <v>74</v>
      </c>
      <c r="B1744" s="3">
        <v>1</v>
      </c>
      <c r="C1744" s="11"/>
      <c r="D1744" s="3"/>
      <c r="E1744" s="13"/>
    </row>
    <row r="1745" spans="1:5" s="12" customFormat="1">
      <c r="A1745" s="3" t="s">
        <v>53</v>
      </c>
      <c r="B1745" s="3">
        <v>1</v>
      </c>
      <c r="C1745" s="11"/>
      <c r="D1745" s="3"/>
      <c r="E1745" s="13"/>
    </row>
    <row r="1746" spans="1:5" s="12" customFormat="1">
      <c r="A1746" s="3" t="s">
        <v>299</v>
      </c>
      <c r="B1746" s="3">
        <v>1</v>
      </c>
      <c r="C1746" s="11"/>
      <c r="D1746" s="3"/>
      <c r="E1746" s="13"/>
    </row>
    <row r="1747" spans="1:5" s="12" customFormat="1">
      <c r="A1747" s="3" t="s">
        <v>160</v>
      </c>
      <c r="B1747" s="3">
        <v>1</v>
      </c>
      <c r="C1747" s="11"/>
      <c r="D1747" s="3"/>
      <c r="E1747" s="13"/>
    </row>
    <row r="1748" spans="1:5" s="12" customFormat="1">
      <c r="A1748" s="3" t="s">
        <v>297</v>
      </c>
      <c r="B1748" s="3">
        <v>1</v>
      </c>
      <c r="C1748" s="11">
        <v>41709</v>
      </c>
      <c r="D1748" s="3"/>
      <c r="E1748" s="13"/>
    </row>
    <row r="1749" spans="1:5" s="12" customFormat="1">
      <c r="A1749" s="3" t="s">
        <v>299</v>
      </c>
      <c r="B1749" s="3">
        <v>1</v>
      </c>
      <c r="C1749" s="11"/>
      <c r="D1749" s="3"/>
      <c r="E1749" s="13"/>
    </row>
    <row r="1750" spans="1:5" s="12" customFormat="1">
      <c r="A1750" s="3" t="s">
        <v>437</v>
      </c>
      <c r="B1750" s="3">
        <v>1</v>
      </c>
      <c r="C1750" s="11"/>
      <c r="D1750" s="3"/>
      <c r="E1750" s="13"/>
    </row>
    <row r="1751" spans="1:5" s="12" customFormat="1">
      <c r="A1751" s="3" t="s">
        <v>40</v>
      </c>
      <c r="B1751" s="3">
        <v>1</v>
      </c>
      <c r="C1751" s="11"/>
      <c r="D1751" s="3"/>
      <c r="E1751" s="13"/>
    </row>
    <row r="1752" spans="1:5" s="12" customFormat="1">
      <c r="A1752" s="3" t="s">
        <v>274</v>
      </c>
      <c r="B1752" s="3">
        <v>1</v>
      </c>
      <c r="C1752" s="11"/>
      <c r="D1752" s="3"/>
      <c r="E1752" s="13"/>
    </row>
    <row r="1753" spans="1:5" s="12" customFormat="1">
      <c r="A1753" s="3" t="s">
        <v>277</v>
      </c>
      <c r="B1753" s="3">
        <v>1</v>
      </c>
      <c r="C1753" s="11"/>
      <c r="D1753" s="3"/>
      <c r="E1753" s="13"/>
    </row>
    <row r="1754" spans="1:5" s="12" customFormat="1">
      <c r="A1754" s="3" t="s">
        <v>272</v>
      </c>
      <c r="B1754" s="3">
        <v>1</v>
      </c>
      <c r="C1754" s="11"/>
      <c r="D1754" s="3"/>
      <c r="E1754" s="13"/>
    </row>
    <row r="1755" spans="1:5" s="12" customFormat="1">
      <c r="A1755" s="3" t="s">
        <v>275</v>
      </c>
      <c r="B1755" s="3">
        <v>1</v>
      </c>
      <c r="C1755" s="11"/>
      <c r="D1755" s="3"/>
      <c r="E1755" s="13"/>
    </row>
    <row r="1756" spans="1:5" s="12" customFormat="1">
      <c r="A1756" s="3" t="s">
        <v>304</v>
      </c>
      <c r="B1756" s="3">
        <v>1</v>
      </c>
      <c r="C1756" s="11"/>
      <c r="D1756" s="3"/>
      <c r="E1756" s="13"/>
    </row>
    <row r="1757" spans="1:5" s="12" customFormat="1">
      <c r="A1757" s="3" t="s">
        <v>331</v>
      </c>
      <c r="B1757" s="3">
        <v>1</v>
      </c>
      <c r="C1757" s="11"/>
      <c r="D1757" s="3"/>
      <c r="E1757" s="13"/>
    </row>
    <row r="1758" spans="1:5" s="12" customFormat="1">
      <c r="A1758" s="3" t="s">
        <v>9</v>
      </c>
      <c r="B1758" s="3">
        <v>1</v>
      </c>
      <c r="C1758" s="11"/>
      <c r="D1758" s="3"/>
      <c r="E1758" s="13"/>
    </row>
    <row r="1759" spans="1:5" s="12" customFormat="1">
      <c r="A1759" s="3" t="s">
        <v>330</v>
      </c>
      <c r="B1759" s="3">
        <v>1</v>
      </c>
      <c r="C1759" s="11"/>
      <c r="D1759" s="3"/>
      <c r="E1759" s="13"/>
    </row>
    <row r="1760" spans="1:5" s="12" customFormat="1">
      <c r="A1760" s="3" t="s">
        <v>112</v>
      </c>
      <c r="B1760" s="3">
        <v>1</v>
      </c>
      <c r="C1760" s="11"/>
      <c r="D1760" s="3"/>
      <c r="E1760" s="13"/>
    </row>
    <row r="1761" spans="1:5" s="12" customFormat="1">
      <c r="A1761" s="3" t="s">
        <v>409</v>
      </c>
      <c r="B1761" s="3">
        <v>1</v>
      </c>
      <c r="C1761" s="11"/>
      <c r="D1761" s="3"/>
      <c r="E1761" s="13"/>
    </row>
    <row r="1762" spans="1:5" s="12" customFormat="1">
      <c r="A1762" s="3" t="s">
        <v>420</v>
      </c>
      <c r="B1762" s="3">
        <v>1</v>
      </c>
      <c r="C1762" s="11"/>
      <c r="D1762" s="3"/>
      <c r="E1762" s="13"/>
    </row>
    <row r="1763" spans="1:5" s="12" customFormat="1">
      <c r="A1763" s="3" t="s">
        <v>373</v>
      </c>
      <c r="B1763" s="3">
        <v>1</v>
      </c>
      <c r="C1763" s="11"/>
      <c r="D1763" s="3"/>
      <c r="E1763" s="13"/>
    </row>
    <row r="1764" spans="1:5" s="12" customFormat="1">
      <c r="A1764" s="3" t="s">
        <v>416</v>
      </c>
      <c r="B1764" s="3">
        <v>1</v>
      </c>
      <c r="C1764" s="11"/>
      <c r="D1764" s="3"/>
      <c r="E1764" s="13"/>
    </row>
    <row r="1765" spans="1:5" s="12" customFormat="1">
      <c r="A1765" s="3" t="s">
        <v>413</v>
      </c>
      <c r="B1765" s="3">
        <v>1</v>
      </c>
      <c r="C1765" s="11"/>
      <c r="D1765" s="3"/>
      <c r="E1765" s="13"/>
    </row>
    <row r="1766" spans="1:5" s="12" customFormat="1">
      <c r="A1766" s="3" t="s">
        <v>246</v>
      </c>
      <c r="B1766" s="3">
        <v>2</v>
      </c>
      <c r="C1766" s="11"/>
      <c r="D1766" s="3"/>
      <c r="E1766" s="13"/>
    </row>
    <row r="1767" spans="1:5" s="12" customFormat="1">
      <c r="A1767" s="3" t="s">
        <v>107</v>
      </c>
      <c r="B1767" s="3">
        <v>2</v>
      </c>
      <c r="C1767" s="11"/>
      <c r="D1767" s="3"/>
      <c r="E1767" s="13"/>
    </row>
    <row r="1768" spans="1:5" s="12" customFormat="1">
      <c r="A1768" s="3" t="s">
        <v>12</v>
      </c>
      <c r="B1768" s="3">
        <v>2</v>
      </c>
      <c r="C1768" s="11"/>
      <c r="D1768" s="3"/>
      <c r="E1768" s="13"/>
    </row>
    <row r="1769" spans="1:5" s="12" customFormat="1">
      <c r="A1769" s="3" t="s">
        <v>135</v>
      </c>
      <c r="B1769" s="3">
        <v>2</v>
      </c>
      <c r="C1769" s="11"/>
      <c r="D1769" s="3"/>
      <c r="E1769" s="13"/>
    </row>
    <row r="1770" spans="1:5" s="12" customFormat="1">
      <c r="A1770" s="3" t="s">
        <v>198</v>
      </c>
      <c r="B1770" s="3">
        <v>2</v>
      </c>
      <c r="C1770" s="11"/>
      <c r="D1770" s="3"/>
      <c r="E1770" s="13"/>
    </row>
    <row r="1771" spans="1:5" s="12" customFormat="1">
      <c r="A1771" s="3" t="s">
        <v>76</v>
      </c>
      <c r="B1771" s="3">
        <v>4</v>
      </c>
      <c r="C1771" s="11">
        <v>41711</v>
      </c>
      <c r="D1771" s="3"/>
      <c r="E1771" s="13"/>
    </row>
    <row r="1772" spans="1:5" s="12" customFormat="1">
      <c r="A1772" s="3" t="s">
        <v>338</v>
      </c>
      <c r="B1772" s="3">
        <v>4</v>
      </c>
      <c r="C1772" s="11"/>
      <c r="D1772" s="3"/>
      <c r="E1772" s="13"/>
    </row>
    <row r="1773" spans="1:5" s="12" customFormat="1">
      <c r="A1773" s="3" t="s">
        <v>99</v>
      </c>
      <c r="B1773" s="3">
        <v>1</v>
      </c>
      <c r="C1773" s="11"/>
      <c r="D1773" s="3"/>
      <c r="E1773" s="13"/>
    </row>
    <row r="1774" spans="1:5" s="12" customFormat="1">
      <c r="A1774" s="3" t="s">
        <v>40</v>
      </c>
      <c r="B1774" s="3">
        <v>1</v>
      </c>
      <c r="C1774" s="11"/>
      <c r="D1774" s="3"/>
      <c r="E1774" s="13"/>
    </row>
    <row r="1775" spans="1:5" s="12" customFormat="1">
      <c r="A1775" s="3" t="s">
        <v>75</v>
      </c>
      <c r="B1775" s="3">
        <v>3</v>
      </c>
      <c r="C1775" s="11"/>
      <c r="D1775" s="3"/>
      <c r="E1775" s="13"/>
    </row>
    <row r="1776" spans="1:5" s="12" customFormat="1">
      <c r="A1776" s="3" t="s">
        <v>543</v>
      </c>
      <c r="B1776" s="3">
        <v>1</v>
      </c>
      <c r="C1776" s="11"/>
      <c r="D1776" s="3"/>
      <c r="E1776" s="13"/>
    </row>
    <row r="1777" spans="1:5" s="12" customFormat="1">
      <c r="A1777" s="3" t="s">
        <v>40</v>
      </c>
      <c r="B1777" s="3">
        <v>1</v>
      </c>
      <c r="C1777" s="11"/>
      <c r="D1777" s="3"/>
      <c r="E1777" s="13"/>
    </row>
    <row r="1778" spans="1:5" s="12" customFormat="1">
      <c r="A1778" s="3" t="s">
        <v>162</v>
      </c>
      <c r="B1778" s="3">
        <v>1</v>
      </c>
      <c r="C1778" s="11"/>
      <c r="D1778" s="3"/>
      <c r="E1778" s="13"/>
    </row>
    <row r="1779" spans="1:5" s="12" customFormat="1">
      <c r="A1779" s="3" t="s">
        <v>126</v>
      </c>
      <c r="B1779" s="3">
        <v>1</v>
      </c>
      <c r="C1779" s="11"/>
      <c r="D1779" s="3"/>
      <c r="E1779" s="13"/>
    </row>
    <row r="1780" spans="1:5" s="12" customFormat="1">
      <c r="A1780" s="3" t="s">
        <v>73</v>
      </c>
      <c r="B1780" s="3">
        <v>1</v>
      </c>
      <c r="C1780" s="11"/>
      <c r="D1780" s="3"/>
      <c r="E1780" s="13"/>
    </row>
    <row r="1781" spans="1:5" s="12" customFormat="1">
      <c r="A1781" s="3" t="s">
        <v>122</v>
      </c>
      <c r="B1781" s="3">
        <v>1</v>
      </c>
      <c r="C1781" s="11"/>
      <c r="D1781" s="3"/>
      <c r="E1781" s="13"/>
    </row>
    <row r="1782" spans="1:5" s="12" customFormat="1">
      <c r="A1782" s="3" t="s">
        <v>33</v>
      </c>
      <c r="B1782" s="3">
        <v>2</v>
      </c>
      <c r="C1782" s="11"/>
      <c r="D1782" s="3"/>
      <c r="E1782" s="13"/>
    </row>
    <row r="1783" spans="1:5" s="12" customFormat="1">
      <c r="A1783" s="3" t="s">
        <v>22</v>
      </c>
      <c r="B1783" s="3">
        <v>2</v>
      </c>
      <c r="C1783" s="11"/>
      <c r="D1783" s="3"/>
      <c r="E1783" s="13"/>
    </row>
    <row r="1784" spans="1:5" s="12" customFormat="1">
      <c r="A1784" s="3" t="s">
        <v>79</v>
      </c>
      <c r="B1784" s="3">
        <v>1</v>
      </c>
      <c r="C1784" s="11"/>
      <c r="D1784" s="3"/>
      <c r="E1784" s="13"/>
    </row>
    <row r="1785" spans="1:5" s="12" customFormat="1">
      <c r="A1785" s="3" t="s">
        <v>256</v>
      </c>
      <c r="B1785" s="3">
        <v>1</v>
      </c>
      <c r="C1785" s="11"/>
      <c r="D1785" s="3"/>
      <c r="E1785" s="13"/>
    </row>
    <row r="1786" spans="1:5" s="12" customFormat="1">
      <c r="A1786" s="3" t="s">
        <v>76</v>
      </c>
      <c r="B1786" s="3">
        <v>1</v>
      </c>
      <c r="C1786" s="11"/>
      <c r="D1786" s="3"/>
      <c r="E1786" s="13"/>
    </row>
    <row r="1787" spans="1:5" s="12" customFormat="1">
      <c r="A1787" s="3" t="s">
        <v>189</v>
      </c>
      <c r="B1787" s="3">
        <v>2</v>
      </c>
      <c r="C1787" s="11"/>
      <c r="D1787" s="3"/>
      <c r="E1787" s="13"/>
    </row>
    <row r="1788" spans="1:5" s="12" customFormat="1">
      <c r="A1788" s="3" t="s">
        <v>191</v>
      </c>
      <c r="B1788" s="3">
        <v>3</v>
      </c>
      <c r="C1788" s="11"/>
      <c r="D1788" s="3"/>
      <c r="E1788" s="13"/>
    </row>
    <row r="1789" spans="1:5" s="12" customFormat="1">
      <c r="A1789" s="3" t="s">
        <v>218</v>
      </c>
      <c r="B1789" s="3">
        <v>2</v>
      </c>
      <c r="C1789" s="11"/>
      <c r="D1789" s="3"/>
      <c r="E1789" s="13"/>
    </row>
    <row r="1790" spans="1:5" s="12" customFormat="1">
      <c r="A1790" s="3" t="s">
        <v>110</v>
      </c>
      <c r="B1790" s="3">
        <v>1</v>
      </c>
      <c r="C1790" s="11"/>
      <c r="D1790" s="3"/>
      <c r="E1790" s="13"/>
    </row>
    <row r="1791" spans="1:5" s="12" customFormat="1">
      <c r="A1791" s="3" t="s">
        <v>112</v>
      </c>
      <c r="B1791" s="3">
        <v>1</v>
      </c>
      <c r="C1791" s="11"/>
      <c r="D1791" s="3"/>
      <c r="E1791" s="13"/>
    </row>
    <row r="1792" spans="1:5" s="12" customFormat="1">
      <c r="A1792" s="3" t="s">
        <v>434</v>
      </c>
      <c r="B1792" s="3">
        <v>1</v>
      </c>
      <c r="C1792" s="11"/>
      <c r="D1792" s="3"/>
      <c r="E1792" s="13"/>
    </row>
    <row r="1793" spans="1:5" s="12" customFormat="1">
      <c r="A1793" s="3" t="s">
        <v>86</v>
      </c>
      <c r="B1793" s="3">
        <v>1</v>
      </c>
      <c r="C1793" s="11"/>
      <c r="D1793" s="3"/>
      <c r="E1793" s="13"/>
    </row>
    <row r="1794" spans="1:5" s="12" customFormat="1">
      <c r="A1794" s="3" t="s">
        <v>261</v>
      </c>
      <c r="B1794" s="3">
        <v>1</v>
      </c>
      <c r="C1794" s="11"/>
      <c r="D1794" s="3"/>
      <c r="E1794" s="13"/>
    </row>
    <row r="1795" spans="1:5" s="12" customFormat="1">
      <c r="A1795" s="3" t="s">
        <v>323</v>
      </c>
      <c r="B1795" s="3">
        <v>1</v>
      </c>
      <c r="C1795" s="11"/>
      <c r="D1795" s="3"/>
      <c r="E1795" s="13"/>
    </row>
    <row r="1796" spans="1:5" s="12" customFormat="1">
      <c r="A1796" s="3" t="s">
        <v>442</v>
      </c>
      <c r="B1796" s="3">
        <v>1</v>
      </c>
      <c r="C1796" s="11">
        <v>41712</v>
      </c>
      <c r="D1796" s="3"/>
      <c r="E1796" s="13"/>
    </row>
    <row r="1797" spans="1:5" s="12" customFormat="1">
      <c r="A1797" s="3" t="s">
        <v>26</v>
      </c>
      <c r="B1797" s="3">
        <v>1</v>
      </c>
      <c r="C1797" s="11"/>
      <c r="D1797" s="3"/>
      <c r="E1797" s="13"/>
    </row>
    <row r="1798" spans="1:5" s="12" customFormat="1">
      <c r="A1798" s="3" t="s">
        <v>346</v>
      </c>
      <c r="B1798" s="3">
        <v>1</v>
      </c>
      <c r="C1798" s="11"/>
      <c r="D1798" s="3"/>
      <c r="E1798" s="13"/>
    </row>
    <row r="1799" spans="1:5" s="12" customFormat="1">
      <c r="A1799" s="3" t="s">
        <v>274</v>
      </c>
      <c r="B1799" s="3">
        <v>2</v>
      </c>
      <c r="C1799" s="11"/>
      <c r="D1799" s="3"/>
      <c r="E1799" s="13"/>
    </row>
    <row r="1800" spans="1:5" s="12" customFormat="1">
      <c r="A1800" s="3" t="s">
        <v>276</v>
      </c>
      <c r="B1800" s="3">
        <v>1</v>
      </c>
      <c r="C1800" s="11"/>
      <c r="D1800" s="3"/>
      <c r="E1800" s="13"/>
    </row>
    <row r="1801" spans="1:5" s="12" customFormat="1">
      <c r="A1801" s="3" t="s">
        <v>277</v>
      </c>
      <c r="B1801" s="3">
        <v>1</v>
      </c>
      <c r="C1801" s="11"/>
      <c r="D1801" s="3"/>
      <c r="E1801" s="13"/>
    </row>
    <row r="1802" spans="1:5" s="12" customFormat="1">
      <c r="A1802" s="3" t="s">
        <v>40</v>
      </c>
      <c r="B1802" s="3">
        <v>2</v>
      </c>
      <c r="C1802" s="11"/>
      <c r="D1802" s="3"/>
      <c r="E1802" s="13"/>
    </row>
    <row r="1803" spans="1:5" s="12" customFormat="1">
      <c r="A1803" s="3" t="s">
        <v>331</v>
      </c>
      <c r="B1803" s="3">
        <v>1</v>
      </c>
      <c r="C1803" s="11"/>
      <c r="D1803" s="3"/>
      <c r="E1803" s="13"/>
    </row>
    <row r="1804" spans="1:5" s="12" customFormat="1">
      <c r="A1804" s="3" t="s">
        <v>55</v>
      </c>
      <c r="B1804" s="3">
        <v>2</v>
      </c>
      <c r="C1804" s="11"/>
      <c r="D1804" s="3"/>
      <c r="E1804" s="13"/>
    </row>
    <row r="1805" spans="1:5" s="12" customFormat="1">
      <c r="A1805" s="3" t="s">
        <v>123</v>
      </c>
      <c r="B1805" s="3">
        <v>1</v>
      </c>
      <c r="C1805" s="11">
        <v>41713</v>
      </c>
      <c r="D1805" s="3"/>
      <c r="E1805" s="13"/>
    </row>
    <row r="1806" spans="1:5" s="12" customFormat="1">
      <c r="A1806" s="3" t="s">
        <v>297</v>
      </c>
      <c r="B1806" s="3">
        <v>1</v>
      </c>
      <c r="C1806" s="11"/>
      <c r="D1806" s="3"/>
      <c r="E1806" s="13"/>
    </row>
    <row r="1807" spans="1:5" s="12" customFormat="1">
      <c r="A1807" s="3" t="s">
        <v>11</v>
      </c>
      <c r="B1807" s="3">
        <v>1</v>
      </c>
      <c r="C1807" s="11"/>
      <c r="D1807" s="3"/>
      <c r="E1807" s="13"/>
    </row>
    <row r="1808" spans="1:5" s="12" customFormat="1">
      <c r="A1808" s="3" t="s">
        <v>207</v>
      </c>
      <c r="B1808" s="3">
        <v>1</v>
      </c>
      <c r="C1808" s="11"/>
      <c r="D1808" s="3"/>
      <c r="E1808" s="13"/>
    </row>
    <row r="1809" spans="1:5" s="12" customFormat="1">
      <c r="A1809" s="3" t="s">
        <v>274</v>
      </c>
      <c r="B1809" s="3">
        <v>1</v>
      </c>
      <c r="C1809" s="11"/>
      <c r="D1809" s="3"/>
      <c r="E1809" s="13"/>
    </row>
    <row r="1810" spans="1:5" s="12" customFormat="1">
      <c r="A1810" s="3" t="s">
        <v>297</v>
      </c>
      <c r="B1810" s="3">
        <v>1</v>
      </c>
      <c r="C1810" s="11"/>
      <c r="D1810" s="3"/>
      <c r="E1810" s="13"/>
    </row>
    <row r="1811" spans="1:5" s="12" customFormat="1">
      <c r="A1811" s="3" t="s">
        <v>170</v>
      </c>
      <c r="B1811" s="3">
        <v>1</v>
      </c>
      <c r="C1811" s="11"/>
      <c r="D1811" s="3"/>
      <c r="E1811" s="13"/>
    </row>
    <row r="1812" spans="1:5" s="12" customFormat="1">
      <c r="A1812" s="3" t="s">
        <v>308</v>
      </c>
      <c r="B1812" s="3">
        <v>1</v>
      </c>
      <c r="C1812" s="11"/>
      <c r="D1812" s="3"/>
      <c r="E1812" s="13"/>
    </row>
    <row r="1813" spans="1:5" s="12" customFormat="1">
      <c r="A1813" s="3" t="s">
        <v>54</v>
      </c>
      <c r="B1813" s="3">
        <v>1</v>
      </c>
      <c r="C1813" s="11"/>
      <c r="D1813" s="3"/>
      <c r="E1813" s="13"/>
    </row>
    <row r="1814" spans="1:5" s="12" customFormat="1">
      <c r="A1814" s="3" t="s">
        <v>52</v>
      </c>
      <c r="B1814" s="3">
        <v>1</v>
      </c>
      <c r="C1814" s="11"/>
      <c r="D1814" s="3"/>
      <c r="E1814" s="13"/>
    </row>
    <row r="1815" spans="1:5" s="12" customFormat="1">
      <c r="A1815" s="3" t="s">
        <v>178</v>
      </c>
      <c r="B1815" s="3">
        <v>1</v>
      </c>
      <c r="C1815" s="11"/>
      <c r="D1815" s="3"/>
      <c r="E1815" s="13"/>
    </row>
    <row r="1816" spans="1:5" s="12" customFormat="1">
      <c r="A1816" s="3" t="s">
        <v>893</v>
      </c>
      <c r="B1816" s="3">
        <v>1</v>
      </c>
      <c r="C1816" s="11"/>
      <c r="D1816" s="3"/>
      <c r="E1816" s="13"/>
    </row>
    <row r="1817" spans="1:5" s="12" customFormat="1">
      <c r="A1817" s="3" t="s">
        <v>107</v>
      </c>
      <c r="B1817" s="3">
        <v>5</v>
      </c>
      <c r="C1817" s="11"/>
      <c r="D1817" s="3"/>
      <c r="E1817" s="13"/>
    </row>
    <row r="1818" spans="1:5" s="12" customFormat="1">
      <c r="A1818" s="3" t="s">
        <v>289</v>
      </c>
      <c r="B1818" s="3">
        <v>1</v>
      </c>
      <c r="C1818" s="11"/>
      <c r="D1818" s="3"/>
      <c r="E1818" s="13"/>
    </row>
    <row r="1819" spans="1:5" s="12" customFormat="1">
      <c r="A1819" s="3" t="s">
        <v>338</v>
      </c>
      <c r="B1819" s="3">
        <v>1</v>
      </c>
      <c r="C1819" s="11"/>
      <c r="D1819" s="3"/>
      <c r="E1819" s="13"/>
    </row>
    <row r="1820" spans="1:5" s="12" customFormat="1">
      <c r="A1820" s="3" t="s">
        <v>238</v>
      </c>
      <c r="B1820" s="3">
        <v>1</v>
      </c>
      <c r="C1820" s="11"/>
      <c r="D1820" s="3"/>
      <c r="E1820" s="13"/>
    </row>
    <row r="1821" spans="1:5">
      <c r="A1821" s="3" t="s">
        <v>133</v>
      </c>
      <c r="B1821" s="5">
        <v>1</v>
      </c>
    </row>
    <row r="1822" spans="1:5">
      <c r="A1822" s="3" t="s">
        <v>49</v>
      </c>
      <c r="B1822" s="5">
        <v>1</v>
      </c>
    </row>
    <row r="1823" spans="1:5">
      <c r="A1823" s="3" t="s">
        <v>14</v>
      </c>
      <c r="B1823" s="5">
        <v>3</v>
      </c>
    </row>
    <row r="1824" spans="1:5">
      <c r="A1824" s="3" t="s">
        <v>49</v>
      </c>
      <c r="B1824" s="5">
        <v>1</v>
      </c>
    </row>
    <row r="1825" spans="1:8">
      <c r="A1825" s="3" t="s">
        <v>273</v>
      </c>
      <c r="B1825" s="5">
        <v>1</v>
      </c>
    </row>
    <row r="1826" spans="1:8">
      <c r="A1826" s="3" t="s">
        <v>274</v>
      </c>
      <c r="B1826" s="5">
        <v>1</v>
      </c>
    </row>
    <row r="1827" spans="1:8">
      <c r="A1827" s="3" t="s">
        <v>272</v>
      </c>
      <c r="B1827" s="5">
        <v>1</v>
      </c>
    </row>
    <row r="1828" spans="1:8">
      <c r="A1828" s="3" t="s">
        <v>271</v>
      </c>
      <c r="B1828" s="5">
        <v>1</v>
      </c>
    </row>
    <row r="1829" spans="1:8">
      <c r="A1829" s="3" t="s">
        <v>18</v>
      </c>
      <c r="B1829" s="5">
        <v>1</v>
      </c>
    </row>
    <row r="1830" spans="1:8">
      <c r="A1830" s="3" t="s">
        <v>87</v>
      </c>
      <c r="B1830" s="5">
        <v>1</v>
      </c>
    </row>
    <row r="1831" spans="1:8">
      <c r="A1831" s="3" t="s">
        <v>145</v>
      </c>
      <c r="B1831" s="5">
        <v>1</v>
      </c>
    </row>
    <row r="1832" spans="1:8">
      <c r="A1832" s="3" t="s">
        <v>291</v>
      </c>
      <c r="B1832" s="5">
        <v>1</v>
      </c>
    </row>
    <row r="1833" spans="1:8">
      <c r="A1833" s="3" t="s">
        <v>99</v>
      </c>
      <c r="B1833" s="5">
        <v>2</v>
      </c>
    </row>
    <row r="1834" spans="1:8">
      <c r="A1834" s="3" t="s">
        <v>155</v>
      </c>
      <c r="B1834" s="5">
        <v>1</v>
      </c>
      <c r="C1834" s="11">
        <v>41715</v>
      </c>
    </row>
    <row r="1835" spans="1:8">
      <c r="A1835" s="3" t="s">
        <v>11</v>
      </c>
      <c r="B1835" s="5">
        <v>1</v>
      </c>
    </row>
    <row r="1836" spans="1:8" s="5" customFormat="1">
      <c r="A1836" s="3" t="s">
        <v>441</v>
      </c>
      <c r="B1836" s="5">
        <v>1</v>
      </c>
      <c r="C1836" s="3"/>
      <c r="E1836" s="6"/>
      <c r="F1836" s="4"/>
      <c r="G1836" s="4"/>
      <c r="H1836" s="4"/>
    </row>
    <row r="1837" spans="1:8" s="5" customFormat="1">
      <c r="A1837" s="3" t="s">
        <v>198</v>
      </c>
      <c r="B1837" s="5">
        <v>1</v>
      </c>
      <c r="C1837" s="3"/>
      <c r="E1837" s="6"/>
      <c r="F1837" s="4"/>
      <c r="G1837" s="4"/>
      <c r="H1837" s="4"/>
    </row>
    <row r="1838" spans="1:8" s="5" customFormat="1">
      <c r="A1838" s="3" t="s">
        <v>122</v>
      </c>
      <c r="B1838" s="5">
        <v>1</v>
      </c>
      <c r="C1838" s="3"/>
      <c r="E1838" s="6"/>
      <c r="F1838" s="4"/>
      <c r="G1838" s="4"/>
      <c r="H1838" s="4"/>
    </row>
    <row r="1839" spans="1:8" s="5" customFormat="1">
      <c r="A1839" s="3" t="s">
        <v>255</v>
      </c>
      <c r="B1839" s="5">
        <v>2</v>
      </c>
      <c r="C1839" s="3"/>
      <c r="E1839" s="6"/>
      <c r="F1839" s="4"/>
      <c r="G1839" s="4"/>
      <c r="H1839" s="4"/>
    </row>
    <row r="1840" spans="1:8" s="5" customFormat="1">
      <c r="A1840" s="3" t="s">
        <v>70</v>
      </c>
      <c r="B1840" s="5">
        <v>1</v>
      </c>
      <c r="C1840" s="3"/>
      <c r="E1840" s="6"/>
      <c r="F1840" s="4"/>
      <c r="G1840" s="4"/>
      <c r="H1840" s="4"/>
    </row>
    <row r="1841" spans="1:8" s="5" customFormat="1">
      <c r="A1841" s="3" t="s">
        <v>256</v>
      </c>
      <c r="B1841" s="5">
        <v>2</v>
      </c>
      <c r="C1841" s="3"/>
      <c r="E1841" s="6"/>
      <c r="F1841" s="4"/>
      <c r="G1841" s="4"/>
      <c r="H1841" s="4"/>
    </row>
    <row r="1842" spans="1:8" s="5" customFormat="1">
      <c r="A1842" s="3" t="s">
        <v>255</v>
      </c>
      <c r="B1842" s="5">
        <v>2</v>
      </c>
      <c r="C1842" s="3"/>
      <c r="E1842" s="6"/>
      <c r="F1842" s="4"/>
      <c r="G1842" s="4"/>
      <c r="H1842" s="4"/>
    </row>
    <row r="1843" spans="1:8" s="5" customFormat="1">
      <c r="A1843" s="3" t="s">
        <v>187</v>
      </c>
      <c r="B1843" s="5">
        <v>5</v>
      </c>
      <c r="C1843" s="3"/>
      <c r="E1843" s="6"/>
      <c r="F1843" s="4"/>
      <c r="G1843" s="4"/>
      <c r="H1843" s="4"/>
    </row>
    <row r="1844" spans="1:8" s="5" customFormat="1">
      <c r="A1844" s="3" t="s">
        <v>437</v>
      </c>
      <c r="B1844" s="5">
        <v>1</v>
      </c>
      <c r="C1844" s="3"/>
      <c r="E1844" s="6"/>
      <c r="F1844" s="4"/>
      <c r="G1844" s="4"/>
      <c r="H1844" s="4"/>
    </row>
    <row r="1845" spans="1:8" s="5" customFormat="1">
      <c r="A1845" s="3" t="s">
        <v>70</v>
      </c>
      <c r="B1845" s="5">
        <v>1</v>
      </c>
      <c r="C1845" s="3"/>
      <c r="E1845" s="6"/>
      <c r="F1845" s="4"/>
      <c r="G1845" s="4"/>
      <c r="H1845" s="4"/>
    </row>
    <row r="1846" spans="1:8" s="5" customFormat="1">
      <c r="A1846" s="3" t="s">
        <v>434</v>
      </c>
      <c r="B1846" s="5">
        <v>1</v>
      </c>
      <c r="C1846" s="3"/>
      <c r="E1846" s="6"/>
      <c r="F1846" s="4"/>
      <c r="G1846" s="4"/>
      <c r="H1846" s="4"/>
    </row>
    <row r="1847" spans="1:8" s="5" customFormat="1">
      <c r="A1847" s="3" t="s">
        <v>256</v>
      </c>
      <c r="B1847" s="5">
        <v>1</v>
      </c>
      <c r="C1847" s="3"/>
      <c r="E1847" s="6"/>
      <c r="F1847" s="4"/>
      <c r="G1847" s="4"/>
      <c r="H1847" s="4"/>
    </row>
    <row r="1848" spans="1:8" s="5" customFormat="1">
      <c r="A1848" s="3" t="s">
        <v>98</v>
      </c>
      <c r="B1848" s="5">
        <v>1</v>
      </c>
      <c r="C1848" s="3"/>
      <c r="E1848" s="6"/>
      <c r="F1848" s="4"/>
      <c r="G1848" s="4"/>
      <c r="H1848" s="4"/>
    </row>
    <row r="1849" spans="1:8" s="5" customFormat="1">
      <c r="A1849" s="3" t="s">
        <v>155</v>
      </c>
      <c r="B1849" s="5">
        <v>1</v>
      </c>
      <c r="C1849" s="3"/>
      <c r="E1849" s="6"/>
      <c r="F1849" s="4"/>
      <c r="G1849" s="4"/>
      <c r="H1849" s="4"/>
    </row>
    <row r="1850" spans="1:8" s="5" customFormat="1">
      <c r="A1850" s="3" t="s">
        <v>168</v>
      </c>
      <c r="B1850" s="5">
        <v>1</v>
      </c>
      <c r="C1850" s="3"/>
      <c r="E1850" s="6"/>
      <c r="F1850" s="4"/>
      <c r="G1850" s="4"/>
      <c r="H1850" s="4"/>
    </row>
    <row r="1851" spans="1:8" s="5" customFormat="1">
      <c r="A1851" s="3" t="s">
        <v>87</v>
      </c>
      <c r="B1851" s="5">
        <v>1</v>
      </c>
      <c r="C1851" s="3"/>
      <c r="E1851" s="6"/>
      <c r="F1851" s="4"/>
      <c r="G1851" s="4"/>
      <c r="H1851" s="4"/>
    </row>
    <row r="1852" spans="1:8" s="5" customFormat="1">
      <c r="A1852" s="3" t="s">
        <v>207</v>
      </c>
      <c r="B1852" s="5">
        <v>1</v>
      </c>
      <c r="C1852" s="3"/>
      <c r="E1852" s="6"/>
      <c r="F1852" s="4"/>
      <c r="G1852" s="4"/>
      <c r="H1852" s="4"/>
    </row>
    <row r="1853" spans="1:8" s="5" customFormat="1">
      <c r="A1853" s="3" t="s">
        <v>207</v>
      </c>
      <c r="B1853" s="5">
        <v>2</v>
      </c>
      <c r="C1853" s="3"/>
      <c r="E1853" s="6"/>
      <c r="F1853" s="4"/>
      <c r="G1853" s="4"/>
      <c r="H1853" s="4"/>
    </row>
    <row r="1854" spans="1:8" s="5" customFormat="1">
      <c r="A1854" s="3" t="s">
        <v>245</v>
      </c>
      <c r="B1854" s="5">
        <v>1</v>
      </c>
      <c r="C1854" s="3"/>
      <c r="E1854" s="6"/>
      <c r="F1854" s="4"/>
      <c r="G1854" s="4"/>
      <c r="H1854" s="4"/>
    </row>
    <row r="1855" spans="1:8" s="5" customFormat="1">
      <c r="A1855" s="3" t="s">
        <v>256</v>
      </c>
      <c r="B1855" s="5">
        <v>1</v>
      </c>
      <c r="C1855" s="3"/>
      <c r="E1855" s="6"/>
      <c r="F1855" s="4"/>
      <c r="G1855" s="4"/>
      <c r="H1855" s="4"/>
    </row>
    <row r="1856" spans="1:8" s="5" customFormat="1">
      <c r="A1856" s="3" t="s">
        <v>75</v>
      </c>
      <c r="B1856" s="5">
        <v>1</v>
      </c>
      <c r="C1856" s="3"/>
      <c r="E1856" s="6"/>
      <c r="F1856" s="4"/>
      <c r="G1856" s="4"/>
      <c r="H1856" s="4"/>
    </row>
    <row r="1857" spans="1:8" s="5" customFormat="1">
      <c r="A1857" s="3" t="s">
        <v>92</v>
      </c>
      <c r="B1857" s="5">
        <v>1</v>
      </c>
      <c r="C1857" s="3"/>
      <c r="E1857" s="6"/>
      <c r="F1857" s="4"/>
      <c r="G1857" s="4"/>
      <c r="H1857" s="4"/>
    </row>
    <row r="1858" spans="1:8" s="5" customFormat="1">
      <c r="A1858" s="3" t="s">
        <v>207</v>
      </c>
      <c r="B1858" s="5">
        <v>2</v>
      </c>
      <c r="C1858" s="3"/>
      <c r="E1858" s="6"/>
      <c r="F1858" s="4"/>
      <c r="G1858" s="4"/>
      <c r="H1858" s="4"/>
    </row>
    <row r="1859" spans="1:8" s="5" customFormat="1">
      <c r="A1859" s="3" t="s">
        <v>40</v>
      </c>
      <c r="B1859" s="5">
        <v>1</v>
      </c>
      <c r="C1859" s="3"/>
      <c r="E1859" s="6"/>
      <c r="F1859" s="4"/>
      <c r="G1859" s="4"/>
      <c r="H1859" s="4"/>
    </row>
    <row r="1860" spans="1:8" s="5" customFormat="1">
      <c r="A1860" s="3" t="s">
        <v>300</v>
      </c>
      <c r="B1860" s="5">
        <v>1</v>
      </c>
      <c r="C1860" s="3"/>
      <c r="E1860" s="6"/>
      <c r="F1860" s="4"/>
      <c r="G1860" s="4"/>
      <c r="H1860" s="4"/>
    </row>
    <row r="1861" spans="1:8" s="5" customFormat="1">
      <c r="A1861" s="3" t="s">
        <v>50</v>
      </c>
      <c r="B1861" s="5">
        <v>3</v>
      </c>
      <c r="C1861" s="3"/>
      <c r="E1861" s="6"/>
      <c r="F1861" s="4"/>
      <c r="G1861" s="4"/>
      <c r="H1861" s="4"/>
    </row>
    <row r="1862" spans="1:8" s="5" customFormat="1">
      <c r="A1862" s="3" t="s">
        <v>136</v>
      </c>
      <c r="B1862" s="5">
        <v>1</v>
      </c>
      <c r="C1862" s="3"/>
      <c r="E1862" s="6"/>
      <c r="F1862" s="4"/>
      <c r="G1862" s="4"/>
      <c r="H1862" s="4"/>
    </row>
    <row r="1863" spans="1:8" s="5" customFormat="1">
      <c r="A1863" s="3" t="s">
        <v>168</v>
      </c>
      <c r="B1863" s="5">
        <v>1</v>
      </c>
      <c r="C1863" s="3"/>
      <c r="E1863" s="6"/>
      <c r="F1863" s="4"/>
      <c r="G1863" s="4"/>
      <c r="H1863" s="4"/>
    </row>
    <row r="1864" spans="1:8" s="5" customFormat="1">
      <c r="A1864" s="3" t="s">
        <v>133</v>
      </c>
      <c r="B1864" s="5">
        <v>1</v>
      </c>
      <c r="C1864" s="3"/>
      <c r="E1864" s="6"/>
      <c r="F1864" s="4"/>
      <c r="G1864" s="4"/>
      <c r="H1864" s="4"/>
    </row>
    <row r="1865" spans="1:8" s="5" customFormat="1">
      <c r="A1865" s="3" t="s">
        <v>218</v>
      </c>
      <c r="B1865" s="5">
        <v>1</v>
      </c>
      <c r="C1865" s="3"/>
      <c r="E1865" s="6"/>
      <c r="F1865" s="4"/>
      <c r="G1865" s="4"/>
      <c r="H1865" s="4"/>
    </row>
    <row r="1866" spans="1:8" s="5" customFormat="1">
      <c r="A1866" s="3" t="s">
        <v>49</v>
      </c>
      <c r="B1866" s="5">
        <v>2</v>
      </c>
      <c r="C1866" s="3"/>
      <c r="E1866" s="6"/>
      <c r="F1866" s="4"/>
      <c r="G1866" s="4"/>
      <c r="H1866" s="4"/>
    </row>
    <row r="1867" spans="1:8" s="5" customFormat="1">
      <c r="A1867" s="3" t="s">
        <v>163</v>
      </c>
      <c r="B1867" s="5">
        <v>1</v>
      </c>
      <c r="C1867" s="3"/>
      <c r="E1867" s="6"/>
      <c r="F1867" s="4"/>
      <c r="G1867" s="4"/>
      <c r="H1867" s="4"/>
    </row>
    <row r="1868" spans="1:8" s="5" customFormat="1">
      <c r="A1868" s="3" t="s">
        <v>274</v>
      </c>
      <c r="B1868" s="5">
        <v>1</v>
      </c>
      <c r="C1868" s="3"/>
      <c r="E1868" s="6"/>
      <c r="F1868" s="4"/>
      <c r="G1868" s="4"/>
      <c r="H1868" s="4"/>
    </row>
    <row r="1869" spans="1:8" s="5" customFormat="1">
      <c r="A1869" s="3" t="s">
        <v>308</v>
      </c>
      <c r="B1869" s="5">
        <v>1</v>
      </c>
      <c r="C1869" s="3"/>
      <c r="E1869" s="6"/>
      <c r="F1869" s="4"/>
      <c r="G1869" s="4"/>
      <c r="H1869" s="4"/>
    </row>
    <row r="1870" spans="1:8" s="5" customFormat="1">
      <c r="A1870" s="3" t="s">
        <v>299</v>
      </c>
      <c r="B1870" s="5">
        <v>1</v>
      </c>
      <c r="C1870" s="3"/>
      <c r="E1870" s="6"/>
      <c r="F1870" s="4"/>
      <c r="G1870" s="4"/>
      <c r="H1870" s="4"/>
    </row>
    <row r="1871" spans="1:8" s="5" customFormat="1">
      <c r="A1871" s="3" t="s">
        <v>437</v>
      </c>
      <c r="B1871" s="5">
        <v>1</v>
      </c>
      <c r="C1871" s="3"/>
      <c r="E1871" s="6"/>
      <c r="F1871" s="4"/>
      <c r="G1871" s="4"/>
      <c r="H1871" s="4"/>
    </row>
    <row r="1872" spans="1:8" s="5" customFormat="1">
      <c r="A1872" s="3" t="s">
        <v>276</v>
      </c>
      <c r="B1872" s="5">
        <v>1</v>
      </c>
      <c r="C1872" s="3"/>
      <c r="E1872" s="6"/>
      <c r="F1872" s="4"/>
      <c r="G1872" s="4"/>
      <c r="H1872" s="4"/>
    </row>
    <row r="1873" spans="1:8" s="5" customFormat="1">
      <c r="A1873" s="3" t="s">
        <v>323</v>
      </c>
      <c r="B1873" s="5">
        <v>2</v>
      </c>
      <c r="C1873" s="3"/>
      <c r="E1873" s="6"/>
      <c r="F1873" s="4"/>
      <c r="G1873" s="4"/>
      <c r="H1873" s="4"/>
    </row>
    <row r="1874" spans="1:8" s="5" customFormat="1">
      <c r="A1874" s="3" t="s">
        <v>160</v>
      </c>
      <c r="B1874" s="5">
        <v>1</v>
      </c>
      <c r="C1874" s="3"/>
      <c r="E1874" s="6"/>
      <c r="F1874" s="4"/>
      <c r="G1874" s="4"/>
      <c r="H1874" s="4"/>
    </row>
    <row r="1875" spans="1:8" s="5" customFormat="1">
      <c r="A1875" s="3" t="s">
        <v>291</v>
      </c>
      <c r="B1875" s="5">
        <v>1</v>
      </c>
      <c r="C1875" s="3"/>
      <c r="E1875" s="6"/>
      <c r="F1875" s="4"/>
      <c r="G1875" s="4"/>
      <c r="H1875" s="4"/>
    </row>
    <row r="1876" spans="1:8" s="5" customFormat="1">
      <c r="A1876" s="3" t="s">
        <v>344</v>
      </c>
      <c r="B1876" s="5">
        <v>1</v>
      </c>
      <c r="C1876" s="3"/>
      <c r="E1876" s="6"/>
      <c r="F1876" s="4"/>
      <c r="G1876" s="4"/>
      <c r="H1876" s="4"/>
    </row>
    <row r="1877" spans="1:8" s="5" customFormat="1">
      <c r="A1877" s="3" t="s">
        <v>277</v>
      </c>
      <c r="B1877" s="5">
        <v>1</v>
      </c>
      <c r="C1877" s="3"/>
      <c r="E1877" s="6"/>
      <c r="F1877" s="4"/>
      <c r="G1877" s="4"/>
      <c r="H1877" s="4"/>
    </row>
    <row r="1878" spans="1:8" s="5" customFormat="1">
      <c r="A1878" s="3" t="s">
        <v>76</v>
      </c>
      <c r="B1878" s="5">
        <v>1</v>
      </c>
      <c r="C1878" s="3"/>
      <c r="E1878" s="6"/>
      <c r="F1878" s="4"/>
      <c r="G1878" s="4"/>
      <c r="H1878" s="4"/>
    </row>
    <row r="1879" spans="1:8" s="5" customFormat="1">
      <c r="A1879" s="3" t="s">
        <v>273</v>
      </c>
      <c r="B1879" s="5">
        <v>1</v>
      </c>
      <c r="C1879" s="3"/>
      <c r="E1879" s="6"/>
      <c r="F1879" s="4"/>
      <c r="G1879" s="4"/>
      <c r="H1879" s="4"/>
    </row>
    <row r="1880" spans="1:8" s="5" customFormat="1">
      <c r="A1880" s="3" t="s">
        <v>276</v>
      </c>
      <c r="B1880" s="5">
        <v>1</v>
      </c>
      <c r="C1880" s="3"/>
      <c r="E1880" s="6"/>
      <c r="F1880" s="4"/>
      <c r="G1880" s="4"/>
      <c r="H1880" s="4"/>
    </row>
    <row r="1881" spans="1:8" s="5" customFormat="1">
      <c r="A1881" s="3" t="s">
        <v>40</v>
      </c>
      <c r="B1881" s="5">
        <v>1</v>
      </c>
      <c r="C1881" s="3"/>
      <c r="E1881" s="6"/>
      <c r="F1881" s="4"/>
      <c r="G1881" s="4"/>
      <c r="H1881" s="4"/>
    </row>
    <row r="1882" spans="1:8" s="5" customFormat="1">
      <c r="A1882" s="3" t="s">
        <v>365</v>
      </c>
      <c r="B1882" s="5">
        <v>1</v>
      </c>
      <c r="C1882" s="3"/>
      <c r="E1882" s="6"/>
      <c r="F1882" s="4"/>
      <c r="G1882" s="4"/>
      <c r="H1882" s="4"/>
    </row>
    <row r="1883" spans="1:8" s="5" customFormat="1">
      <c r="A1883" s="3" t="s">
        <v>239</v>
      </c>
      <c r="B1883" s="5">
        <v>3</v>
      </c>
      <c r="C1883" s="3"/>
      <c r="E1883" s="6"/>
      <c r="F1883" s="4"/>
      <c r="G1883" s="4"/>
      <c r="H1883" s="4"/>
    </row>
    <row r="1884" spans="1:8" s="5" customFormat="1">
      <c r="A1884" s="3" t="s">
        <v>237</v>
      </c>
      <c r="B1884" s="5">
        <v>3</v>
      </c>
      <c r="C1884" s="3"/>
      <c r="E1884" s="6"/>
      <c r="F1884" s="4"/>
      <c r="G1884" s="4"/>
      <c r="H1884" s="4"/>
    </row>
    <row r="1885" spans="1:8" s="5" customFormat="1">
      <c r="A1885" s="3" t="s">
        <v>40</v>
      </c>
      <c r="B1885" s="5">
        <v>1</v>
      </c>
      <c r="C1885" s="11">
        <v>41719</v>
      </c>
      <c r="E1885" s="6"/>
      <c r="F1885" s="4"/>
      <c r="G1885" s="4"/>
      <c r="H1885" s="4"/>
    </row>
    <row r="1886" spans="1:8" s="5" customFormat="1">
      <c r="A1886" s="3" t="s">
        <v>228</v>
      </c>
      <c r="B1886" s="5">
        <v>1</v>
      </c>
      <c r="C1886" s="3"/>
      <c r="E1886" s="6"/>
      <c r="F1886" s="4"/>
      <c r="G1886" s="4"/>
      <c r="H1886" s="4"/>
    </row>
    <row r="1887" spans="1:8" s="5" customFormat="1">
      <c r="A1887" s="3" t="s">
        <v>324</v>
      </c>
      <c r="B1887" s="5">
        <v>1</v>
      </c>
      <c r="C1887" s="3"/>
      <c r="E1887" s="6"/>
      <c r="F1887" s="4"/>
      <c r="G1887" s="4"/>
      <c r="H1887" s="4"/>
    </row>
    <row r="1888" spans="1:8" s="5" customFormat="1">
      <c r="A1888" s="3" t="s">
        <v>168</v>
      </c>
      <c r="B1888" s="5">
        <v>1</v>
      </c>
      <c r="C1888" s="3"/>
      <c r="E1888" s="6"/>
      <c r="F1888" s="4"/>
      <c r="G1888" s="4"/>
      <c r="H1888" s="4"/>
    </row>
    <row r="1889" spans="1:8" s="5" customFormat="1">
      <c r="A1889" s="3" t="s">
        <v>276</v>
      </c>
      <c r="B1889" s="5">
        <v>1</v>
      </c>
      <c r="C1889" s="3"/>
      <c r="E1889" s="6"/>
      <c r="F1889" s="4"/>
      <c r="G1889" s="4"/>
      <c r="H1889" s="4"/>
    </row>
    <row r="1890" spans="1:8" s="5" customFormat="1">
      <c r="A1890" s="3" t="s">
        <v>277</v>
      </c>
      <c r="B1890" s="5">
        <v>1</v>
      </c>
      <c r="C1890" s="3"/>
      <c r="E1890" s="6"/>
      <c r="F1890" s="4"/>
      <c r="G1890" s="4"/>
      <c r="H1890" s="4"/>
    </row>
    <row r="1891" spans="1:8" s="5" customFormat="1">
      <c r="A1891" s="3" t="s">
        <v>341</v>
      </c>
      <c r="B1891" s="5">
        <v>1</v>
      </c>
      <c r="C1891" s="3"/>
      <c r="E1891" s="6"/>
      <c r="F1891" s="4"/>
      <c r="G1891" s="4"/>
      <c r="H1891" s="4"/>
    </row>
    <row r="1892" spans="1:8" s="5" customFormat="1">
      <c r="A1892" s="3" t="s">
        <v>345</v>
      </c>
      <c r="B1892" s="5">
        <v>1</v>
      </c>
      <c r="C1892" s="3"/>
      <c r="E1892" s="6"/>
      <c r="F1892" s="4"/>
      <c r="G1892" s="4"/>
      <c r="H1892" s="4"/>
    </row>
    <row r="1893" spans="1:8" s="5" customFormat="1">
      <c r="A1893" s="3" t="s">
        <v>344</v>
      </c>
      <c r="B1893" s="5">
        <v>1</v>
      </c>
      <c r="C1893" s="3"/>
      <c r="E1893" s="6"/>
      <c r="F1893" s="4"/>
      <c r="G1893" s="4"/>
      <c r="H1893" s="4"/>
    </row>
    <row r="1894" spans="1:8" s="5" customFormat="1">
      <c r="A1894" s="3" t="s">
        <v>440</v>
      </c>
      <c r="B1894" s="5">
        <v>1</v>
      </c>
      <c r="C1894" s="3"/>
      <c r="E1894" s="6"/>
      <c r="F1894" s="4"/>
      <c r="G1894" s="4"/>
      <c r="H1894" s="4"/>
    </row>
    <row r="1895" spans="1:8" s="5" customFormat="1">
      <c r="A1895" s="3" t="s">
        <v>181</v>
      </c>
      <c r="B1895" s="5">
        <v>1</v>
      </c>
      <c r="C1895" s="3"/>
      <c r="E1895" s="6"/>
      <c r="F1895" s="4"/>
      <c r="G1895" s="4"/>
      <c r="H1895" s="4"/>
    </row>
    <row r="1896" spans="1:8" s="5" customFormat="1">
      <c r="A1896" s="3" t="s">
        <v>331</v>
      </c>
      <c r="B1896" s="5">
        <v>1</v>
      </c>
      <c r="C1896" s="3"/>
      <c r="E1896" s="6"/>
      <c r="F1896" s="4"/>
      <c r="G1896" s="4"/>
      <c r="H1896" s="4"/>
    </row>
    <row r="1897" spans="1:8" s="5" customFormat="1">
      <c r="A1897" s="3" t="s">
        <v>338</v>
      </c>
      <c r="B1897" s="5">
        <v>2</v>
      </c>
      <c r="C1897" s="3"/>
      <c r="E1897" s="6"/>
      <c r="F1897" s="4"/>
      <c r="G1897" s="4"/>
      <c r="H1897" s="4"/>
    </row>
    <row r="1898" spans="1:8" s="5" customFormat="1">
      <c r="A1898" s="3" t="s">
        <v>123</v>
      </c>
      <c r="B1898" s="5">
        <v>2</v>
      </c>
      <c r="C1898" s="3"/>
      <c r="E1898" s="6"/>
      <c r="F1898" s="4"/>
      <c r="G1898" s="4"/>
      <c r="H1898" s="4"/>
    </row>
    <row r="1899" spans="1:8" s="5" customFormat="1">
      <c r="A1899" s="3" t="s">
        <v>268</v>
      </c>
      <c r="B1899" s="5">
        <v>2</v>
      </c>
      <c r="C1899" s="3"/>
      <c r="E1899" s="6"/>
      <c r="F1899" s="4"/>
      <c r="G1899" s="4"/>
      <c r="H1899" s="4"/>
    </row>
    <row r="1900" spans="1:8" s="5" customFormat="1">
      <c r="A1900" s="3" t="s">
        <v>342</v>
      </c>
      <c r="B1900" s="5">
        <v>2</v>
      </c>
      <c r="C1900" s="3"/>
      <c r="E1900" s="6"/>
      <c r="F1900" s="4"/>
      <c r="G1900" s="4"/>
      <c r="H1900" s="4"/>
    </row>
    <row r="1901" spans="1:8" s="5" customFormat="1">
      <c r="A1901" s="3" t="s">
        <v>24</v>
      </c>
      <c r="B1901" s="5">
        <v>1</v>
      </c>
      <c r="C1901" s="3"/>
      <c r="E1901" s="6"/>
      <c r="F1901" s="4"/>
      <c r="G1901" s="4"/>
      <c r="H1901" s="4"/>
    </row>
    <row r="1902" spans="1:8" s="5" customFormat="1">
      <c r="A1902" s="3" t="s">
        <v>36</v>
      </c>
      <c r="B1902" s="5">
        <v>3</v>
      </c>
      <c r="C1902" s="3"/>
      <c r="E1902" s="6"/>
      <c r="F1902" s="4"/>
      <c r="G1902" s="4"/>
      <c r="H1902" s="4"/>
    </row>
    <row r="1903" spans="1:8" s="5" customFormat="1">
      <c r="A1903" s="3" t="s">
        <v>40</v>
      </c>
      <c r="B1903" s="5">
        <v>1</v>
      </c>
      <c r="C1903" s="3"/>
      <c r="E1903" s="6"/>
      <c r="F1903" s="4"/>
      <c r="G1903" s="4"/>
      <c r="H1903" s="4"/>
    </row>
    <row r="1904" spans="1:8" s="5" customFormat="1">
      <c r="A1904" s="3" t="s">
        <v>37</v>
      </c>
      <c r="B1904" s="5">
        <v>1</v>
      </c>
      <c r="C1904" s="3"/>
      <c r="E1904" s="6"/>
      <c r="F1904" s="4"/>
      <c r="G1904" s="4"/>
      <c r="H1904" s="4"/>
    </row>
    <row r="1905" spans="1:8" s="5" customFormat="1">
      <c r="A1905" s="3" t="s">
        <v>543</v>
      </c>
      <c r="B1905" s="5">
        <v>1</v>
      </c>
      <c r="C1905" s="3"/>
      <c r="E1905" s="6"/>
      <c r="F1905" s="4"/>
      <c r="G1905" s="4"/>
      <c r="H1905" s="4"/>
    </row>
    <row r="1906" spans="1:8" s="5" customFormat="1">
      <c r="A1906" s="3" t="s">
        <v>143</v>
      </c>
      <c r="B1906" s="5">
        <v>1</v>
      </c>
      <c r="C1906" s="3"/>
      <c r="E1906" s="6"/>
      <c r="F1906" s="4"/>
      <c r="G1906" s="4"/>
      <c r="H1906" s="4"/>
    </row>
    <row r="1907" spans="1:8" s="5" customFormat="1">
      <c r="A1907" s="3" t="s">
        <v>540</v>
      </c>
      <c r="B1907" s="5">
        <v>1</v>
      </c>
      <c r="C1907" s="3"/>
      <c r="E1907" s="6"/>
      <c r="F1907" s="4"/>
      <c r="G1907" s="4"/>
      <c r="H1907" s="4"/>
    </row>
    <row r="1908" spans="1:8" s="5" customFormat="1">
      <c r="A1908" s="3" t="s">
        <v>141</v>
      </c>
      <c r="B1908" s="5">
        <v>1</v>
      </c>
      <c r="C1908" s="3"/>
      <c r="E1908" s="6"/>
      <c r="F1908" s="4"/>
      <c r="G1908" s="4"/>
      <c r="H1908" s="4"/>
    </row>
    <row r="1909" spans="1:8" s="5" customFormat="1">
      <c r="A1909" s="3" t="s">
        <v>330</v>
      </c>
      <c r="B1909" s="5">
        <v>1</v>
      </c>
      <c r="C1909" s="3"/>
      <c r="E1909" s="6"/>
      <c r="F1909" s="4"/>
      <c r="G1909" s="4"/>
      <c r="H1909" s="4"/>
    </row>
    <row r="1910" spans="1:8" s="5" customFormat="1">
      <c r="A1910" s="3" t="s">
        <v>100</v>
      </c>
      <c r="B1910" s="5">
        <v>1</v>
      </c>
      <c r="C1910" s="3"/>
      <c r="E1910" s="6"/>
      <c r="F1910" s="4"/>
      <c r="G1910" s="4"/>
      <c r="H1910" s="4"/>
    </row>
    <row r="1911" spans="1:8" s="5" customFormat="1">
      <c r="A1911" s="3" t="s">
        <v>26</v>
      </c>
      <c r="B1911" s="5">
        <v>1</v>
      </c>
      <c r="C1911" s="3"/>
      <c r="E1911" s="6"/>
      <c r="F1911" s="4"/>
      <c r="G1911" s="4"/>
      <c r="H1911" s="4"/>
    </row>
    <row r="1912" spans="1:8" s="5" customFormat="1">
      <c r="A1912" s="3" t="s">
        <v>58</v>
      </c>
      <c r="B1912" s="5">
        <v>1</v>
      </c>
      <c r="C1912" s="3"/>
      <c r="E1912" s="6"/>
      <c r="F1912" s="4"/>
      <c r="G1912" s="4"/>
      <c r="H1912" s="4"/>
    </row>
    <row r="1913" spans="1:8" s="5" customFormat="1">
      <c r="A1913" s="3" t="s">
        <v>207</v>
      </c>
      <c r="B1913" s="5">
        <v>1</v>
      </c>
      <c r="C1913" s="3"/>
      <c r="E1913" s="6"/>
      <c r="F1913" s="4"/>
      <c r="G1913" s="4"/>
      <c r="H1913" s="4"/>
    </row>
    <row r="1914" spans="1:8" s="5" customFormat="1">
      <c r="A1914" s="3" t="s">
        <v>73</v>
      </c>
      <c r="B1914" s="5">
        <v>9</v>
      </c>
      <c r="C1914" s="3"/>
      <c r="E1914" s="6"/>
      <c r="F1914" s="4"/>
      <c r="G1914" s="4"/>
      <c r="H1914" s="4"/>
    </row>
    <row r="1915" spans="1:8" s="5" customFormat="1">
      <c r="A1915" s="3" t="s">
        <v>56</v>
      </c>
      <c r="B1915" s="5">
        <v>1</v>
      </c>
      <c r="C1915" s="3"/>
      <c r="E1915" s="6"/>
      <c r="F1915" s="4"/>
      <c r="G1915" s="4"/>
      <c r="H1915" s="4"/>
    </row>
    <row r="1916" spans="1:8" s="5" customFormat="1">
      <c r="A1916" s="3" t="s">
        <v>55</v>
      </c>
      <c r="B1916" s="5">
        <v>1</v>
      </c>
      <c r="C1916" s="3"/>
      <c r="E1916" s="6"/>
      <c r="F1916" s="4"/>
      <c r="G1916" s="4"/>
      <c r="H1916" s="4"/>
    </row>
    <row r="1917" spans="1:8" s="5" customFormat="1">
      <c r="A1917" s="3" t="s">
        <v>143</v>
      </c>
      <c r="B1917" s="5">
        <v>1</v>
      </c>
      <c r="C1917" s="3"/>
      <c r="E1917" s="6"/>
      <c r="F1917" s="4"/>
      <c r="G1917" s="4"/>
      <c r="H1917" s="4"/>
    </row>
    <row r="1918" spans="1:8" s="5" customFormat="1">
      <c r="A1918" s="3" t="s">
        <v>183</v>
      </c>
      <c r="B1918" s="5">
        <v>1</v>
      </c>
      <c r="C1918" s="3"/>
      <c r="E1918" s="6"/>
      <c r="F1918" s="4"/>
      <c r="G1918" s="4"/>
      <c r="H1918" s="4"/>
    </row>
    <row r="1919" spans="1:8" s="5" customFormat="1">
      <c r="A1919" s="3" t="s">
        <v>325</v>
      </c>
      <c r="B1919" s="5">
        <v>1</v>
      </c>
      <c r="C1919" s="3"/>
      <c r="E1919" s="6"/>
      <c r="F1919" s="4"/>
      <c r="G1919" s="4"/>
      <c r="H1919" s="4"/>
    </row>
    <row r="1920" spans="1:8" s="5" customFormat="1">
      <c r="A1920" s="3" t="s">
        <v>274</v>
      </c>
      <c r="B1920" s="5">
        <v>1</v>
      </c>
      <c r="C1920" s="3"/>
      <c r="E1920" s="6"/>
      <c r="F1920" s="4"/>
      <c r="G1920" s="4"/>
      <c r="H1920" s="4"/>
    </row>
    <row r="1921" spans="1:8" s="5" customFormat="1">
      <c r="A1921" s="3" t="s">
        <v>50</v>
      </c>
      <c r="B1921" s="5">
        <v>1</v>
      </c>
      <c r="C1921" s="3"/>
      <c r="E1921" s="6"/>
      <c r="F1921" s="4"/>
      <c r="G1921" s="4"/>
      <c r="H1921" s="4"/>
    </row>
    <row r="1922" spans="1:8" s="5" customFormat="1">
      <c r="A1922" s="3" t="s">
        <v>18</v>
      </c>
      <c r="B1922" s="5">
        <v>1</v>
      </c>
      <c r="C1922" s="3"/>
      <c r="E1922" s="6"/>
      <c r="F1922" s="4"/>
      <c r="G1922" s="4"/>
      <c r="H1922" s="4"/>
    </row>
    <row r="1923" spans="1:8" s="5" customFormat="1">
      <c r="A1923" s="3" t="s">
        <v>22</v>
      </c>
      <c r="B1923" s="5">
        <v>2</v>
      </c>
      <c r="C1923" s="3"/>
      <c r="E1923" s="6"/>
      <c r="F1923" s="4"/>
      <c r="G1923" s="4"/>
      <c r="H1923" s="4"/>
    </row>
    <row r="1924" spans="1:8" s="5" customFormat="1">
      <c r="A1924" s="3" t="s">
        <v>275</v>
      </c>
      <c r="B1924" s="5">
        <v>1</v>
      </c>
      <c r="C1924" s="3"/>
      <c r="E1924" s="6"/>
      <c r="F1924" s="4"/>
      <c r="G1924" s="4"/>
      <c r="H1924" s="4"/>
    </row>
    <row r="1925" spans="1:8" s="5" customFormat="1">
      <c r="A1925" s="3" t="s">
        <v>308</v>
      </c>
      <c r="B1925" s="5">
        <v>1</v>
      </c>
      <c r="C1925" s="3"/>
      <c r="E1925" s="6"/>
      <c r="F1925" s="4"/>
      <c r="G1925" s="4"/>
      <c r="H1925" s="4"/>
    </row>
    <row r="1926" spans="1:8" s="5" customFormat="1">
      <c r="A1926" s="3" t="s">
        <v>331</v>
      </c>
      <c r="B1926" s="5">
        <v>1</v>
      </c>
      <c r="C1926" s="3"/>
      <c r="E1926" s="6"/>
      <c r="F1926" s="4"/>
      <c r="G1926" s="4"/>
      <c r="H1926" s="4"/>
    </row>
    <row r="1927" spans="1:8" s="5" customFormat="1">
      <c r="A1927" s="3" t="s">
        <v>194</v>
      </c>
      <c r="B1927" s="5">
        <v>1</v>
      </c>
      <c r="C1927" s="3"/>
      <c r="E1927" s="6"/>
      <c r="F1927" s="4"/>
      <c r="G1927" s="4"/>
      <c r="H1927" s="4"/>
    </row>
    <row r="1928" spans="1:8" s="5" customFormat="1">
      <c r="A1928" s="3" t="s">
        <v>53</v>
      </c>
      <c r="B1928" s="5">
        <v>1</v>
      </c>
      <c r="C1928" s="3"/>
      <c r="E1928" s="6"/>
      <c r="F1928" s="4"/>
      <c r="G1928" s="4"/>
      <c r="H1928" s="4"/>
    </row>
    <row r="1929" spans="1:8" s="5" customFormat="1">
      <c r="A1929" s="3" t="s">
        <v>324</v>
      </c>
      <c r="B1929" s="5">
        <v>1</v>
      </c>
      <c r="C1929" s="3"/>
      <c r="E1929" s="6"/>
      <c r="F1929" s="4"/>
      <c r="G1929" s="4"/>
      <c r="H1929" s="4"/>
    </row>
    <row r="1930" spans="1:8" s="5" customFormat="1">
      <c r="A1930" s="3" t="s">
        <v>274</v>
      </c>
      <c r="B1930" s="5">
        <v>1</v>
      </c>
      <c r="C1930" s="3"/>
      <c r="E1930" s="6"/>
      <c r="F1930" s="4"/>
      <c r="G1930" s="4"/>
      <c r="H1930" s="4"/>
    </row>
    <row r="1931" spans="1:8" s="5" customFormat="1">
      <c r="A1931" s="3" t="s">
        <v>198</v>
      </c>
      <c r="B1931" s="5">
        <v>1</v>
      </c>
      <c r="C1931" s="3"/>
      <c r="E1931" s="6"/>
      <c r="F1931" s="4"/>
      <c r="G1931" s="4"/>
      <c r="H1931" s="4"/>
    </row>
    <row r="1932" spans="1:8" s="5" customFormat="1">
      <c r="A1932" s="3" t="s">
        <v>145</v>
      </c>
      <c r="B1932" s="5">
        <v>2</v>
      </c>
      <c r="C1932" s="3"/>
      <c r="E1932" s="6"/>
      <c r="F1932" s="4"/>
      <c r="G1932" s="4"/>
      <c r="H1932" s="4"/>
    </row>
    <row r="1933" spans="1:8" s="5" customFormat="1">
      <c r="A1933" s="3" t="s">
        <v>155</v>
      </c>
      <c r="B1933" s="5">
        <v>2</v>
      </c>
      <c r="C1933" s="3"/>
      <c r="E1933" s="6"/>
      <c r="F1933" s="4"/>
      <c r="G1933" s="4"/>
      <c r="H1933" s="4"/>
    </row>
    <row r="1934" spans="1:8" s="5" customFormat="1">
      <c r="A1934" s="3" t="s">
        <v>43</v>
      </c>
      <c r="B1934" s="5">
        <v>2</v>
      </c>
      <c r="C1934" s="3"/>
      <c r="E1934" s="6"/>
      <c r="F1934" s="4"/>
      <c r="G1934" s="4"/>
      <c r="H1934" s="4"/>
    </row>
    <row r="1935" spans="1:8" s="5" customFormat="1">
      <c r="A1935" s="3" t="s">
        <v>95</v>
      </c>
      <c r="B1935" s="5">
        <v>2</v>
      </c>
      <c r="C1935" s="3"/>
      <c r="E1935" s="6"/>
      <c r="F1935" s="4"/>
      <c r="G1935" s="4"/>
      <c r="H1935" s="4"/>
    </row>
    <row r="1936" spans="1:8" s="5" customFormat="1">
      <c r="A1936" s="3" t="s">
        <v>277</v>
      </c>
      <c r="B1936" s="5">
        <v>1</v>
      </c>
      <c r="C1936" s="3"/>
      <c r="E1936" s="6"/>
      <c r="F1936" s="4"/>
      <c r="G1936" s="4"/>
      <c r="H1936" s="4"/>
    </row>
    <row r="1937" spans="1:8" s="5" customFormat="1">
      <c r="A1937" s="3" t="s">
        <v>140</v>
      </c>
      <c r="B1937" s="5">
        <v>1</v>
      </c>
      <c r="C1937" s="3"/>
      <c r="E1937" s="6"/>
      <c r="F1937" s="4"/>
      <c r="G1937" s="4"/>
      <c r="H1937" s="4"/>
    </row>
    <row r="1938" spans="1:8" s="5" customFormat="1">
      <c r="A1938" s="3" t="s">
        <v>40</v>
      </c>
      <c r="B1938" s="5">
        <v>1</v>
      </c>
      <c r="C1938" s="3"/>
      <c r="E1938" s="6"/>
      <c r="F1938" s="4"/>
      <c r="G1938" s="4"/>
      <c r="H1938" s="4"/>
    </row>
    <row r="1939" spans="1:8" s="5" customFormat="1">
      <c r="A1939" s="3" t="s">
        <v>256</v>
      </c>
      <c r="B1939" s="5">
        <v>1</v>
      </c>
      <c r="C1939" s="3"/>
      <c r="E1939" s="6"/>
      <c r="F1939" s="4"/>
      <c r="G1939" s="4"/>
      <c r="H1939" s="4"/>
    </row>
    <row r="1940" spans="1:8" s="5" customFormat="1">
      <c r="A1940" s="3" t="s">
        <v>339</v>
      </c>
      <c r="B1940" s="5">
        <v>1</v>
      </c>
      <c r="C1940" s="3"/>
      <c r="E1940" s="6"/>
      <c r="F1940" s="4"/>
      <c r="G1940" s="4"/>
      <c r="H1940" s="4"/>
    </row>
    <row r="1941" spans="1:8" s="5" customFormat="1">
      <c r="A1941" s="3" t="s">
        <v>189</v>
      </c>
      <c r="B1941" s="5">
        <v>1</v>
      </c>
      <c r="C1941" s="3"/>
      <c r="E1941" s="6"/>
      <c r="F1941" s="4"/>
      <c r="G1941" s="4"/>
      <c r="H1941" s="4"/>
    </row>
    <row r="1942" spans="1:8" s="5" customFormat="1">
      <c r="A1942" s="3" t="s">
        <v>226</v>
      </c>
      <c r="B1942" s="5">
        <v>1</v>
      </c>
      <c r="C1942" s="3"/>
      <c r="E1942" s="6"/>
      <c r="F1942" s="4"/>
      <c r="G1942" s="4"/>
      <c r="H1942" s="4"/>
    </row>
    <row r="1943" spans="1:8" s="5" customFormat="1">
      <c r="A1943" s="3" t="s">
        <v>215</v>
      </c>
      <c r="B1943" s="5">
        <v>1</v>
      </c>
      <c r="C1943" s="3"/>
      <c r="E1943" s="6"/>
      <c r="F1943" s="4"/>
      <c r="G1943" s="4"/>
      <c r="H1943" s="4"/>
    </row>
    <row r="1944" spans="1:8" s="5" customFormat="1">
      <c r="A1944" s="3" t="s">
        <v>300</v>
      </c>
      <c r="B1944" s="5">
        <v>2</v>
      </c>
      <c r="C1944" s="3"/>
      <c r="E1944" s="6"/>
      <c r="F1944" s="4"/>
      <c r="G1944" s="4"/>
      <c r="H1944" s="4"/>
    </row>
    <row r="1945" spans="1:8" s="5" customFormat="1">
      <c r="A1945" s="3" t="s">
        <v>339</v>
      </c>
      <c r="B1945" s="5">
        <v>2</v>
      </c>
      <c r="C1945" s="3"/>
      <c r="E1945" s="6"/>
      <c r="F1945" s="4"/>
      <c r="G1945" s="4"/>
      <c r="H1945" s="4"/>
    </row>
    <row r="1946" spans="1:8" s="5" customFormat="1">
      <c r="A1946" s="3" t="s">
        <v>272</v>
      </c>
      <c r="B1946" s="5">
        <v>2</v>
      </c>
      <c r="C1946" s="11">
        <v>41722</v>
      </c>
      <c r="E1946" s="6"/>
      <c r="F1946" s="4"/>
      <c r="G1946" s="4"/>
      <c r="H1946" s="4"/>
    </row>
    <row r="1947" spans="1:8" s="5" customFormat="1">
      <c r="A1947" s="3" t="s">
        <v>304</v>
      </c>
      <c r="B1947" s="5">
        <v>1</v>
      </c>
      <c r="C1947" s="3"/>
      <c r="E1947" s="6"/>
      <c r="F1947" s="4"/>
      <c r="G1947" s="4"/>
      <c r="H1947" s="4"/>
    </row>
    <row r="1948" spans="1:8" s="5" customFormat="1">
      <c r="A1948" s="3" t="s">
        <v>338</v>
      </c>
      <c r="B1948" s="5">
        <v>1</v>
      </c>
      <c r="C1948" s="3"/>
      <c r="E1948" s="6"/>
      <c r="F1948" s="4"/>
      <c r="G1948" s="4"/>
      <c r="H1948" s="4"/>
    </row>
    <row r="1949" spans="1:8" s="5" customFormat="1">
      <c r="A1949" s="3" t="s">
        <v>245</v>
      </c>
      <c r="B1949" s="5">
        <v>1</v>
      </c>
      <c r="C1949" s="3"/>
      <c r="E1949" s="6"/>
      <c r="F1949" s="4"/>
      <c r="G1949" s="4"/>
      <c r="H1949" s="4"/>
    </row>
    <row r="1950" spans="1:8" s="5" customFormat="1">
      <c r="A1950" s="3" t="s">
        <v>75</v>
      </c>
      <c r="B1950" s="5">
        <v>1</v>
      </c>
      <c r="C1950" s="3"/>
      <c r="E1950" s="6"/>
      <c r="F1950" s="4"/>
      <c r="G1950" s="4"/>
      <c r="H1950" s="4"/>
    </row>
    <row r="1951" spans="1:8" s="5" customFormat="1">
      <c r="A1951" s="3" t="s">
        <v>297</v>
      </c>
      <c r="B1951" s="5">
        <v>2</v>
      </c>
      <c r="C1951" s="3"/>
      <c r="E1951" s="6"/>
      <c r="F1951" s="4"/>
      <c r="G1951" s="4"/>
      <c r="H1951" s="4"/>
    </row>
    <row r="1952" spans="1:8" s="5" customFormat="1">
      <c r="A1952" s="3" t="s">
        <v>299</v>
      </c>
      <c r="B1952" s="5">
        <v>2</v>
      </c>
      <c r="C1952" s="3"/>
      <c r="E1952" s="6"/>
      <c r="F1952" s="4"/>
      <c r="G1952" s="4"/>
      <c r="H1952" s="4"/>
    </row>
    <row r="1953" spans="1:8" s="5" customFormat="1">
      <c r="A1953" s="3" t="s">
        <v>178</v>
      </c>
      <c r="B1953" s="5">
        <v>2</v>
      </c>
      <c r="C1953" s="3"/>
      <c r="E1953" s="6"/>
      <c r="F1953" s="4"/>
      <c r="G1953" s="4"/>
      <c r="H1953" s="4"/>
    </row>
    <row r="1954" spans="1:8" s="5" customFormat="1">
      <c r="A1954" s="3" t="s">
        <v>161</v>
      </c>
      <c r="B1954" s="5">
        <v>1</v>
      </c>
      <c r="C1954" s="3"/>
      <c r="E1954" s="6"/>
      <c r="F1954" s="4"/>
      <c r="G1954" s="4"/>
      <c r="H1954" s="4"/>
    </row>
    <row r="1955" spans="1:8" s="5" customFormat="1">
      <c r="A1955" s="3" t="s">
        <v>341</v>
      </c>
      <c r="B1955" s="5">
        <v>1</v>
      </c>
      <c r="C1955" s="3"/>
      <c r="E1955" s="6"/>
      <c r="F1955" s="4"/>
      <c r="G1955" s="4"/>
      <c r="H1955" s="4"/>
    </row>
    <row r="1956" spans="1:8" s="5" customFormat="1">
      <c r="A1956" s="3" t="s">
        <v>434</v>
      </c>
      <c r="B1956" s="5">
        <v>1</v>
      </c>
      <c r="C1956" s="3"/>
      <c r="E1956" s="6"/>
      <c r="F1956" s="4"/>
      <c r="G1956" s="4"/>
      <c r="H1956" s="4"/>
    </row>
    <row r="1957" spans="1:8" s="5" customFormat="1">
      <c r="A1957" s="3" t="s">
        <v>306</v>
      </c>
      <c r="B1957" s="5">
        <v>1</v>
      </c>
      <c r="C1957" s="3"/>
      <c r="E1957" s="6"/>
      <c r="F1957" s="4"/>
      <c r="G1957" s="4"/>
      <c r="H1957" s="4"/>
    </row>
    <row r="1958" spans="1:8" s="5" customFormat="1">
      <c r="A1958" s="3" t="s">
        <v>434</v>
      </c>
      <c r="B1958" s="5">
        <v>1</v>
      </c>
      <c r="C1958" s="3"/>
      <c r="E1958" s="6"/>
      <c r="F1958" s="4"/>
      <c r="G1958" s="4"/>
      <c r="H1958" s="4"/>
    </row>
    <row r="1959" spans="1:8" s="5" customFormat="1">
      <c r="A1959" s="3" t="s">
        <v>345</v>
      </c>
      <c r="B1959" s="5">
        <v>1</v>
      </c>
      <c r="C1959" s="3"/>
      <c r="E1959" s="6"/>
      <c r="F1959" s="4"/>
      <c r="G1959" s="4"/>
      <c r="H1959" s="4"/>
    </row>
    <row r="1960" spans="1:8" s="5" customFormat="1">
      <c r="A1960" s="3" t="s">
        <v>9</v>
      </c>
      <c r="B1960" s="5">
        <v>1</v>
      </c>
      <c r="C1960" s="3"/>
      <c r="E1960" s="6"/>
      <c r="F1960" s="4"/>
      <c r="G1960" s="4"/>
      <c r="H1960" s="4"/>
    </row>
    <row r="1961" spans="1:8" s="5" customFormat="1">
      <c r="A1961" s="3" t="s">
        <v>276</v>
      </c>
      <c r="B1961" s="5">
        <v>1</v>
      </c>
      <c r="C1961" s="11">
        <v>41721</v>
      </c>
      <c r="E1961" s="6"/>
      <c r="F1961" s="4"/>
      <c r="G1961" s="4"/>
      <c r="H1961" s="4"/>
    </row>
    <row r="1962" spans="1:8" s="5" customFormat="1">
      <c r="A1962" s="3" t="s">
        <v>272</v>
      </c>
      <c r="B1962" s="5">
        <v>1</v>
      </c>
      <c r="C1962" s="3"/>
      <c r="E1962" s="6"/>
      <c r="F1962" s="4"/>
      <c r="G1962" s="4"/>
      <c r="H1962" s="4"/>
    </row>
    <row r="1963" spans="1:8" s="5" customFormat="1">
      <c r="A1963" s="3" t="s">
        <v>305</v>
      </c>
      <c r="B1963" s="5">
        <v>1</v>
      </c>
      <c r="C1963" s="3"/>
      <c r="E1963" s="6"/>
      <c r="F1963" s="4"/>
      <c r="G1963" s="4"/>
      <c r="H1963" s="4"/>
    </row>
    <row r="1964" spans="1:8" s="5" customFormat="1">
      <c r="A1964" s="3" t="s">
        <v>337</v>
      </c>
      <c r="B1964" s="5">
        <v>1</v>
      </c>
      <c r="C1964" s="3"/>
      <c r="E1964" s="6"/>
      <c r="F1964" s="4"/>
      <c r="G1964" s="4"/>
      <c r="H1964" s="4"/>
    </row>
    <row r="1965" spans="1:8" s="5" customFormat="1">
      <c r="A1965" s="3" t="s">
        <v>215</v>
      </c>
      <c r="B1965" s="5">
        <v>1</v>
      </c>
      <c r="C1965" s="3"/>
      <c r="E1965" s="6"/>
      <c r="F1965" s="4"/>
      <c r="G1965" s="4"/>
      <c r="H1965" s="4"/>
    </row>
    <row r="1966" spans="1:8" s="5" customFormat="1">
      <c r="A1966" s="3" t="s">
        <v>301</v>
      </c>
      <c r="B1966" s="5">
        <v>1</v>
      </c>
      <c r="C1966" s="3"/>
      <c r="E1966" s="6"/>
      <c r="F1966" s="4"/>
      <c r="G1966" s="4"/>
      <c r="H1966" s="4"/>
    </row>
    <row r="1967" spans="1:8" s="5" customFormat="1">
      <c r="A1967" s="3" t="s">
        <v>189</v>
      </c>
      <c r="B1967" s="5">
        <v>1</v>
      </c>
      <c r="C1967" s="3"/>
      <c r="E1967" s="6"/>
      <c r="F1967" s="4"/>
      <c r="G1967" s="4"/>
      <c r="H1967" s="4"/>
    </row>
    <row r="1968" spans="1:8" s="5" customFormat="1">
      <c r="A1968" s="3" t="s">
        <v>440</v>
      </c>
      <c r="B1968" s="5">
        <v>1</v>
      </c>
      <c r="C1968" s="11">
        <v>41724</v>
      </c>
      <c r="E1968" s="6"/>
      <c r="F1968" s="4"/>
      <c r="G1968" s="4"/>
      <c r="H1968" s="4"/>
    </row>
    <row r="1969" spans="1:8" s="5" customFormat="1">
      <c r="A1969" s="3" t="s">
        <v>111</v>
      </c>
      <c r="B1969" s="5">
        <v>2</v>
      </c>
      <c r="C1969" s="3"/>
      <c r="E1969" s="6"/>
      <c r="F1969" s="4"/>
      <c r="G1969" s="4"/>
      <c r="H1969" s="4"/>
    </row>
    <row r="1970" spans="1:8" s="5" customFormat="1">
      <c r="A1970" s="3" t="s">
        <v>23</v>
      </c>
      <c r="B1970" s="5">
        <v>2</v>
      </c>
      <c r="C1970" s="3"/>
      <c r="E1970" s="6"/>
      <c r="F1970" s="4"/>
      <c r="G1970" s="4"/>
      <c r="H1970" s="4"/>
    </row>
    <row r="1971" spans="1:8" s="5" customFormat="1">
      <c r="A1971" s="3" t="s">
        <v>297</v>
      </c>
      <c r="B1971" s="5">
        <v>2</v>
      </c>
      <c r="C1971" s="3"/>
      <c r="E1971" s="6"/>
      <c r="F1971" s="4"/>
      <c r="G1971" s="4"/>
      <c r="H1971" s="4"/>
    </row>
    <row r="1972" spans="1:8" s="5" customFormat="1">
      <c r="A1972" s="3" t="s">
        <v>299</v>
      </c>
      <c r="B1972" s="5">
        <v>1</v>
      </c>
      <c r="C1972" s="3"/>
      <c r="E1972" s="6"/>
      <c r="F1972" s="4"/>
      <c r="G1972" s="4"/>
      <c r="H1972" s="4"/>
    </row>
    <row r="1973" spans="1:8" s="5" customFormat="1">
      <c r="A1973" s="3" t="s">
        <v>272</v>
      </c>
      <c r="B1973" s="5">
        <v>6</v>
      </c>
      <c r="C1973" s="3"/>
      <c r="E1973" s="6"/>
      <c r="F1973" s="4"/>
      <c r="G1973" s="4"/>
      <c r="H1973" s="4"/>
    </row>
    <row r="1974" spans="1:8" s="5" customFormat="1">
      <c r="A1974" s="3" t="s">
        <v>273</v>
      </c>
      <c r="B1974" s="5">
        <v>1</v>
      </c>
      <c r="C1974" s="3"/>
      <c r="E1974" s="6"/>
      <c r="F1974" s="4"/>
      <c r="G1974" s="4"/>
      <c r="H1974" s="4"/>
    </row>
    <row r="1975" spans="1:8" s="5" customFormat="1">
      <c r="A1975" s="3" t="s">
        <v>274</v>
      </c>
      <c r="B1975" s="5">
        <v>1</v>
      </c>
      <c r="C1975" s="3"/>
      <c r="E1975" s="6"/>
      <c r="F1975" s="4"/>
      <c r="G1975" s="4"/>
      <c r="H1975" s="4"/>
    </row>
    <row r="1976" spans="1:8" s="5" customFormat="1">
      <c r="A1976" s="3" t="s">
        <v>275</v>
      </c>
      <c r="B1976" s="5">
        <v>1</v>
      </c>
      <c r="C1976" s="3"/>
      <c r="E1976" s="6"/>
      <c r="F1976" s="4"/>
      <c r="G1976" s="4"/>
      <c r="H1976" s="4"/>
    </row>
    <row r="1977" spans="1:8" s="5" customFormat="1">
      <c r="A1977" s="3" t="s">
        <v>276</v>
      </c>
      <c r="B1977" s="5">
        <v>1</v>
      </c>
      <c r="C1977" s="3"/>
      <c r="E1977" s="6"/>
      <c r="F1977" s="4"/>
      <c r="G1977" s="4"/>
      <c r="H1977" s="4"/>
    </row>
    <row r="1978" spans="1:8" s="5" customFormat="1">
      <c r="A1978" s="3" t="s">
        <v>277</v>
      </c>
      <c r="B1978" s="5">
        <v>1</v>
      </c>
      <c r="C1978" s="3"/>
      <c r="E1978" s="6"/>
      <c r="F1978" s="4"/>
      <c r="G1978" s="4"/>
      <c r="H1978" s="4"/>
    </row>
    <row r="1979" spans="1:8" s="5" customFormat="1">
      <c r="A1979" s="3" t="s">
        <v>228</v>
      </c>
      <c r="B1979" s="5">
        <v>1</v>
      </c>
      <c r="C1979" s="3"/>
      <c r="E1979" s="6"/>
      <c r="F1979" s="4"/>
      <c r="G1979" s="4"/>
      <c r="H1979" s="4"/>
    </row>
    <row r="1980" spans="1:8" s="5" customFormat="1">
      <c r="A1980" s="3" t="s">
        <v>5</v>
      </c>
      <c r="B1980" s="5">
        <v>1</v>
      </c>
      <c r="C1980" s="3"/>
      <c r="E1980" s="6"/>
      <c r="F1980" s="4"/>
      <c r="G1980" s="4"/>
      <c r="H1980" s="4"/>
    </row>
    <row r="1981" spans="1:8" s="5" customFormat="1">
      <c r="A1981" s="3" t="s">
        <v>40</v>
      </c>
      <c r="B1981" s="5">
        <v>1</v>
      </c>
      <c r="C1981" s="3"/>
      <c r="E1981" s="6"/>
      <c r="F1981" s="4"/>
      <c r="G1981" s="4"/>
      <c r="H1981" s="4"/>
    </row>
    <row r="1982" spans="1:8" s="5" customFormat="1">
      <c r="A1982" s="3" t="s">
        <v>273</v>
      </c>
      <c r="B1982" s="5">
        <v>1</v>
      </c>
      <c r="C1982" s="3"/>
      <c r="E1982" s="6"/>
      <c r="F1982" s="4"/>
      <c r="G1982" s="4"/>
      <c r="H1982" s="4"/>
    </row>
    <row r="1983" spans="1:8" s="5" customFormat="1">
      <c r="A1983" s="3" t="s">
        <v>272</v>
      </c>
      <c r="B1983" s="5">
        <v>1</v>
      </c>
      <c r="C1983" s="3"/>
      <c r="E1983" s="6"/>
      <c r="F1983" s="4"/>
      <c r="G1983" s="4"/>
      <c r="H1983" s="4"/>
    </row>
    <row r="1984" spans="1:8" s="5" customFormat="1">
      <c r="A1984" s="3" t="s">
        <v>275</v>
      </c>
      <c r="B1984" s="5">
        <v>1</v>
      </c>
      <c r="C1984" s="3"/>
      <c r="E1984" s="6"/>
      <c r="F1984" s="4"/>
      <c r="G1984" s="4"/>
      <c r="H1984" s="4"/>
    </row>
    <row r="1985" spans="1:8" s="5" customFormat="1">
      <c r="A1985" s="3" t="s">
        <v>291</v>
      </c>
      <c r="B1985" s="5">
        <v>2</v>
      </c>
      <c r="C1985" s="3"/>
      <c r="E1985" s="6"/>
      <c r="F1985" s="4"/>
      <c r="G1985" s="4"/>
      <c r="H1985" s="4"/>
    </row>
    <row r="1986" spans="1:8" s="5" customFormat="1">
      <c r="A1986" s="3" t="s">
        <v>274</v>
      </c>
      <c r="B1986" s="5">
        <v>6</v>
      </c>
      <c r="C1986" s="3"/>
      <c r="E1986" s="6"/>
      <c r="F1986" s="4"/>
      <c r="G1986" s="4"/>
      <c r="H1986" s="4"/>
    </row>
    <row r="1987" spans="1:8" s="5" customFormat="1">
      <c r="A1987" s="3" t="s">
        <v>398</v>
      </c>
      <c r="B1987" s="5">
        <v>2</v>
      </c>
      <c r="C1987" s="11">
        <v>41725</v>
      </c>
      <c r="E1987" s="6"/>
      <c r="F1987" s="4"/>
      <c r="G1987" s="4"/>
      <c r="H1987" s="4"/>
    </row>
    <row r="1988" spans="1:8" s="5" customFormat="1">
      <c r="A1988" s="3" t="s">
        <v>92</v>
      </c>
      <c r="B1988" s="5">
        <v>2</v>
      </c>
      <c r="C1988" s="3"/>
      <c r="E1988" s="6"/>
      <c r="F1988" s="4"/>
      <c r="G1988" s="4"/>
      <c r="H1988" s="4"/>
    </row>
    <row r="1989" spans="1:8" s="5" customFormat="1">
      <c r="A1989" s="3" t="s">
        <v>75</v>
      </c>
      <c r="B1989" s="5">
        <v>2</v>
      </c>
      <c r="C1989" s="3"/>
      <c r="E1989" s="6"/>
      <c r="F1989" s="4"/>
      <c r="G1989" s="4"/>
      <c r="H1989" s="4"/>
    </row>
    <row r="1990" spans="1:8" s="5" customFormat="1">
      <c r="A1990" s="3" t="s">
        <v>5</v>
      </c>
      <c r="B1990" s="5">
        <v>3</v>
      </c>
      <c r="C1990" s="3"/>
      <c r="E1990" s="6"/>
      <c r="F1990" s="4"/>
      <c r="G1990" s="4"/>
      <c r="H1990" s="4"/>
    </row>
    <row r="1991" spans="1:8" s="5" customFormat="1">
      <c r="A1991" s="3" t="s">
        <v>237</v>
      </c>
      <c r="B1991" s="5">
        <v>1</v>
      </c>
      <c r="C1991" s="3"/>
      <c r="E1991" s="6"/>
      <c r="F1991" s="4"/>
      <c r="G1991" s="4"/>
      <c r="H1991" s="4"/>
    </row>
    <row r="1992" spans="1:8" s="5" customFormat="1">
      <c r="A1992" s="3" t="s">
        <v>331</v>
      </c>
      <c r="B1992" s="5">
        <v>1</v>
      </c>
      <c r="C1992" s="3"/>
      <c r="E1992" s="6"/>
      <c r="F1992" s="4"/>
      <c r="G1992" s="4"/>
      <c r="H1992" s="4"/>
    </row>
    <row r="1993" spans="1:8" s="5" customFormat="1">
      <c r="A1993" s="3" t="s">
        <v>40</v>
      </c>
      <c r="B1993" s="5">
        <v>1</v>
      </c>
      <c r="C1993" s="3"/>
      <c r="E1993" s="6"/>
      <c r="F1993" s="4"/>
      <c r="G1993" s="4"/>
      <c r="H1993" s="4"/>
    </row>
    <row r="1994" spans="1:8" s="5" customFormat="1">
      <c r="A1994" s="3" t="s">
        <v>336</v>
      </c>
      <c r="B1994" s="5">
        <v>1</v>
      </c>
      <c r="C1994" s="3"/>
      <c r="E1994" s="6"/>
      <c r="F1994" s="4"/>
      <c r="G1994" s="4"/>
      <c r="H1994" s="4"/>
    </row>
    <row r="1995" spans="1:8" s="5" customFormat="1">
      <c r="A1995" s="3" t="s">
        <v>140</v>
      </c>
      <c r="B1995" s="5">
        <v>1</v>
      </c>
      <c r="C1995" s="3"/>
      <c r="E1995" s="6"/>
      <c r="F1995" s="4"/>
      <c r="G1995" s="4"/>
      <c r="H1995" s="4"/>
    </row>
    <row r="1996" spans="1:8" s="5" customFormat="1">
      <c r="A1996" s="3" t="s">
        <v>13</v>
      </c>
      <c r="B1996" s="5">
        <v>1</v>
      </c>
      <c r="C1996" s="3"/>
      <c r="E1996" s="6"/>
      <c r="F1996" s="4"/>
      <c r="G1996" s="4"/>
      <c r="H1996" s="4"/>
    </row>
    <row r="1997" spans="1:8" s="5" customFormat="1">
      <c r="A1997" s="3" t="s">
        <v>143</v>
      </c>
      <c r="B1997" s="5">
        <v>1</v>
      </c>
      <c r="C1997" s="3"/>
      <c r="E1997" s="6"/>
      <c r="F1997" s="4"/>
      <c r="G1997" s="4"/>
      <c r="H1997" s="4"/>
    </row>
    <row r="1998" spans="1:8" s="5" customFormat="1">
      <c r="A1998" s="3" t="s">
        <v>9</v>
      </c>
      <c r="B1998" s="5">
        <v>1</v>
      </c>
      <c r="C1998" s="3"/>
      <c r="E1998" s="6"/>
      <c r="F1998" s="4"/>
      <c r="G1998" s="4"/>
      <c r="H1998" s="4"/>
    </row>
    <row r="1999" spans="1:8" s="5" customFormat="1">
      <c r="A1999" s="3" t="s">
        <v>376</v>
      </c>
      <c r="B1999" s="5">
        <v>1</v>
      </c>
      <c r="C1999" s="3"/>
      <c r="E1999" s="6"/>
      <c r="F1999" s="4"/>
      <c r="G1999" s="4"/>
      <c r="H1999" s="4"/>
    </row>
    <row r="2000" spans="1:8" s="5" customFormat="1">
      <c r="A2000" s="3" t="s">
        <v>194</v>
      </c>
      <c r="B2000" s="5">
        <v>1</v>
      </c>
      <c r="C2000" s="3"/>
      <c r="E2000" s="6"/>
      <c r="F2000" s="4"/>
      <c r="G2000" s="4"/>
      <c r="H2000" s="4"/>
    </row>
    <row r="2001" spans="1:8" s="5" customFormat="1">
      <c r="A2001" s="3" t="s">
        <v>209</v>
      </c>
      <c r="B2001" s="5">
        <v>2</v>
      </c>
      <c r="C2001" s="3"/>
      <c r="E2001" s="6"/>
      <c r="F2001" s="4"/>
      <c r="G2001" s="4"/>
      <c r="H2001" s="4"/>
    </row>
    <row r="2002" spans="1:8" s="5" customFormat="1">
      <c r="A2002" s="3" t="s">
        <v>336</v>
      </c>
      <c r="B2002" s="5">
        <v>2</v>
      </c>
      <c r="C2002" s="3"/>
      <c r="E2002" s="6"/>
      <c r="F2002" s="4"/>
      <c r="G2002" s="4"/>
      <c r="H2002" s="4"/>
    </row>
    <row r="2003" spans="1:8" s="5" customFormat="1">
      <c r="A2003" s="3" t="s">
        <v>124</v>
      </c>
      <c r="B2003" s="5">
        <v>3</v>
      </c>
      <c r="C2003" s="11">
        <v>41726</v>
      </c>
      <c r="E2003" s="6"/>
      <c r="F2003" s="4"/>
      <c r="G2003" s="4"/>
      <c r="H2003" s="4"/>
    </row>
    <row r="2004" spans="1:8" s="5" customFormat="1">
      <c r="A2004" s="3" t="s">
        <v>323</v>
      </c>
      <c r="B2004" s="5">
        <v>2</v>
      </c>
      <c r="C2004" s="3"/>
      <c r="E2004" s="6"/>
      <c r="F2004" s="4"/>
      <c r="G2004" s="4"/>
      <c r="H2004" s="4"/>
    </row>
    <row r="2005" spans="1:8" s="5" customFormat="1">
      <c r="A2005" s="3" t="s">
        <v>207</v>
      </c>
      <c r="B2005" s="5">
        <v>2</v>
      </c>
      <c r="C2005" s="3"/>
      <c r="E2005" s="6"/>
      <c r="F2005" s="4"/>
      <c r="G2005" s="4"/>
      <c r="H2005" s="4"/>
    </row>
    <row r="2006" spans="1:8" s="5" customFormat="1">
      <c r="A2006" s="3" t="s">
        <v>83</v>
      </c>
      <c r="B2006" s="5">
        <v>1</v>
      </c>
      <c r="C2006" s="3"/>
      <c r="E2006" s="6"/>
      <c r="F2006" s="4"/>
      <c r="G2006" s="4"/>
      <c r="H2006" s="4"/>
    </row>
    <row r="2007" spans="1:8" s="5" customFormat="1">
      <c r="A2007" s="3" t="s">
        <v>256</v>
      </c>
      <c r="B2007" s="5">
        <v>1</v>
      </c>
      <c r="C2007" s="3"/>
      <c r="E2007" s="6"/>
      <c r="F2007" s="4"/>
      <c r="G2007" s="4"/>
      <c r="H2007" s="4"/>
    </row>
    <row r="2008" spans="1:8" s="5" customFormat="1">
      <c r="A2008" s="3" t="s">
        <v>37</v>
      </c>
      <c r="B2008" s="5">
        <v>1</v>
      </c>
      <c r="C2008" s="3"/>
      <c r="E2008" s="6"/>
      <c r="F2008" s="4"/>
      <c r="G2008" s="4"/>
      <c r="H2008" s="4"/>
    </row>
    <row r="2009" spans="1:8" s="5" customFormat="1">
      <c r="A2009" s="3" t="s">
        <v>239</v>
      </c>
      <c r="B2009" s="5">
        <v>1</v>
      </c>
      <c r="C2009" s="3"/>
      <c r="E2009" s="6"/>
      <c r="F2009" s="4"/>
      <c r="G2009" s="4"/>
      <c r="H2009" s="4"/>
    </row>
    <row r="2010" spans="1:8" s="5" customFormat="1">
      <c r="A2010" s="3" t="s">
        <v>373</v>
      </c>
      <c r="B2010" s="5">
        <v>1</v>
      </c>
      <c r="C2010" s="3"/>
      <c r="E2010" s="6"/>
      <c r="F2010" s="4"/>
      <c r="G2010" s="4"/>
      <c r="H2010" s="4"/>
    </row>
    <row r="2011" spans="1:8" s="5" customFormat="1">
      <c r="A2011" s="3" t="s">
        <v>40</v>
      </c>
      <c r="B2011" s="5">
        <v>1</v>
      </c>
      <c r="C2011" s="3"/>
      <c r="E2011" s="6"/>
      <c r="F2011" s="4"/>
      <c r="G2011" s="4"/>
      <c r="H2011" s="4"/>
    </row>
    <row r="2012" spans="1:8" s="5" customFormat="1">
      <c r="A2012" s="3" t="s">
        <v>110</v>
      </c>
      <c r="B2012" s="5">
        <v>1</v>
      </c>
      <c r="C2012" s="3"/>
      <c r="E2012" s="6"/>
      <c r="F2012" s="4"/>
      <c r="G2012" s="4"/>
      <c r="H2012" s="4"/>
    </row>
    <row r="2013" spans="1:8" s="5" customFormat="1">
      <c r="A2013" s="3" t="s">
        <v>291</v>
      </c>
      <c r="B2013" s="5">
        <v>1</v>
      </c>
      <c r="C2013" s="3"/>
      <c r="E2013" s="6"/>
      <c r="F2013" s="4"/>
      <c r="G2013" s="4"/>
      <c r="H2013" s="4"/>
    </row>
    <row r="2014" spans="1:8" s="5" customFormat="1">
      <c r="A2014" s="3" t="s">
        <v>14</v>
      </c>
      <c r="B2014" s="5">
        <v>1</v>
      </c>
      <c r="C2014" s="3"/>
      <c r="E2014" s="6"/>
      <c r="F2014" s="4"/>
      <c r="G2014" s="4"/>
      <c r="H2014" s="4"/>
    </row>
    <row r="2015" spans="1:8" s="5" customFormat="1">
      <c r="A2015" s="3" t="s">
        <v>48</v>
      </c>
      <c r="B2015" s="5">
        <v>1</v>
      </c>
      <c r="C2015" s="3"/>
      <c r="E2015" s="6"/>
      <c r="F2015" s="4"/>
      <c r="G2015" s="4"/>
      <c r="H2015" s="4"/>
    </row>
    <row r="2016" spans="1:8" s="5" customFormat="1">
      <c r="A2016" s="3"/>
      <c r="C2016" s="3"/>
      <c r="E2016" s="6"/>
      <c r="F2016" s="4"/>
      <c r="G2016" s="4"/>
      <c r="H2016" s="4"/>
    </row>
    <row r="2017" spans="1:8" s="5" customFormat="1">
      <c r="A2017" s="3"/>
      <c r="C2017" s="3"/>
      <c r="E2017" s="6"/>
      <c r="F2017" s="4"/>
      <c r="G2017" s="4"/>
      <c r="H2017" s="4"/>
    </row>
    <row r="2018" spans="1:8" s="5" customFormat="1">
      <c r="A2018" s="3"/>
      <c r="C2018" s="3"/>
      <c r="E2018" s="6"/>
      <c r="F2018" s="4"/>
      <c r="G2018" s="4"/>
      <c r="H2018" s="4"/>
    </row>
    <row r="2019" spans="1:8" s="5" customFormat="1">
      <c r="A2019" s="3"/>
      <c r="C2019" s="3"/>
      <c r="E2019" s="6"/>
      <c r="F2019" s="4"/>
      <c r="G2019" s="4"/>
      <c r="H2019" s="4"/>
    </row>
    <row r="2020" spans="1:8" s="5" customFormat="1">
      <c r="A2020" s="3"/>
      <c r="C2020" s="3"/>
      <c r="E2020" s="6"/>
      <c r="F2020" s="4"/>
      <c r="G2020" s="4"/>
      <c r="H2020" s="4"/>
    </row>
    <row r="2021" spans="1:8" s="5" customFormat="1">
      <c r="A2021" s="3"/>
      <c r="C2021" s="3"/>
      <c r="E2021" s="6"/>
      <c r="F2021" s="4"/>
      <c r="G2021" s="4"/>
      <c r="H2021" s="4"/>
    </row>
    <row r="2022" spans="1:8" s="5" customFormat="1">
      <c r="A2022" s="3"/>
      <c r="C2022" s="3"/>
      <c r="E2022" s="6"/>
      <c r="F2022" s="4"/>
      <c r="G2022" s="4"/>
      <c r="H2022" s="4"/>
    </row>
    <row r="2023" spans="1:8" s="5" customFormat="1">
      <c r="A2023" s="3"/>
      <c r="C2023" s="3"/>
      <c r="E2023" s="6"/>
      <c r="F2023" s="4"/>
      <c r="G2023" s="4"/>
      <c r="H2023" s="4"/>
    </row>
    <row r="2024" spans="1:8" s="5" customFormat="1">
      <c r="A2024" s="3"/>
      <c r="C2024" s="3"/>
      <c r="E2024" s="6"/>
      <c r="F2024" s="4"/>
      <c r="G2024" s="4"/>
      <c r="H2024" s="4"/>
    </row>
    <row r="2025" spans="1:8" s="5" customFormat="1">
      <c r="A2025" s="3"/>
      <c r="C2025" s="3"/>
      <c r="E2025" s="6"/>
      <c r="F2025" s="4"/>
      <c r="G2025" s="4"/>
      <c r="H2025" s="4"/>
    </row>
    <row r="2026" spans="1:8" s="5" customFormat="1">
      <c r="A2026" s="3"/>
      <c r="C2026" s="3"/>
      <c r="E2026" s="6"/>
      <c r="F2026" s="4"/>
      <c r="G2026" s="4"/>
      <c r="H2026" s="4"/>
    </row>
    <row r="2027" spans="1:8" s="5" customFormat="1">
      <c r="A2027" s="3"/>
      <c r="C2027" s="3"/>
      <c r="E2027" s="6"/>
      <c r="F2027" s="4"/>
      <c r="G2027" s="4"/>
      <c r="H2027" s="4"/>
    </row>
    <row r="2028" spans="1:8" s="5" customFormat="1">
      <c r="A2028" s="3"/>
      <c r="C2028" s="3"/>
      <c r="E2028" s="6"/>
      <c r="F2028" s="4"/>
      <c r="G2028" s="4"/>
      <c r="H2028" s="4"/>
    </row>
    <row r="2029" spans="1:8" s="5" customFormat="1">
      <c r="A2029" s="3"/>
      <c r="C2029" s="3"/>
      <c r="E2029" s="6"/>
      <c r="F2029" s="4"/>
      <c r="G2029" s="4"/>
      <c r="H2029" s="4"/>
    </row>
    <row r="2030" spans="1:8" s="5" customFormat="1">
      <c r="A2030" s="3"/>
      <c r="C2030" s="3"/>
      <c r="E2030" s="6"/>
      <c r="F2030" s="4"/>
      <c r="G2030" s="4"/>
      <c r="H2030" s="4"/>
    </row>
    <row r="2031" spans="1:8" s="5" customFormat="1">
      <c r="A2031" s="3"/>
      <c r="C2031" s="3"/>
      <c r="E2031" s="6"/>
      <c r="F2031" s="4"/>
      <c r="G2031" s="4"/>
      <c r="H2031" s="4"/>
    </row>
    <row r="2032" spans="1:8" s="5" customFormat="1">
      <c r="A2032" s="3"/>
      <c r="C2032" s="3"/>
      <c r="E2032" s="6"/>
      <c r="F2032" s="4"/>
      <c r="G2032" s="4"/>
      <c r="H2032" s="4"/>
    </row>
    <row r="2033" spans="1:8" s="5" customFormat="1">
      <c r="A2033" s="3"/>
      <c r="C2033" s="3"/>
      <c r="E2033" s="6"/>
      <c r="F2033" s="4"/>
      <c r="G2033" s="4"/>
      <c r="H2033" s="4"/>
    </row>
    <row r="2034" spans="1:8" s="5" customFormat="1">
      <c r="A2034" s="3"/>
      <c r="C2034" s="3"/>
      <c r="E2034" s="6"/>
      <c r="F2034" s="4"/>
      <c r="G2034" s="4"/>
      <c r="H2034" s="4"/>
    </row>
    <row r="2035" spans="1:8" s="5" customFormat="1">
      <c r="A2035" s="3"/>
      <c r="C2035" s="3"/>
      <c r="E2035" s="6"/>
      <c r="F2035" s="4"/>
      <c r="G2035" s="4"/>
      <c r="H2035" s="4"/>
    </row>
    <row r="2036" spans="1:8" s="5" customFormat="1">
      <c r="A2036" s="3"/>
      <c r="C2036" s="3"/>
      <c r="E2036" s="6"/>
      <c r="F2036" s="4"/>
      <c r="G2036" s="4"/>
      <c r="H2036" s="4"/>
    </row>
    <row r="2037" spans="1:8" s="5" customFormat="1">
      <c r="A2037" s="3"/>
      <c r="C2037" s="3"/>
      <c r="E2037" s="6"/>
      <c r="F2037" s="4"/>
      <c r="G2037" s="4"/>
      <c r="H2037" s="4"/>
    </row>
    <row r="2038" spans="1:8" s="5" customFormat="1">
      <c r="A2038" s="3"/>
      <c r="C2038" s="3"/>
      <c r="E2038" s="6"/>
      <c r="F2038" s="4"/>
      <c r="G2038" s="4"/>
      <c r="H2038" s="4"/>
    </row>
    <row r="2039" spans="1:8" s="5" customFormat="1">
      <c r="A2039" s="3"/>
      <c r="C2039" s="3"/>
      <c r="E2039" s="6"/>
      <c r="F2039" s="4"/>
      <c r="G2039" s="4"/>
      <c r="H2039" s="4"/>
    </row>
    <row r="2040" spans="1:8" s="5" customFormat="1">
      <c r="A2040" s="3"/>
      <c r="C2040" s="3"/>
      <c r="E2040" s="6"/>
      <c r="F2040" s="4"/>
      <c r="G2040" s="4"/>
      <c r="H2040" s="4"/>
    </row>
    <row r="2041" spans="1:8" s="5" customFormat="1">
      <c r="A2041" s="3"/>
      <c r="C2041" s="3"/>
      <c r="E2041" s="6"/>
      <c r="F2041" s="4"/>
      <c r="G2041" s="4"/>
      <c r="H2041" s="4"/>
    </row>
    <row r="2042" spans="1:8" s="5" customFormat="1">
      <c r="A2042" s="3"/>
      <c r="C2042" s="3"/>
      <c r="E2042" s="6"/>
      <c r="F2042" s="4"/>
      <c r="G2042" s="4"/>
      <c r="H2042" s="4"/>
    </row>
    <row r="2043" spans="1:8" s="5" customFormat="1">
      <c r="A2043" s="3"/>
      <c r="C2043" s="3"/>
      <c r="E2043" s="6"/>
      <c r="F2043" s="4"/>
      <c r="G2043" s="4"/>
      <c r="H2043" s="4"/>
    </row>
    <row r="2044" spans="1:8" s="5" customFormat="1">
      <c r="A2044" s="3"/>
      <c r="C2044" s="3"/>
      <c r="E2044" s="6"/>
      <c r="F2044" s="4"/>
      <c r="G2044" s="4"/>
      <c r="H2044" s="4"/>
    </row>
    <row r="2045" spans="1:8" s="5" customFormat="1">
      <c r="A2045" s="3"/>
      <c r="C2045" s="3"/>
      <c r="E2045" s="6"/>
      <c r="F2045" s="4"/>
      <c r="G2045" s="4"/>
      <c r="H2045" s="4"/>
    </row>
    <row r="2046" spans="1:8" s="5" customFormat="1">
      <c r="A2046" s="3"/>
      <c r="C2046" s="3"/>
      <c r="E2046" s="6"/>
      <c r="F2046" s="4"/>
      <c r="G2046" s="4"/>
      <c r="H2046" s="4"/>
    </row>
    <row r="2047" spans="1:8" s="5" customFormat="1">
      <c r="A2047" s="3"/>
      <c r="C2047" s="3"/>
      <c r="E2047" s="6"/>
      <c r="F2047" s="4"/>
      <c r="G2047" s="4"/>
      <c r="H2047" s="4"/>
    </row>
    <row r="2048" spans="1:8" s="5" customFormat="1">
      <c r="A2048" s="3"/>
      <c r="C2048" s="3"/>
      <c r="E2048" s="6"/>
      <c r="F2048" s="4"/>
      <c r="G2048" s="4"/>
      <c r="H2048" s="4"/>
    </row>
    <row r="2049" spans="1:8" s="5" customFormat="1">
      <c r="A2049" s="3"/>
      <c r="C2049" s="3"/>
      <c r="E2049" s="6"/>
      <c r="F2049" s="4"/>
      <c r="G2049" s="4"/>
      <c r="H2049" s="4"/>
    </row>
    <row r="2050" spans="1:8" s="5" customFormat="1">
      <c r="A2050" s="3"/>
      <c r="C2050" s="3"/>
      <c r="E2050" s="6"/>
      <c r="F2050" s="4"/>
      <c r="G2050" s="4"/>
      <c r="H2050" s="4"/>
    </row>
    <row r="2051" spans="1:8" s="5" customFormat="1">
      <c r="A2051" s="3"/>
      <c r="C2051" s="3"/>
      <c r="E2051" s="6"/>
      <c r="F2051" s="4"/>
      <c r="G2051" s="4"/>
      <c r="H2051" s="4"/>
    </row>
    <row r="2052" spans="1:8" s="5" customFormat="1">
      <c r="A2052" s="3"/>
      <c r="C2052" s="3"/>
      <c r="E2052" s="6"/>
      <c r="F2052" s="4"/>
      <c r="G2052" s="4"/>
      <c r="H2052" s="4"/>
    </row>
    <row r="2053" spans="1:8" s="5" customFormat="1">
      <c r="A2053" s="3"/>
      <c r="C2053" s="3"/>
      <c r="E2053" s="6"/>
      <c r="F2053" s="4"/>
      <c r="G2053" s="4"/>
      <c r="H2053" s="4"/>
    </row>
    <row r="2054" spans="1:8" s="5" customFormat="1">
      <c r="A2054" s="3"/>
      <c r="C2054" s="3"/>
      <c r="E2054" s="6"/>
      <c r="F2054" s="4"/>
      <c r="G2054" s="4"/>
      <c r="H2054" s="4"/>
    </row>
    <row r="2055" spans="1:8" s="5" customFormat="1">
      <c r="A2055" s="3"/>
      <c r="C2055" s="3"/>
      <c r="E2055" s="6"/>
      <c r="F2055" s="4"/>
      <c r="G2055" s="4"/>
      <c r="H2055" s="4"/>
    </row>
    <row r="2056" spans="1:8" s="5" customFormat="1">
      <c r="A2056" s="3"/>
      <c r="C2056" s="3"/>
      <c r="E2056" s="6"/>
      <c r="F2056" s="4"/>
      <c r="G2056" s="4"/>
      <c r="H2056" s="4"/>
    </row>
    <row r="2057" spans="1:8" s="5" customFormat="1">
      <c r="A2057" s="3"/>
      <c r="C2057" s="3"/>
      <c r="E2057" s="6"/>
      <c r="F2057" s="4"/>
      <c r="G2057" s="4"/>
      <c r="H2057" s="4"/>
    </row>
    <row r="2058" spans="1:8" s="5" customFormat="1">
      <c r="A2058" s="3"/>
      <c r="C2058" s="3"/>
      <c r="E2058" s="6"/>
      <c r="F2058" s="4"/>
      <c r="G2058" s="4"/>
      <c r="H2058" s="4"/>
    </row>
    <row r="2059" spans="1:8" s="5" customFormat="1">
      <c r="A2059" s="3"/>
      <c r="C2059" s="3"/>
      <c r="E2059" s="6"/>
      <c r="F2059" s="4"/>
      <c r="G2059" s="4"/>
      <c r="H2059" s="4"/>
    </row>
    <row r="2060" spans="1:8" s="5" customFormat="1">
      <c r="A2060" s="3"/>
      <c r="C2060" s="3"/>
      <c r="E2060" s="6"/>
      <c r="F2060" s="4"/>
      <c r="G2060" s="4"/>
      <c r="H2060" s="4"/>
    </row>
    <row r="2061" spans="1:8" s="5" customFormat="1">
      <c r="A2061" s="3"/>
      <c r="C2061" s="3"/>
      <c r="E2061" s="6"/>
      <c r="F2061" s="4"/>
      <c r="G2061" s="4"/>
      <c r="H2061" s="4"/>
    </row>
    <row r="2062" spans="1:8" s="5" customFormat="1">
      <c r="A2062" s="3"/>
      <c r="C2062" s="3"/>
      <c r="E2062" s="6"/>
      <c r="F2062" s="4"/>
      <c r="G2062" s="4"/>
      <c r="H2062" s="4"/>
    </row>
    <row r="2063" spans="1:8" s="5" customFormat="1">
      <c r="A2063" s="3"/>
      <c r="C2063" s="3"/>
      <c r="E2063" s="6"/>
      <c r="F2063" s="4"/>
      <c r="G2063" s="4"/>
      <c r="H2063" s="4"/>
    </row>
    <row r="2064" spans="1:8" s="5" customFormat="1">
      <c r="A2064" s="3"/>
      <c r="C2064" s="3"/>
      <c r="E2064" s="6"/>
      <c r="F2064" s="4"/>
      <c r="G2064" s="4"/>
      <c r="H2064" s="4"/>
    </row>
    <row r="2065" spans="1:8" s="5" customFormat="1">
      <c r="A2065" s="3"/>
      <c r="C2065" s="3"/>
      <c r="E2065" s="6"/>
      <c r="F2065" s="4"/>
      <c r="G2065" s="4"/>
      <c r="H2065" s="4"/>
    </row>
    <row r="2066" spans="1:8" s="5" customFormat="1">
      <c r="A2066" s="3"/>
      <c r="C2066" s="3"/>
      <c r="E2066" s="6"/>
      <c r="F2066" s="4"/>
      <c r="G2066" s="4"/>
      <c r="H2066" s="4"/>
    </row>
    <row r="2067" spans="1:8" s="5" customFormat="1">
      <c r="A2067" s="3"/>
      <c r="C2067" s="3"/>
      <c r="E2067" s="6"/>
      <c r="F2067" s="4"/>
      <c r="G2067" s="4"/>
      <c r="H2067" s="4"/>
    </row>
    <row r="2068" spans="1:8" s="5" customFormat="1">
      <c r="A2068" s="3"/>
      <c r="C2068" s="3"/>
      <c r="E2068" s="6"/>
      <c r="F2068" s="4"/>
      <c r="G2068" s="4"/>
      <c r="H2068" s="4"/>
    </row>
    <row r="2069" spans="1:8" s="5" customFormat="1">
      <c r="A2069" s="3"/>
      <c r="C2069" s="3"/>
      <c r="E2069" s="6"/>
      <c r="F2069" s="4"/>
      <c r="G2069" s="4"/>
      <c r="H2069" s="4"/>
    </row>
    <row r="2070" spans="1:8" s="5" customFormat="1">
      <c r="A2070" s="3"/>
      <c r="C2070" s="3"/>
      <c r="E2070" s="6"/>
      <c r="F2070" s="4"/>
      <c r="G2070" s="4"/>
      <c r="H2070" s="4"/>
    </row>
    <row r="2071" spans="1:8" s="5" customFormat="1">
      <c r="A2071" s="3"/>
      <c r="C2071" s="3"/>
      <c r="E2071" s="6"/>
      <c r="F2071" s="4"/>
      <c r="G2071" s="4"/>
      <c r="H2071" s="4"/>
    </row>
    <row r="2072" spans="1:8" s="5" customFormat="1">
      <c r="A2072" s="3"/>
      <c r="C2072" s="3"/>
      <c r="E2072" s="6"/>
      <c r="F2072" s="4"/>
      <c r="G2072" s="4"/>
      <c r="H2072" s="4"/>
    </row>
    <row r="2073" spans="1:8" s="5" customFormat="1">
      <c r="A2073" s="3"/>
      <c r="C2073" s="3"/>
      <c r="E2073" s="6"/>
      <c r="F2073" s="4"/>
      <c r="G2073" s="4"/>
      <c r="H2073" s="4"/>
    </row>
    <row r="2074" spans="1:8" s="5" customFormat="1">
      <c r="A2074" s="3"/>
      <c r="C2074" s="3"/>
      <c r="E2074" s="6"/>
      <c r="F2074" s="4"/>
      <c r="G2074" s="4"/>
      <c r="H2074" s="4"/>
    </row>
    <row r="2075" spans="1:8" s="5" customFormat="1">
      <c r="A2075" s="3"/>
      <c r="C2075" s="3"/>
      <c r="E2075" s="6"/>
      <c r="F2075" s="4"/>
      <c r="G2075" s="4"/>
      <c r="H2075" s="4"/>
    </row>
    <row r="2076" spans="1:8" s="5" customFormat="1">
      <c r="A2076" s="3"/>
      <c r="C2076" s="3"/>
      <c r="E2076" s="6"/>
      <c r="F2076" s="4"/>
      <c r="G2076" s="4"/>
      <c r="H2076" s="4"/>
    </row>
    <row r="2077" spans="1:8" s="5" customFormat="1">
      <c r="A2077" s="3"/>
      <c r="C2077" s="3"/>
      <c r="E2077" s="6"/>
      <c r="F2077" s="4"/>
      <c r="G2077" s="4"/>
      <c r="H2077" s="4"/>
    </row>
    <row r="2078" spans="1:8" s="5" customFormat="1">
      <c r="A2078" s="3"/>
      <c r="C2078" s="3"/>
      <c r="E2078" s="6"/>
      <c r="F2078" s="4"/>
      <c r="G2078" s="4"/>
      <c r="H2078" s="4"/>
    </row>
    <row r="2079" spans="1:8" s="5" customFormat="1">
      <c r="A2079" s="3"/>
      <c r="C2079" s="3"/>
      <c r="E2079" s="6"/>
      <c r="F2079" s="4"/>
      <c r="G2079" s="4"/>
      <c r="H2079" s="4"/>
    </row>
    <row r="2080" spans="1:8" s="5" customFormat="1">
      <c r="A2080" s="3"/>
      <c r="C2080" s="3"/>
      <c r="E2080" s="6"/>
      <c r="F2080" s="4"/>
      <c r="G2080" s="4"/>
      <c r="H2080" s="4"/>
    </row>
    <row r="2081" spans="1:8" s="5" customFormat="1">
      <c r="A2081" s="3"/>
      <c r="C2081" s="3"/>
      <c r="E2081" s="6"/>
      <c r="F2081" s="4"/>
      <c r="G2081" s="4"/>
      <c r="H2081" s="4"/>
    </row>
    <row r="2082" spans="1:8" s="5" customFormat="1">
      <c r="A2082" s="3"/>
      <c r="C2082" s="3"/>
      <c r="E2082" s="6"/>
      <c r="F2082" s="4"/>
      <c r="G2082" s="4"/>
      <c r="H2082" s="4"/>
    </row>
    <row r="2083" spans="1:8" s="5" customFormat="1">
      <c r="A2083" s="3"/>
      <c r="C2083" s="3"/>
      <c r="E2083" s="6"/>
      <c r="F2083" s="4"/>
      <c r="G2083" s="4"/>
      <c r="H2083" s="4"/>
    </row>
    <row r="2084" spans="1:8" s="5" customFormat="1">
      <c r="A2084" s="3"/>
      <c r="C2084" s="3"/>
      <c r="E2084" s="6"/>
      <c r="F2084" s="4"/>
      <c r="G2084" s="4"/>
      <c r="H2084" s="4"/>
    </row>
    <row r="2085" spans="1:8" s="5" customFormat="1">
      <c r="A2085" s="3"/>
      <c r="C2085" s="3"/>
      <c r="E2085" s="6"/>
      <c r="F2085" s="4"/>
      <c r="G2085" s="4"/>
      <c r="H2085" s="4"/>
    </row>
    <row r="2086" spans="1:8" s="5" customFormat="1">
      <c r="A2086" s="3"/>
      <c r="C2086" s="3"/>
      <c r="E2086" s="6"/>
      <c r="F2086" s="4"/>
      <c r="G2086" s="4"/>
      <c r="H2086" s="4"/>
    </row>
    <row r="2087" spans="1:8" s="5" customFormat="1">
      <c r="A2087" s="3"/>
      <c r="C2087" s="3"/>
      <c r="E2087" s="6"/>
      <c r="F2087" s="4"/>
      <c r="G2087" s="4"/>
      <c r="H2087" s="4"/>
    </row>
    <row r="2088" spans="1:8" s="5" customFormat="1">
      <c r="A2088" s="3"/>
      <c r="C2088" s="3"/>
      <c r="E2088" s="6"/>
      <c r="F2088" s="4"/>
      <c r="G2088" s="4"/>
      <c r="H2088" s="4"/>
    </row>
    <row r="2089" spans="1:8" s="5" customFormat="1">
      <c r="A2089" s="3"/>
      <c r="C2089" s="3"/>
      <c r="E2089" s="6"/>
      <c r="F2089" s="4"/>
      <c r="G2089" s="4"/>
      <c r="H2089" s="4"/>
    </row>
    <row r="2090" spans="1:8" s="5" customFormat="1">
      <c r="A2090" s="3"/>
      <c r="C2090" s="3"/>
      <c r="E2090" s="6"/>
      <c r="F2090" s="4"/>
      <c r="G2090" s="4"/>
      <c r="H2090" s="4"/>
    </row>
    <row r="2091" spans="1:8" s="5" customFormat="1">
      <c r="A2091" s="3"/>
      <c r="C2091" s="3"/>
      <c r="E2091" s="6"/>
      <c r="F2091" s="4"/>
      <c r="G2091" s="4"/>
      <c r="H2091" s="4"/>
    </row>
    <row r="2092" spans="1:8" s="5" customFormat="1">
      <c r="A2092" s="3"/>
      <c r="C2092" s="3"/>
      <c r="E2092" s="6"/>
      <c r="F2092" s="4"/>
      <c r="G2092" s="4"/>
      <c r="H2092" s="4"/>
    </row>
    <row r="2093" spans="1:8" s="5" customFormat="1">
      <c r="A2093" s="3"/>
      <c r="C2093" s="3"/>
      <c r="E2093" s="6"/>
      <c r="F2093" s="4"/>
      <c r="G2093" s="4"/>
      <c r="H2093" s="4"/>
    </row>
    <row r="2094" spans="1:8" s="5" customFormat="1">
      <c r="A2094" s="3"/>
      <c r="C2094" s="3"/>
      <c r="E2094" s="6"/>
      <c r="F2094" s="4"/>
      <c r="G2094" s="4"/>
      <c r="H2094" s="4"/>
    </row>
    <row r="2095" spans="1:8" s="5" customFormat="1">
      <c r="A2095" s="3"/>
      <c r="C2095" s="3"/>
      <c r="E2095" s="6"/>
      <c r="F2095" s="4"/>
      <c r="G2095" s="4"/>
      <c r="H2095" s="4"/>
    </row>
    <row r="2096" spans="1:8" s="5" customFormat="1">
      <c r="A2096" s="3"/>
      <c r="C2096" s="3"/>
      <c r="E2096" s="6"/>
      <c r="F2096" s="4"/>
      <c r="G2096" s="4"/>
      <c r="H2096" s="4"/>
    </row>
    <row r="2097" spans="1:8" s="5" customFormat="1">
      <c r="A2097" s="3"/>
      <c r="C2097" s="3"/>
      <c r="E2097" s="6"/>
      <c r="F2097" s="4"/>
      <c r="G2097" s="4"/>
      <c r="H2097" s="4"/>
    </row>
    <row r="2098" spans="1:8" s="5" customFormat="1">
      <c r="A2098" s="3"/>
      <c r="C2098" s="3"/>
      <c r="E2098" s="6"/>
      <c r="F2098" s="4"/>
      <c r="G2098" s="4"/>
      <c r="H2098" s="4"/>
    </row>
    <row r="2099" spans="1:8" s="5" customFormat="1">
      <c r="A2099" s="3"/>
      <c r="C2099" s="3"/>
      <c r="E2099" s="6"/>
      <c r="F2099" s="4"/>
      <c r="G2099" s="4"/>
      <c r="H2099" s="4"/>
    </row>
    <row r="2100" spans="1:8" s="5" customFormat="1">
      <c r="A2100" s="3"/>
      <c r="C2100" s="3"/>
      <c r="E2100" s="6"/>
      <c r="F2100" s="4"/>
      <c r="G2100" s="4"/>
      <c r="H2100" s="4"/>
    </row>
    <row r="2101" spans="1:8" s="5" customFormat="1">
      <c r="A2101" s="3"/>
      <c r="C2101" s="3"/>
      <c r="E2101" s="6"/>
      <c r="F2101" s="4"/>
      <c r="G2101" s="4"/>
      <c r="H2101" s="4"/>
    </row>
    <row r="2102" spans="1:8" s="5" customFormat="1">
      <c r="A2102" s="3"/>
      <c r="C2102" s="3"/>
      <c r="E2102" s="6"/>
      <c r="F2102" s="4"/>
      <c r="G2102" s="4"/>
      <c r="H2102" s="4"/>
    </row>
    <row r="2103" spans="1:8" s="5" customFormat="1">
      <c r="A2103" s="3"/>
      <c r="C2103" s="3"/>
      <c r="E2103" s="6"/>
      <c r="F2103" s="4"/>
      <c r="G2103" s="4"/>
      <c r="H2103" s="4"/>
    </row>
    <row r="2104" spans="1:8" s="5" customFormat="1">
      <c r="A2104" s="3"/>
      <c r="C2104" s="3"/>
      <c r="E2104" s="6"/>
      <c r="F2104" s="4"/>
      <c r="G2104" s="4"/>
      <c r="H2104" s="4"/>
    </row>
    <row r="2105" spans="1:8" s="5" customFormat="1">
      <c r="A2105" s="3"/>
      <c r="C2105" s="3"/>
      <c r="E2105" s="6"/>
      <c r="F2105" s="4"/>
      <c r="G2105" s="4"/>
      <c r="H2105" s="4"/>
    </row>
    <row r="2106" spans="1:8" s="5" customFormat="1">
      <c r="A2106" s="3"/>
      <c r="C2106" s="3"/>
      <c r="E2106" s="6"/>
      <c r="F2106" s="4"/>
      <c r="G2106" s="4"/>
      <c r="H2106" s="4"/>
    </row>
    <row r="2107" spans="1:8" s="5" customFormat="1">
      <c r="A2107" s="3"/>
      <c r="C2107" s="3"/>
      <c r="E2107" s="6"/>
      <c r="F2107" s="4"/>
      <c r="G2107" s="4"/>
      <c r="H2107" s="4"/>
    </row>
    <row r="2108" spans="1:8" s="5" customFormat="1">
      <c r="A2108" s="3"/>
      <c r="C2108" s="3"/>
      <c r="E2108" s="6"/>
      <c r="F2108" s="4"/>
      <c r="G2108" s="4"/>
      <c r="H2108" s="4"/>
    </row>
    <row r="2109" spans="1:8" s="5" customFormat="1">
      <c r="A2109" s="3"/>
      <c r="C2109" s="3"/>
      <c r="E2109" s="6"/>
      <c r="F2109" s="4"/>
      <c r="G2109" s="4"/>
      <c r="H2109" s="4"/>
    </row>
    <row r="2110" spans="1:8" s="5" customFormat="1">
      <c r="A2110" s="3"/>
      <c r="C2110" s="3"/>
      <c r="E2110" s="6"/>
      <c r="F2110" s="4"/>
      <c r="G2110" s="4"/>
      <c r="H2110" s="4"/>
    </row>
    <row r="2111" spans="1:8" s="5" customFormat="1">
      <c r="A2111" s="3"/>
      <c r="C2111" s="3"/>
      <c r="E2111" s="6"/>
      <c r="F2111" s="4"/>
      <c r="G2111" s="4"/>
      <c r="H2111" s="4"/>
    </row>
    <row r="2112" spans="1:8" s="5" customFormat="1">
      <c r="A2112" s="3"/>
      <c r="C2112" s="3"/>
      <c r="E2112" s="6"/>
      <c r="F2112" s="4"/>
      <c r="G2112" s="4"/>
      <c r="H2112" s="4"/>
    </row>
    <row r="2113" spans="1:8" s="5" customFormat="1">
      <c r="A2113" s="3"/>
      <c r="C2113" s="3"/>
      <c r="E2113" s="6"/>
      <c r="F2113" s="4"/>
      <c r="G2113" s="4"/>
      <c r="H2113" s="4"/>
    </row>
    <row r="2114" spans="1:8" s="5" customFormat="1">
      <c r="A2114" s="3"/>
      <c r="C2114" s="3"/>
      <c r="E2114" s="6"/>
      <c r="F2114" s="4"/>
      <c r="G2114" s="4"/>
      <c r="H2114" s="4"/>
    </row>
    <row r="2115" spans="1:8" s="5" customFormat="1">
      <c r="A2115" s="3"/>
      <c r="C2115" s="3"/>
      <c r="E2115" s="6"/>
      <c r="F2115" s="4"/>
      <c r="G2115" s="4"/>
      <c r="H2115" s="4"/>
    </row>
    <row r="2116" spans="1:8" s="5" customFormat="1">
      <c r="A2116" s="3"/>
      <c r="C2116" s="3"/>
      <c r="E2116" s="6"/>
      <c r="F2116" s="4"/>
      <c r="G2116" s="4"/>
      <c r="H2116" s="4"/>
    </row>
    <row r="2117" spans="1:8" s="5" customFormat="1">
      <c r="A2117" s="3"/>
      <c r="C2117" s="3"/>
      <c r="E2117" s="6"/>
      <c r="F2117" s="4"/>
      <c r="G2117" s="4"/>
      <c r="H2117" s="4"/>
    </row>
    <row r="2118" spans="1:8" s="5" customFormat="1">
      <c r="A2118" s="3"/>
      <c r="C2118" s="3"/>
      <c r="E2118" s="6"/>
      <c r="F2118" s="4"/>
      <c r="G2118" s="4"/>
      <c r="H2118" s="4"/>
    </row>
    <row r="2119" spans="1:8" s="5" customFormat="1">
      <c r="A2119" s="3"/>
      <c r="C2119" s="3"/>
      <c r="E2119" s="6"/>
      <c r="F2119" s="4"/>
      <c r="G2119" s="4"/>
      <c r="H2119" s="4"/>
    </row>
    <row r="2120" spans="1:8" s="5" customFormat="1">
      <c r="A2120" s="3"/>
      <c r="C2120" s="3"/>
      <c r="E2120" s="6"/>
      <c r="F2120" s="4"/>
      <c r="G2120" s="4"/>
      <c r="H2120" s="4"/>
    </row>
    <row r="2121" spans="1:8" s="5" customFormat="1">
      <c r="A2121" s="3"/>
      <c r="C2121" s="3"/>
      <c r="E2121" s="6"/>
      <c r="F2121" s="4"/>
      <c r="G2121" s="4"/>
      <c r="H2121" s="4"/>
    </row>
    <row r="2122" spans="1:8" s="5" customFormat="1">
      <c r="A2122" s="3"/>
      <c r="C2122" s="3"/>
      <c r="E2122" s="6"/>
      <c r="F2122" s="4"/>
      <c r="G2122" s="4"/>
      <c r="H2122" s="4"/>
    </row>
    <row r="2123" spans="1:8" s="5" customFormat="1">
      <c r="A2123" s="3"/>
      <c r="C2123" s="3"/>
      <c r="E2123" s="6"/>
      <c r="F2123" s="4"/>
      <c r="G2123" s="4"/>
      <c r="H2123" s="4"/>
    </row>
    <row r="2124" spans="1:8" s="5" customFormat="1">
      <c r="A2124" s="3"/>
      <c r="C2124" s="3"/>
      <c r="E2124" s="6"/>
      <c r="F2124" s="4"/>
      <c r="G2124" s="4"/>
      <c r="H2124" s="4"/>
    </row>
    <row r="2125" spans="1:8" s="5" customFormat="1">
      <c r="A2125" s="3"/>
      <c r="C2125" s="3"/>
      <c r="E2125" s="6"/>
      <c r="F2125" s="4"/>
      <c r="G2125" s="4"/>
      <c r="H2125" s="4"/>
    </row>
    <row r="2126" spans="1:8" s="5" customFormat="1">
      <c r="A2126" s="3"/>
      <c r="C2126" s="3"/>
      <c r="E2126" s="6"/>
      <c r="F2126" s="4"/>
      <c r="G2126" s="4"/>
      <c r="H2126" s="4"/>
    </row>
    <row r="2127" spans="1:8" s="5" customFormat="1">
      <c r="A2127" s="3"/>
      <c r="C2127" s="3"/>
      <c r="E2127" s="6"/>
      <c r="F2127" s="4"/>
      <c r="G2127" s="4"/>
      <c r="H2127" s="4"/>
    </row>
    <row r="2128" spans="1:8" s="5" customFormat="1">
      <c r="A2128" s="3"/>
      <c r="C2128" s="3"/>
      <c r="E2128" s="6"/>
      <c r="F2128" s="4"/>
      <c r="G2128" s="4"/>
      <c r="H2128" s="4"/>
    </row>
    <row r="2129" spans="1:8" s="5" customFormat="1">
      <c r="A2129" s="3"/>
      <c r="C2129" s="3"/>
      <c r="E2129" s="6"/>
      <c r="F2129" s="4"/>
      <c r="G2129" s="4"/>
      <c r="H2129" s="4"/>
    </row>
    <row r="2130" spans="1:8" s="5" customFormat="1">
      <c r="A2130" s="3"/>
      <c r="C2130" s="3"/>
      <c r="E2130" s="6"/>
      <c r="F2130" s="4"/>
      <c r="G2130" s="4"/>
      <c r="H2130" s="4"/>
    </row>
    <row r="2131" spans="1:8" s="5" customFormat="1">
      <c r="A2131" s="3"/>
      <c r="C2131" s="3"/>
      <c r="E2131" s="6"/>
      <c r="F2131" s="4"/>
      <c r="G2131" s="4"/>
      <c r="H2131" s="4"/>
    </row>
    <row r="2132" spans="1:8" s="5" customFormat="1">
      <c r="A2132" s="3"/>
      <c r="C2132" s="3"/>
      <c r="E2132" s="6"/>
      <c r="F2132" s="4"/>
      <c r="G2132" s="4"/>
      <c r="H2132" s="4"/>
    </row>
    <row r="2133" spans="1:8" s="5" customFormat="1">
      <c r="A2133" s="3"/>
      <c r="C2133" s="3"/>
      <c r="E2133" s="6"/>
      <c r="F2133" s="4"/>
      <c r="G2133" s="4"/>
      <c r="H2133" s="4"/>
    </row>
    <row r="2134" spans="1:8" s="5" customFormat="1">
      <c r="A2134" s="3"/>
      <c r="C2134" s="3"/>
      <c r="E2134" s="6"/>
      <c r="F2134" s="4"/>
      <c r="G2134" s="4"/>
      <c r="H2134" s="4"/>
    </row>
    <row r="2135" spans="1:8" s="5" customFormat="1">
      <c r="A2135" s="3"/>
      <c r="C2135" s="3"/>
      <c r="E2135" s="6"/>
      <c r="F2135" s="4"/>
      <c r="G2135" s="4"/>
      <c r="H2135" s="4"/>
    </row>
    <row r="2136" spans="1:8" s="5" customFormat="1">
      <c r="A2136" s="3"/>
      <c r="C2136" s="3"/>
      <c r="E2136" s="6"/>
      <c r="F2136" s="4"/>
      <c r="G2136" s="4"/>
      <c r="H2136" s="4"/>
    </row>
    <row r="2137" spans="1:8" s="5" customFormat="1">
      <c r="A2137" s="3"/>
      <c r="C2137" s="3"/>
      <c r="E2137" s="6"/>
      <c r="F2137" s="4"/>
      <c r="G2137" s="4"/>
      <c r="H2137" s="4"/>
    </row>
    <row r="2138" spans="1:8" s="5" customFormat="1">
      <c r="A2138" s="3"/>
      <c r="C2138" s="3"/>
      <c r="E2138" s="6"/>
      <c r="F2138" s="4"/>
      <c r="G2138" s="4"/>
      <c r="H2138" s="4"/>
    </row>
    <row r="2139" spans="1:8" s="5" customFormat="1">
      <c r="A2139" s="3"/>
      <c r="C2139" s="3"/>
      <c r="E2139" s="6"/>
      <c r="F2139" s="4"/>
      <c r="G2139" s="4"/>
      <c r="H2139" s="4"/>
    </row>
    <row r="2140" spans="1:8" s="5" customFormat="1">
      <c r="A2140" s="3"/>
      <c r="C2140" s="3"/>
      <c r="E2140" s="6"/>
      <c r="F2140" s="4"/>
      <c r="G2140" s="4"/>
      <c r="H2140" s="4"/>
    </row>
    <row r="2141" spans="1:8" s="5" customFormat="1">
      <c r="A2141" s="3"/>
      <c r="C2141" s="3"/>
      <c r="E2141" s="6"/>
      <c r="F2141" s="4"/>
      <c r="G2141" s="4"/>
      <c r="H2141" s="4"/>
    </row>
    <row r="2142" spans="1:8" s="5" customFormat="1">
      <c r="A2142" s="3"/>
      <c r="C2142" s="3"/>
      <c r="E2142" s="6"/>
      <c r="F2142" s="4"/>
      <c r="G2142" s="4"/>
      <c r="H2142" s="4"/>
    </row>
    <row r="2143" spans="1:8" s="5" customFormat="1">
      <c r="A2143" s="3"/>
      <c r="C2143" s="3"/>
      <c r="E2143" s="6"/>
      <c r="F2143" s="4"/>
      <c r="G2143" s="4"/>
      <c r="H2143" s="4"/>
    </row>
    <row r="2144" spans="1:8" s="5" customFormat="1">
      <c r="A2144" s="3"/>
      <c r="C2144" s="3"/>
      <c r="E2144" s="6"/>
      <c r="F2144" s="4"/>
      <c r="G2144" s="4"/>
      <c r="H2144" s="4"/>
    </row>
    <row r="2145" spans="1:8" s="5" customFormat="1">
      <c r="A2145" s="3"/>
      <c r="C2145" s="3"/>
      <c r="E2145" s="6"/>
      <c r="F2145" s="4"/>
      <c r="G2145" s="4"/>
      <c r="H2145" s="4"/>
    </row>
    <row r="2146" spans="1:8" s="5" customFormat="1">
      <c r="A2146" s="3"/>
      <c r="C2146" s="3"/>
      <c r="E2146" s="6"/>
      <c r="F2146" s="4"/>
      <c r="G2146" s="4"/>
      <c r="H2146" s="4"/>
    </row>
    <row r="2147" spans="1:8" s="5" customFormat="1">
      <c r="A2147" s="3"/>
      <c r="C2147" s="3"/>
      <c r="E2147" s="6"/>
      <c r="F2147" s="4"/>
      <c r="G2147" s="4"/>
      <c r="H2147" s="4"/>
    </row>
    <row r="2148" spans="1:8" s="5" customFormat="1">
      <c r="A2148" s="3"/>
      <c r="C2148" s="3"/>
      <c r="E2148" s="6"/>
      <c r="F2148" s="4"/>
      <c r="G2148" s="4"/>
      <c r="H2148" s="4"/>
    </row>
    <row r="2149" spans="1:8" s="5" customFormat="1">
      <c r="A2149" s="3"/>
      <c r="C2149" s="3"/>
      <c r="E2149" s="6"/>
      <c r="F2149" s="4"/>
      <c r="G2149" s="4"/>
      <c r="H2149" s="4"/>
    </row>
    <row r="2150" spans="1:8" s="5" customFormat="1">
      <c r="A2150" s="3"/>
      <c r="C2150" s="3"/>
      <c r="E2150" s="6"/>
      <c r="F2150" s="4"/>
      <c r="G2150" s="4"/>
      <c r="H2150" s="4"/>
    </row>
    <row r="2151" spans="1:8" s="5" customFormat="1">
      <c r="A2151" s="3"/>
      <c r="C2151" s="3"/>
      <c r="E2151" s="6"/>
      <c r="F2151" s="4"/>
      <c r="G2151" s="4"/>
      <c r="H2151" s="4"/>
    </row>
    <row r="2152" spans="1:8" s="5" customFormat="1">
      <c r="A2152" s="3"/>
      <c r="C2152" s="3"/>
      <c r="E2152" s="6"/>
      <c r="F2152" s="4"/>
      <c r="G2152" s="4"/>
      <c r="H2152" s="4"/>
    </row>
    <row r="2153" spans="1:8" s="5" customFormat="1">
      <c r="A2153" s="3"/>
      <c r="C2153" s="3"/>
      <c r="E2153" s="6"/>
      <c r="F2153" s="4"/>
      <c r="G2153" s="4"/>
      <c r="H2153" s="4"/>
    </row>
    <row r="2154" spans="1:8" s="5" customFormat="1">
      <c r="A2154" s="3"/>
      <c r="C2154" s="3"/>
      <c r="E2154" s="6"/>
      <c r="F2154" s="4"/>
      <c r="G2154" s="4"/>
      <c r="H2154" s="4"/>
    </row>
    <row r="2155" spans="1:8" s="5" customFormat="1">
      <c r="A2155" s="3"/>
      <c r="C2155" s="3"/>
      <c r="E2155" s="6"/>
      <c r="F2155" s="4"/>
      <c r="G2155" s="4"/>
      <c r="H2155" s="4"/>
    </row>
    <row r="2156" spans="1:8" s="5" customFormat="1">
      <c r="A2156" s="3"/>
      <c r="C2156" s="3"/>
      <c r="E2156" s="6"/>
      <c r="F2156" s="4"/>
      <c r="G2156" s="4"/>
      <c r="H2156" s="4"/>
    </row>
    <row r="2157" spans="1:8" s="5" customFormat="1">
      <c r="A2157" s="3"/>
      <c r="C2157" s="3"/>
      <c r="E2157" s="6"/>
      <c r="F2157" s="4"/>
      <c r="G2157" s="4"/>
      <c r="H2157" s="4"/>
    </row>
    <row r="2158" spans="1:8" s="5" customFormat="1">
      <c r="A2158" s="3"/>
      <c r="C2158" s="3"/>
      <c r="E2158" s="6"/>
      <c r="F2158" s="4"/>
      <c r="G2158" s="4"/>
      <c r="H2158" s="4"/>
    </row>
    <row r="2159" spans="1:8" s="5" customFormat="1">
      <c r="A2159" s="3"/>
      <c r="C2159" s="3"/>
      <c r="E2159" s="6"/>
      <c r="F2159" s="4"/>
      <c r="G2159" s="4"/>
      <c r="H2159" s="4"/>
    </row>
    <row r="2160" spans="1:8" s="5" customFormat="1">
      <c r="A2160" s="3"/>
      <c r="C2160" s="3"/>
      <c r="E2160" s="6"/>
      <c r="F2160" s="4"/>
      <c r="G2160" s="4"/>
      <c r="H2160" s="4"/>
    </row>
    <row r="2161" spans="1:8" s="5" customFormat="1">
      <c r="A2161" s="3"/>
      <c r="C2161" s="3"/>
      <c r="E2161" s="6"/>
      <c r="F2161" s="4"/>
      <c r="G2161" s="4"/>
      <c r="H2161" s="4"/>
    </row>
    <row r="2162" spans="1:8" s="5" customFormat="1">
      <c r="A2162" s="3"/>
      <c r="C2162" s="3"/>
      <c r="E2162" s="6"/>
      <c r="F2162" s="4"/>
      <c r="G2162" s="4"/>
      <c r="H2162" s="4"/>
    </row>
    <row r="2163" spans="1:8" s="5" customFormat="1">
      <c r="A2163" s="3"/>
      <c r="C2163" s="3"/>
      <c r="E2163" s="6"/>
      <c r="F2163" s="4"/>
      <c r="G2163" s="4"/>
      <c r="H2163" s="4"/>
    </row>
    <row r="2164" spans="1:8" s="5" customFormat="1">
      <c r="A2164" s="3"/>
      <c r="C2164" s="3"/>
      <c r="E2164" s="6"/>
      <c r="F2164" s="4"/>
      <c r="G2164" s="4"/>
      <c r="H2164" s="4"/>
    </row>
    <row r="2165" spans="1:8" s="5" customFormat="1">
      <c r="A2165" s="3"/>
      <c r="C2165" s="3"/>
      <c r="E2165" s="6"/>
      <c r="F2165" s="4"/>
      <c r="G2165" s="4"/>
      <c r="H2165" s="4"/>
    </row>
    <row r="2166" spans="1:8" s="5" customFormat="1">
      <c r="A2166" s="3"/>
      <c r="C2166" s="3"/>
      <c r="E2166" s="6"/>
      <c r="F2166" s="4"/>
      <c r="G2166" s="4"/>
      <c r="H2166" s="4"/>
    </row>
    <row r="2167" spans="1:8" s="5" customFormat="1">
      <c r="A2167" s="3"/>
      <c r="C2167" s="3"/>
      <c r="E2167" s="6"/>
      <c r="F2167" s="4"/>
      <c r="G2167" s="4"/>
      <c r="H2167" s="4"/>
    </row>
    <row r="2168" spans="1:8" s="5" customFormat="1">
      <c r="A2168" s="3"/>
      <c r="C2168" s="3"/>
      <c r="E2168" s="6"/>
      <c r="F2168" s="4"/>
      <c r="G2168" s="4"/>
      <c r="H2168" s="4"/>
    </row>
    <row r="2169" spans="1:8" s="5" customFormat="1">
      <c r="A2169" s="3"/>
      <c r="C2169" s="3"/>
      <c r="E2169" s="6"/>
      <c r="F2169" s="4"/>
      <c r="G2169" s="4"/>
      <c r="H2169" s="4"/>
    </row>
    <row r="2170" spans="1:8" s="5" customFormat="1">
      <c r="A2170" s="3"/>
      <c r="C2170" s="3"/>
      <c r="E2170" s="6"/>
      <c r="F2170" s="4"/>
      <c r="G2170" s="4"/>
      <c r="H2170" s="4"/>
    </row>
    <row r="2171" spans="1:8" s="5" customFormat="1">
      <c r="A2171" s="3"/>
      <c r="C2171" s="3"/>
      <c r="E2171" s="6"/>
      <c r="F2171" s="4"/>
      <c r="G2171" s="4"/>
      <c r="H2171" s="4"/>
    </row>
    <row r="2172" spans="1:8" s="5" customFormat="1">
      <c r="A2172" s="3"/>
      <c r="C2172" s="3"/>
      <c r="E2172" s="6"/>
      <c r="F2172" s="4"/>
      <c r="G2172" s="4"/>
      <c r="H2172" s="4"/>
    </row>
    <row r="2173" spans="1:8" s="5" customFormat="1">
      <c r="A2173" s="3"/>
      <c r="C2173" s="3"/>
      <c r="E2173" s="6"/>
      <c r="F2173" s="4"/>
      <c r="G2173" s="4"/>
      <c r="H2173" s="4"/>
    </row>
    <row r="2174" spans="1:8" s="5" customFormat="1">
      <c r="A2174" s="3"/>
      <c r="C2174" s="3"/>
      <c r="E2174" s="6"/>
      <c r="F2174" s="4"/>
      <c r="G2174" s="4"/>
      <c r="H2174" s="4"/>
    </row>
    <row r="2175" spans="1:8" s="5" customFormat="1">
      <c r="A2175" s="3"/>
      <c r="C2175" s="3"/>
      <c r="E2175" s="6"/>
      <c r="F2175" s="4"/>
      <c r="G2175" s="4"/>
      <c r="H2175" s="4"/>
    </row>
    <row r="2176" spans="1:8" s="5" customFormat="1">
      <c r="A2176" s="3"/>
      <c r="C2176" s="3"/>
      <c r="E2176" s="6"/>
      <c r="F2176" s="4"/>
      <c r="G2176" s="4"/>
      <c r="H2176" s="4"/>
    </row>
    <row r="2177" spans="1:8" s="5" customFormat="1">
      <c r="A2177" s="3"/>
      <c r="C2177" s="3"/>
      <c r="E2177" s="6"/>
      <c r="F2177" s="4"/>
      <c r="G2177" s="4"/>
      <c r="H2177" s="4"/>
    </row>
    <row r="2178" spans="1:8" s="5" customFormat="1">
      <c r="A2178" s="3"/>
      <c r="C2178" s="3"/>
      <c r="E2178" s="6"/>
      <c r="F2178" s="4"/>
      <c r="G2178" s="4"/>
      <c r="H2178" s="4"/>
    </row>
    <row r="2179" spans="1:8" s="5" customFormat="1">
      <c r="A2179" s="3"/>
      <c r="C2179" s="3"/>
      <c r="E2179" s="6"/>
      <c r="F2179" s="4"/>
      <c r="G2179" s="4"/>
      <c r="H2179" s="4"/>
    </row>
    <row r="2180" spans="1:8" s="5" customFormat="1">
      <c r="A2180" s="3"/>
      <c r="C2180" s="3"/>
      <c r="E2180" s="6"/>
      <c r="F2180" s="4"/>
      <c r="G2180" s="4"/>
      <c r="H2180" s="4"/>
    </row>
    <row r="2181" spans="1:8" s="5" customFormat="1">
      <c r="A2181" s="3"/>
      <c r="C2181" s="3"/>
      <c r="E2181" s="6"/>
      <c r="F2181" s="4"/>
      <c r="G2181" s="4"/>
      <c r="H2181" s="4"/>
    </row>
    <row r="2182" spans="1:8" s="5" customFormat="1">
      <c r="A2182" s="3"/>
      <c r="C2182" s="3"/>
      <c r="E2182" s="6"/>
      <c r="F2182" s="4"/>
      <c r="G2182" s="4"/>
      <c r="H2182" s="4"/>
    </row>
    <row r="2183" spans="1:8" s="5" customFormat="1">
      <c r="A2183" s="3"/>
      <c r="C2183" s="3"/>
      <c r="E2183" s="6"/>
      <c r="F2183" s="4"/>
      <c r="G2183" s="4"/>
      <c r="H2183" s="4"/>
    </row>
    <row r="2184" spans="1:8" s="5" customFormat="1">
      <c r="A2184" s="3"/>
      <c r="C2184" s="3"/>
      <c r="E2184" s="6"/>
      <c r="F2184" s="4"/>
      <c r="G2184" s="4"/>
      <c r="H2184" s="4"/>
    </row>
    <row r="2185" spans="1:8" s="5" customFormat="1">
      <c r="A2185" s="3"/>
      <c r="C2185" s="3"/>
      <c r="E2185" s="6"/>
      <c r="F2185" s="4"/>
      <c r="G2185" s="4"/>
      <c r="H2185" s="4"/>
    </row>
    <row r="2186" spans="1:8" s="5" customFormat="1">
      <c r="A2186" s="3"/>
      <c r="C2186" s="3"/>
      <c r="E2186" s="6"/>
      <c r="F2186" s="4"/>
      <c r="G2186" s="4"/>
      <c r="H2186" s="4"/>
    </row>
    <row r="2187" spans="1:8" s="5" customFormat="1">
      <c r="A2187" s="3"/>
      <c r="C2187" s="3"/>
      <c r="E2187" s="6"/>
      <c r="F2187" s="4"/>
      <c r="G2187" s="4"/>
      <c r="H2187" s="4"/>
    </row>
    <row r="2188" spans="1:8" s="5" customFormat="1">
      <c r="A2188" s="3"/>
      <c r="C2188" s="3"/>
      <c r="E2188" s="6"/>
      <c r="F2188" s="4"/>
      <c r="G2188" s="4"/>
      <c r="H2188" s="4"/>
    </row>
    <row r="2189" spans="1:8" s="5" customFormat="1">
      <c r="A2189" s="3"/>
      <c r="C2189" s="3"/>
      <c r="E2189" s="6"/>
      <c r="F2189" s="4"/>
      <c r="G2189" s="4"/>
      <c r="H2189" s="4"/>
    </row>
    <row r="2190" spans="1:8" s="5" customFormat="1">
      <c r="A2190" s="3"/>
      <c r="C2190" s="3"/>
      <c r="E2190" s="6"/>
      <c r="F2190" s="4"/>
      <c r="G2190" s="4"/>
      <c r="H2190" s="4"/>
    </row>
    <row r="2191" spans="1:8" s="5" customFormat="1">
      <c r="A2191" s="3"/>
      <c r="C2191" s="3"/>
      <c r="E2191" s="6"/>
      <c r="F2191" s="4"/>
      <c r="G2191" s="4"/>
      <c r="H2191" s="4"/>
    </row>
    <row r="2192" spans="1:8" s="5" customFormat="1">
      <c r="A2192" s="3"/>
      <c r="C2192" s="3"/>
      <c r="E2192" s="6"/>
      <c r="F2192" s="4"/>
      <c r="G2192" s="4"/>
      <c r="H2192" s="4"/>
    </row>
    <row r="2193" spans="1:8" s="5" customFormat="1">
      <c r="A2193" s="3"/>
      <c r="C2193" s="3"/>
      <c r="E2193" s="6"/>
      <c r="F2193" s="4"/>
      <c r="G2193" s="4"/>
      <c r="H2193" s="4"/>
    </row>
    <row r="2194" spans="1:8" s="5" customFormat="1">
      <c r="A2194" s="3"/>
      <c r="C2194" s="3"/>
      <c r="E2194" s="6"/>
      <c r="F2194" s="4"/>
      <c r="G2194" s="4"/>
      <c r="H2194" s="4"/>
    </row>
    <row r="2195" spans="1:8" s="5" customFormat="1">
      <c r="A2195" s="3"/>
      <c r="C2195" s="3"/>
      <c r="E2195" s="6"/>
      <c r="F2195" s="4"/>
      <c r="G2195" s="4"/>
      <c r="H2195" s="4"/>
    </row>
    <row r="2196" spans="1:8" s="5" customFormat="1">
      <c r="A2196" s="3"/>
      <c r="C2196" s="3"/>
      <c r="E2196" s="6"/>
      <c r="F2196" s="4"/>
      <c r="G2196" s="4"/>
      <c r="H2196" s="4"/>
    </row>
    <row r="2197" spans="1:8" s="5" customFormat="1">
      <c r="A2197" s="3"/>
      <c r="C2197" s="3"/>
      <c r="E2197" s="6"/>
      <c r="F2197" s="4"/>
      <c r="G2197" s="4"/>
      <c r="H2197" s="4"/>
    </row>
    <row r="2198" spans="1:8" s="5" customFormat="1">
      <c r="A2198" s="3"/>
      <c r="C2198" s="3"/>
      <c r="E2198" s="6"/>
      <c r="F2198" s="4"/>
      <c r="G2198" s="4"/>
      <c r="H2198" s="4"/>
    </row>
    <row r="2199" spans="1:8" s="5" customFormat="1">
      <c r="A2199" s="3"/>
      <c r="C2199" s="3"/>
      <c r="E2199" s="6"/>
      <c r="F2199" s="4"/>
      <c r="G2199" s="4"/>
      <c r="H2199" s="4"/>
    </row>
    <row r="2200" spans="1:8" s="5" customFormat="1">
      <c r="A2200" s="3"/>
      <c r="C2200" s="3"/>
      <c r="E2200" s="6"/>
      <c r="F2200" s="4"/>
      <c r="G2200" s="4"/>
      <c r="H2200" s="4"/>
    </row>
    <row r="2201" spans="1:8" s="5" customFormat="1">
      <c r="A2201" s="3"/>
      <c r="C2201" s="3"/>
      <c r="E2201" s="6"/>
      <c r="F2201" s="4"/>
      <c r="G2201" s="4"/>
      <c r="H2201" s="4"/>
    </row>
    <row r="2202" spans="1:8" s="5" customFormat="1">
      <c r="A2202" s="3"/>
      <c r="C2202" s="3"/>
      <c r="E2202" s="6"/>
      <c r="F2202" s="4"/>
      <c r="G2202" s="4"/>
      <c r="H2202" s="4"/>
    </row>
    <row r="2203" spans="1:8" s="5" customFormat="1">
      <c r="A2203" s="3"/>
      <c r="C2203" s="3"/>
      <c r="E2203" s="6"/>
      <c r="F2203" s="4"/>
      <c r="G2203" s="4"/>
      <c r="H2203" s="4"/>
    </row>
    <row r="2204" spans="1:8" s="5" customFormat="1">
      <c r="A2204" s="3"/>
      <c r="C2204" s="3"/>
      <c r="E2204" s="6"/>
      <c r="F2204" s="4"/>
      <c r="G2204" s="4"/>
      <c r="H2204" s="4"/>
    </row>
    <row r="2205" spans="1:8" s="5" customFormat="1">
      <c r="A2205" s="3"/>
      <c r="C2205" s="3"/>
      <c r="E2205" s="6"/>
      <c r="F2205" s="4"/>
      <c r="G2205" s="4"/>
      <c r="H2205" s="4"/>
    </row>
    <row r="2206" spans="1:8" s="5" customFormat="1">
      <c r="A2206" s="3"/>
      <c r="C2206" s="3"/>
      <c r="E2206" s="6"/>
      <c r="F2206" s="4"/>
      <c r="G2206" s="4"/>
      <c r="H2206" s="4"/>
    </row>
    <row r="2207" spans="1:8" s="5" customFormat="1">
      <c r="A2207" s="3"/>
      <c r="C2207" s="3"/>
      <c r="E2207" s="6"/>
      <c r="F2207" s="4"/>
      <c r="G2207" s="4"/>
      <c r="H2207" s="4"/>
    </row>
    <row r="2208" spans="1:8" s="5" customFormat="1">
      <c r="A2208" s="3"/>
      <c r="C2208" s="3"/>
      <c r="E2208" s="6"/>
      <c r="F2208" s="4"/>
      <c r="G2208" s="4"/>
      <c r="H2208" s="4"/>
    </row>
    <row r="2209" spans="1:8" s="5" customFormat="1">
      <c r="A2209" s="3"/>
      <c r="C2209" s="3"/>
      <c r="E2209" s="6"/>
      <c r="F2209" s="4"/>
      <c r="G2209" s="4"/>
      <c r="H2209" s="4"/>
    </row>
    <row r="2210" spans="1:8" s="5" customFormat="1">
      <c r="A2210" s="3"/>
      <c r="C2210" s="3"/>
      <c r="E2210" s="6"/>
      <c r="F2210" s="4"/>
      <c r="G2210" s="4"/>
      <c r="H2210" s="4"/>
    </row>
    <row r="2211" spans="1:8" s="5" customFormat="1">
      <c r="A2211" s="3"/>
      <c r="C2211" s="3"/>
      <c r="E2211" s="6"/>
      <c r="F2211" s="4"/>
      <c r="G2211" s="4"/>
      <c r="H2211" s="4"/>
    </row>
    <row r="2212" spans="1:8" s="5" customFormat="1">
      <c r="A2212" s="3"/>
      <c r="C2212" s="3"/>
      <c r="E2212" s="6"/>
      <c r="F2212" s="4"/>
      <c r="G2212" s="4"/>
      <c r="H2212" s="4"/>
    </row>
    <row r="2213" spans="1:8" s="5" customFormat="1">
      <c r="A2213" s="3"/>
      <c r="C2213" s="3"/>
      <c r="E2213" s="6"/>
      <c r="F2213" s="4"/>
      <c r="G2213" s="4"/>
      <c r="H2213" s="4"/>
    </row>
    <row r="2214" spans="1:8" s="5" customFormat="1">
      <c r="A2214" s="3"/>
      <c r="C2214" s="3"/>
      <c r="E2214" s="6"/>
      <c r="F2214" s="4"/>
      <c r="G2214" s="4"/>
      <c r="H2214" s="4"/>
    </row>
    <row r="2215" spans="1:8" s="5" customFormat="1">
      <c r="A2215" s="3"/>
      <c r="C2215" s="3"/>
      <c r="E2215" s="6"/>
      <c r="F2215" s="4"/>
      <c r="G2215" s="4"/>
      <c r="H2215" s="4"/>
    </row>
    <row r="2216" spans="1:8" s="5" customFormat="1">
      <c r="A2216" s="3"/>
      <c r="C2216" s="3"/>
      <c r="E2216" s="6"/>
      <c r="F2216" s="4"/>
      <c r="G2216" s="4"/>
      <c r="H2216" s="4"/>
    </row>
    <row r="2217" spans="1:8" s="5" customFormat="1">
      <c r="A2217" s="3"/>
      <c r="C2217" s="3"/>
      <c r="E2217" s="6"/>
      <c r="F2217" s="4"/>
      <c r="G2217" s="4"/>
      <c r="H2217" s="4"/>
    </row>
    <row r="2218" spans="1:8" s="5" customFormat="1">
      <c r="A2218" s="3"/>
      <c r="C2218" s="3"/>
      <c r="E2218" s="6"/>
      <c r="F2218" s="4"/>
      <c r="G2218" s="4"/>
      <c r="H2218" s="4"/>
    </row>
    <row r="2219" spans="1:8" s="5" customFormat="1">
      <c r="A2219" s="3"/>
      <c r="C2219" s="3"/>
      <c r="E2219" s="6"/>
      <c r="F2219" s="4"/>
      <c r="G2219" s="4"/>
      <c r="H2219" s="4"/>
    </row>
    <row r="2220" spans="1:8" s="5" customFormat="1">
      <c r="A2220" s="3"/>
      <c r="C2220" s="3"/>
      <c r="E2220" s="6"/>
      <c r="F2220" s="4"/>
      <c r="G2220" s="4"/>
      <c r="H2220" s="4"/>
    </row>
    <row r="2221" spans="1:8" s="5" customFormat="1">
      <c r="A2221" s="3"/>
      <c r="C2221" s="3"/>
      <c r="E2221" s="6"/>
      <c r="F2221" s="4"/>
      <c r="G2221" s="4"/>
      <c r="H2221" s="4"/>
    </row>
    <row r="2222" spans="1:8" s="5" customFormat="1">
      <c r="A2222" s="3"/>
      <c r="C2222" s="3"/>
      <c r="E2222" s="6"/>
      <c r="F2222" s="4"/>
      <c r="G2222" s="4"/>
      <c r="H2222" s="4"/>
    </row>
    <row r="2223" spans="1:8" s="5" customFormat="1">
      <c r="A2223" s="3"/>
      <c r="C2223" s="3"/>
      <c r="E2223" s="6"/>
      <c r="F2223" s="4"/>
      <c r="G2223" s="4"/>
      <c r="H2223" s="4"/>
    </row>
    <row r="2224" spans="1:8" s="5" customFormat="1">
      <c r="A2224" s="3"/>
      <c r="C2224" s="3"/>
      <c r="E2224" s="6"/>
      <c r="F2224" s="4"/>
      <c r="G2224" s="4"/>
      <c r="H2224" s="4"/>
    </row>
    <row r="2225" spans="1:8" s="5" customFormat="1">
      <c r="A2225" s="3"/>
      <c r="C2225" s="3"/>
      <c r="E2225" s="6"/>
      <c r="F2225" s="4"/>
      <c r="G2225" s="4"/>
      <c r="H2225" s="4"/>
    </row>
    <row r="2226" spans="1:8" s="5" customFormat="1">
      <c r="A2226" s="3"/>
      <c r="C2226" s="3"/>
      <c r="E2226" s="6"/>
      <c r="F2226" s="4"/>
      <c r="G2226" s="4"/>
      <c r="H2226" s="4"/>
    </row>
    <row r="2227" spans="1:8" s="5" customFormat="1">
      <c r="A2227" s="3"/>
      <c r="C2227" s="3"/>
      <c r="E2227" s="6"/>
      <c r="F2227" s="4"/>
      <c r="G2227" s="4"/>
      <c r="H2227" s="4"/>
    </row>
    <row r="2228" spans="1:8" s="5" customFormat="1">
      <c r="A2228" s="3"/>
      <c r="C2228" s="3"/>
      <c r="E2228" s="6"/>
      <c r="F2228" s="4"/>
      <c r="G2228" s="4"/>
      <c r="H2228" s="4"/>
    </row>
    <row r="2229" spans="1:8" s="5" customFormat="1">
      <c r="A2229" s="3"/>
      <c r="C2229" s="3"/>
      <c r="E2229" s="6"/>
      <c r="F2229" s="4"/>
      <c r="G2229" s="4"/>
      <c r="H2229" s="4"/>
    </row>
    <row r="2230" spans="1:8" s="5" customFormat="1">
      <c r="A2230" s="3"/>
      <c r="C2230" s="3"/>
      <c r="E2230" s="6"/>
      <c r="F2230" s="4"/>
      <c r="G2230" s="4"/>
      <c r="H2230" s="4"/>
    </row>
    <row r="2231" spans="1:8" s="5" customFormat="1">
      <c r="A2231" s="3"/>
      <c r="C2231" s="3"/>
      <c r="E2231" s="6"/>
      <c r="F2231" s="4"/>
      <c r="G2231" s="4"/>
      <c r="H2231" s="4"/>
    </row>
    <row r="2232" spans="1:8" s="5" customFormat="1">
      <c r="A2232" s="3"/>
      <c r="C2232" s="3"/>
      <c r="E2232" s="6"/>
      <c r="F2232" s="4"/>
      <c r="G2232" s="4"/>
      <c r="H2232" s="4"/>
    </row>
    <row r="2233" spans="1:8" s="5" customFormat="1">
      <c r="A2233" s="3"/>
      <c r="C2233" s="3"/>
      <c r="E2233" s="6"/>
      <c r="F2233" s="4"/>
      <c r="G2233" s="4"/>
      <c r="H2233" s="4"/>
    </row>
    <row r="2234" spans="1:8" s="5" customFormat="1">
      <c r="A2234" s="3"/>
      <c r="C2234" s="3"/>
      <c r="E2234" s="6"/>
      <c r="F2234" s="4"/>
      <c r="G2234" s="4"/>
      <c r="H2234" s="4"/>
    </row>
    <row r="2235" spans="1:8" s="5" customFormat="1">
      <c r="A2235" s="3"/>
      <c r="C2235" s="3"/>
      <c r="E2235" s="6"/>
      <c r="F2235" s="4"/>
      <c r="G2235" s="4"/>
      <c r="H2235" s="4"/>
    </row>
    <row r="2236" spans="1:8" s="5" customFormat="1">
      <c r="A2236" s="3"/>
      <c r="C2236" s="3"/>
      <c r="E2236" s="6"/>
      <c r="F2236" s="4"/>
      <c r="G2236" s="4"/>
      <c r="H2236" s="4"/>
    </row>
    <row r="2237" spans="1:8" s="5" customFormat="1">
      <c r="A2237" s="3"/>
      <c r="C2237" s="3"/>
      <c r="E2237" s="6"/>
      <c r="F2237" s="4"/>
      <c r="G2237" s="4"/>
      <c r="H2237" s="4"/>
    </row>
    <row r="2238" spans="1:8" s="5" customFormat="1">
      <c r="A2238" s="3"/>
      <c r="C2238" s="3"/>
      <c r="E2238" s="6"/>
      <c r="F2238" s="4"/>
      <c r="G2238" s="4"/>
      <c r="H2238" s="4"/>
    </row>
    <row r="2239" spans="1:8" s="5" customFormat="1">
      <c r="A2239" s="3"/>
      <c r="C2239" s="3"/>
      <c r="E2239" s="6"/>
      <c r="F2239" s="4"/>
      <c r="G2239" s="4"/>
      <c r="H2239" s="4"/>
    </row>
    <row r="2240" spans="1:8" s="5" customFormat="1">
      <c r="A2240" s="3"/>
      <c r="C2240" s="3"/>
      <c r="E2240" s="6"/>
      <c r="F2240" s="4"/>
      <c r="G2240" s="4"/>
      <c r="H2240" s="4"/>
    </row>
    <row r="2241" spans="1:8" s="5" customFormat="1">
      <c r="A2241" s="3"/>
      <c r="C2241" s="3"/>
      <c r="E2241" s="6"/>
      <c r="F2241" s="4"/>
      <c r="G2241" s="4"/>
      <c r="H2241" s="4"/>
    </row>
    <row r="2242" spans="1:8" s="5" customFormat="1">
      <c r="A2242" s="3"/>
      <c r="C2242" s="3"/>
      <c r="E2242" s="6"/>
      <c r="F2242" s="4"/>
      <c r="G2242" s="4"/>
      <c r="H2242" s="4"/>
    </row>
    <row r="2243" spans="1:8" s="5" customFormat="1">
      <c r="A2243" s="3"/>
      <c r="C2243" s="3"/>
      <c r="E2243" s="6"/>
      <c r="F2243" s="4"/>
      <c r="G2243" s="4"/>
      <c r="H2243" s="4"/>
    </row>
    <row r="2244" spans="1:8" s="5" customFormat="1">
      <c r="A2244" s="3"/>
      <c r="C2244" s="3"/>
      <c r="E2244" s="6"/>
      <c r="F2244" s="4"/>
      <c r="G2244" s="4"/>
      <c r="H2244" s="4"/>
    </row>
    <row r="2245" spans="1:8" s="5" customFormat="1">
      <c r="A2245" s="3"/>
      <c r="C2245" s="3"/>
      <c r="E2245" s="6"/>
      <c r="F2245" s="4"/>
      <c r="G2245" s="4"/>
      <c r="H2245" s="4"/>
    </row>
    <row r="2246" spans="1:8" s="5" customFormat="1">
      <c r="A2246" s="3"/>
      <c r="C2246" s="3"/>
      <c r="E2246" s="6"/>
      <c r="F2246" s="4"/>
      <c r="G2246" s="4"/>
      <c r="H2246" s="4"/>
    </row>
    <row r="2247" spans="1:8" s="5" customFormat="1">
      <c r="A2247" s="3"/>
      <c r="C2247" s="3"/>
      <c r="E2247" s="6"/>
      <c r="F2247" s="4"/>
      <c r="G2247" s="4"/>
      <c r="H2247" s="4"/>
    </row>
    <row r="2248" spans="1:8" s="5" customFormat="1">
      <c r="A2248" s="3"/>
      <c r="C2248" s="3"/>
      <c r="E2248" s="6"/>
      <c r="F2248" s="4"/>
      <c r="G2248" s="4"/>
      <c r="H2248" s="4"/>
    </row>
    <row r="2249" spans="1:8" s="5" customFormat="1">
      <c r="A2249" s="3"/>
      <c r="C2249" s="3"/>
      <c r="E2249" s="6"/>
      <c r="F2249" s="4"/>
      <c r="G2249" s="4"/>
      <c r="H2249" s="4"/>
    </row>
    <row r="2250" spans="1:8" s="5" customFormat="1">
      <c r="A2250" s="3"/>
      <c r="C2250" s="3"/>
      <c r="E2250" s="6"/>
      <c r="F2250" s="4"/>
      <c r="G2250" s="4"/>
      <c r="H2250" s="4"/>
    </row>
    <row r="2251" spans="1:8" s="5" customFormat="1">
      <c r="A2251" s="3"/>
      <c r="C2251" s="3"/>
      <c r="E2251" s="6"/>
      <c r="F2251" s="4"/>
      <c r="G2251" s="4"/>
      <c r="H2251" s="4"/>
    </row>
    <row r="2252" spans="1:8" s="5" customFormat="1">
      <c r="A2252" s="3"/>
      <c r="C2252" s="3"/>
      <c r="E2252" s="6"/>
      <c r="F2252" s="4"/>
      <c r="G2252" s="4"/>
      <c r="H2252" s="4"/>
    </row>
    <row r="2253" spans="1:8" s="5" customFormat="1">
      <c r="A2253" s="3"/>
      <c r="C2253" s="3"/>
      <c r="E2253" s="6"/>
      <c r="F2253" s="4"/>
      <c r="G2253" s="4"/>
      <c r="H2253" s="4"/>
    </row>
    <row r="2254" spans="1:8" s="5" customFormat="1">
      <c r="A2254" s="3"/>
      <c r="C2254" s="3"/>
      <c r="E2254" s="6"/>
      <c r="F2254" s="4"/>
      <c r="G2254" s="4"/>
      <c r="H2254" s="4"/>
    </row>
    <row r="2255" spans="1:8" s="5" customFormat="1">
      <c r="A2255" s="3"/>
      <c r="C2255" s="3"/>
      <c r="E2255" s="6"/>
      <c r="F2255" s="4"/>
      <c r="G2255" s="4"/>
      <c r="H2255" s="4"/>
    </row>
    <row r="2256" spans="1:8" s="5" customFormat="1">
      <c r="A2256" s="3"/>
      <c r="C2256" s="3"/>
      <c r="E2256" s="6"/>
      <c r="F2256" s="4"/>
      <c r="G2256" s="4"/>
      <c r="H2256" s="4"/>
    </row>
    <row r="2257" spans="1:8" s="5" customFormat="1">
      <c r="A2257" s="3"/>
      <c r="C2257" s="3"/>
      <c r="E2257" s="6"/>
      <c r="F2257" s="4"/>
      <c r="G2257" s="4"/>
      <c r="H2257" s="4"/>
    </row>
    <row r="2258" spans="1:8" s="5" customFormat="1">
      <c r="A2258" s="3"/>
      <c r="C2258" s="3"/>
      <c r="E2258" s="6"/>
      <c r="F2258" s="4"/>
      <c r="G2258" s="4"/>
      <c r="H2258" s="4"/>
    </row>
    <row r="2259" spans="1:8" s="5" customFormat="1">
      <c r="A2259" s="3"/>
      <c r="C2259" s="3"/>
      <c r="E2259" s="6"/>
      <c r="F2259" s="4"/>
      <c r="G2259" s="4"/>
      <c r="H2259" s="4"/>
    </row>
    <row r="2260" spans="1:8" s="5" customFormat="1">
      <c r="A2260" s="3"/>
      <c r="C2260" s="3"/>
      <c r="E2260" s="6"/>
      <c r="F2260" s="4"/>
      <c r="G2260" s="4"/>
      <c r="H2260" s="4"/>
    </row>
    <row r="2261" spans="1:8" s="5" customFormat="1">
      <c r="A2261" s="3"/>
      <c r="C2261" s="3"/>
      <c r="E2261" s="6"/>
      <c r="F2261" s="4"/>
      <c r="G2261" s="4"/>
      <c r="H2261" s="4"/>
    </row>
    <row r="2262" spans="1:8" s="5" customFormat="1">
      <c r="A2262" s="3"/>
      <c r="C2262" s="3"/>
      <c r="E2262" s="6"/>
      <c r="F2262" s="4"/>
      <c r="G2262" s="4"/>
      <c r="H2262" s="4"/>
    </row>
    <row r="2263" spans="1:8" s="5" customFormat="1">
      <c r="A2263" s="3"/>
      <c r="C2263" s="3"/>
      <c r="E2263" s="6"/>
      <c r="F2263" s="4"/>
      <c r="G2263" s="4"/>
      <c r="H2263" s="4"/>
    </row>
    <row r="2264" spans="1:8" s="5" customFormat="1">
      <c r="A2264" s="3"/>
      <c r="C2264" s="3"/>
      <c r="E2264" s="6"/>
      <c r="F2264" s="4"/>
      <c r="G2264" s="4"/>
      <c r="H2264" s="4"/>
    </row>
    <row r="2265" spans="1:8" s="5" customFormat="1">
      <c r="A2265" s="3"/>
      <c r="C2265" s="3"/>
      <c r="E2265" s="6"/>
      <c r="F2265" s="4"/>
      <c r="G2265" s="4"/>
      <c r="H2265" s="4"/>
    </row>
    <row r="2266" spans="1:8" s="5" customFormat="1">
      <c r="A2266" s="3"/>
      <c r="C2266" s="3"/>
      <c r="E2266" s="6"/>
      <c r="F2266" s="4"/>
      <c r="G2266" s="4"/>
      <c r="H2266" s="4"/>
    </row>
    <row r="2267" spans="1:8" s="5" customFormat="1">
      <c r="A2267" s="3"/>
      <c r="C2267" s="3"/>
      <c r="E2267" s="6"/>
      <c r="F2267" s="4"/>
      <c r="G2267" s="4"/>
      <c r="H2267" s="4"/>
    </row>
    <row r="2268" spans="1:8" s="5" customFormat="1">
      <c r="A2268" s="3"/>
      <c r="C2268" s="3"/>
      <c r="E2268" s="6"/>
      <c r="F2268" s="4"/>
      <c r="G2268" s="4"/>
      <c r="H2268" s="4"/>
    </row>
    <row r="2269" spans="1:8" s="5" customFormat="1">
      <c r="A2269" s="3"/>
      <c r="C2269" s="3"/>
      <c r="E2269" s="6"/>
      <c r="F2269" s="4"/>
      <c r="G2269" s="4"/>
      <c r="H2269" s="4"/>
    </row>
    <row r="2270" spans="1:8" s="5" customFormat="1">
      <c r="A2270" s="3"/>
      <c r="C2270" s="3"/>
      <c r="E2270" s="6"/>
      <c r="F2270" s="4"/>
      <c r="G2270" s="4"/>
      <c r="H2270" s="4"/>
    </row>
    <row r="2271" spans="1:8" s="5" customFormat="1">
      <c r="A2271" s="3"/>
      <c r="C2271" s="3"/>
      <c r="E2271" s="6"/>
      <c r="F2271" s="4"/>
      <c r="G2271" s="4"/>
      <c r="H2271" s="4"/>
    </row>
    <row r="2272" spans="1:8" s="5" customFormat="1">
      <c r="A2272" s="3"/>
      <c r="C2272" s="3"/>
      <c r="E2272" s="6"/>
      <c r="F2272" s="4"/>
      <c r="G2272" s="4"/>
      <c r="H2272" s="4"/>
    </row>
    <row r="2273" spans="1:8" s="5" customFormat="1">
      <c r="A2273" s="3"/>
      <c r="C2273" s="3"/>
      <c r="E2273" s="6"/>
      <c r="F2273" s="4"/>
      <c r="G2273" s="4"/>
      <c r="H2273" s="4"/>
    </row>
    <row r="2274" spans="1:8" s="5" customFormat="1">
      <c r="A2274" s="3"/>
      <c r="C2274" s="3"/>
      <c r="E2274" s="6"/>
      <c r="F2274" s="4"/>
      <c r="G2274" s="4"/>
      <c r="H2274" s="4"/>
    </row>
    <row r="2275" spans="1:8" s="5" customFormat="1">
      <c r="A2275" s="3"/>
      <c r="C2275" s="3"/>
      <c r="E2275" s="6"/>
      <c r="F2275" s="4"/>
      <c r="G2275" s="4"/>
      <c r="H2275" s="4"/>
    </row>
    <row r="2276" spans="1:8" s="5" customFormat="1">
      <c r="A2276" s="3"/>
      <c r="C2276" s="3"/>
      <c r="E2276" s="6"/>
      <c r="F2276" s="4"/>
      <c r="G2276" s="4"/>
      <c r="H2276" s="4"/>
    </row>
    <row r="2277" spans="1:8" s="5" customFormat="1">
      <c r="A2277" s="3"/>
      <c r="C2277" s="3"/>
      <c r="E2277" s="6"/>
      <c r="F2277" s="4"/>
      <c r="G2277" s="4"/>
      <c r="H2277" s="4"/>
    </row>
    <row r="2278" spans="1:8" s="5" customFormat="1">
      <c r="A2278" s="3"/>
      <c r="C2278" s="3"/>
      <c r="E2278" s="6"/>
      <c r="F2278" s="4"/>
      <c r="G2278" s="4"/>
      <c r="H2278" s="4"/>
    </row>
    <row r="2279" spans="1:8" s="5" customFormat="1">
      <c r="A2279" s="3"/>
      <c r="C2279" s="3"/>
      <c r="E2279" s="6"/>
      <c r="F2279" s="4"/>
      <c r="G2279" s="4"/>
      <c r="H2279" s="4"/>
    </row>
    <row r="2280" spans="1:8" s="5" customFormat="1">
      <c r="A2280" s="3"/>
      <c r="C2280" s="3"/>
      <c r="E2280" s="6"/>
      <c r="F2280" s="4"/>
      <c r="G2280" s="4"/>
      <c r="H2280" s="4"/>
    </row>
    <row r="2281" spans="1:8" s="5" customFormat="1">
      <c r="A2281" s="3"/>
      <c r="C2281" s="3"/>
      <c r="E2281" s="6"/>
      <c r="F2281" s="4"/>
      <c r="G2281" s="4"/>
      <c r="H2281" s="4"/>
    </row>
    <row r="2282" spans="1:8" s="5" customFormat="1">
      <c r="A2282" s="3"/>
      <c r="C2282" s="3"/>
      <c r="E2282" s="6"/>
      <c r="F2282" s="4"/>
      <c r="G2282" s="4"/>
      <c r="H2282" s="4"/>
    </row>
    <row r="2283" spans="1:8" s="5" customFormat="1">
      <c r="A2283" s="3"/>
      <c r="C2283" s="3"/>
      <c r="E2283" s="6"/>
      <c r="F2283" s="4"/>
      <c r="G2283" s="4"/>
      <c r="H2283" s="4"/>
    </row>
  </sheetData>
  <autoFilter ref="A1:B1744"/>
  <dataValidations count="1">
    <dataValidation type="list" allowBlank="1" showInputMessage="1" showErrorMessage="1" sqref="A2:A1048576">
      <formula1>Produits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FBB87FB-5BE0-4EFB-B0EE-64373B74E0D4}">
            <xm:f>NOT(ISERROR(SEARCH(Produits,A1254)))</xm:f>
            <xm:f>Produits</xm:f>
            <x14:dxf>
              <fill>
                <patternFill>
                  <bgColor theme="6" tint="0.59996337778862885"/>
                </patternFill>
              </fill>
            </x14:dxf>
          </x14:cfRule>
          <xm:sqref>A1254:A1257</xm:sqref>
        </x14:conditionalFormatting>
        <x14:conditionalFormatting xmlns:xm="http://schemas.microsoft.com/office/excel/2006/main">
          <x14:cfRule type="containsText" priority="1" operator="containsText" id="{EA0F2E57-66F8-4CEB-B67A-153A17300BD8}">
            <xm:f>NOT(ISERROR(SEARCH(Produits,A1249)))</xm:f>
            <xm:f>Produits</xm:f>
            <x14:dxf/>
          </x14:cfRule>
          <xm:sqref>A1249:A1269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417"/>
  <sheetViews>
    <sheetView zoomScale="85" zoomScaleNormal="85" workbookViewId="0">
      <pane xSplit="2" ySplit="2" topLeftCell="C3" activePane="bottomRight" state="frozen"/>
      <selection activeCell="B2" sqref="B2"/>
      <selection pane="topRight" activeCell="B2" sqref="B2"/>
      <selection pane="bottomLeft" activeCell="B2" sqref="B2"/>
      <selection pane="bottomRight" activeCell="I19" sqref="I19"/>
    </sheetView>
  </sheetViews>
  <sheetFormatPr baseColWidth="10" defaultColWidth="9.75" defaultRowHeight="12.75"/>
  <cols>
    <col min="1" max="1" width="10.25" style="35" customWidth="1"/>
    <col min="2" max="2" width="10.25" style="18" bestFit="1" customWidth="1"/>
    <col min="3" max="3" width="35.125" style="18" bestFit="1" customWidth="1"/>
    <col min="4" max="4" width="9.375" style="36" customWidth="1"/>
    <col min="5" max="5" width="10.25" style="36" customWidth="1"/>
    <col min="6" max="6" width="8.875" style="36" customWidth="1"/>
    <col min="7" max="8" width="11.375" style="36" customWidth="1"/>
    <col min="9" max="16373" width="9.75" style="18"/>
    <col min="16374" max="16384" width="16.875" style="18" customWidth="1"/>
  </cols>
  <sheetData>
    <row r="1" spans="1:8" ht="9" customHeight="1">
      <c r="A1" s="14"/>
      <c r="B1" s="15"/>
      <c r="C1" s="15"/>
      <c r="D1" s="15"/>
      <c r="E1" s="16"/>
      <c r="F1" s="16"/>
      <c r="G1" s="17"/>
      <c r="H1" s="17"/>
    </row>
    <row r="2" spans="1:8" ht="88.5" customHeight="1">
      <c r="A2" s="19" t="s">
        <v>894</v>
      </c>
      <c r="B2" s="20" t="s">
        <v>895</v>
      </c>
      <c r="C2" s="20" t="s">
        <v>0</v>
      </c>
      <c r="D2" s="20" t="s">
        <v>896</v>
      </c>
      <c r="E2" s="21" t="s">
        <v>897</v>
      </c>
      <c r="F2" s="21" t="s">
        <v>898</v>
      </c>
      <c r="G2" s="22" t="s">
        <v>899</v>
      </c>
      <c r="H2" s="22" t="s">
        <v>900</v>
      </c>
    </row>
    <row r="3" spans="1:8" s="25" customFormat="1" ht="15" customHeight="1">
      <c r="A3" s="23"/>
      <c r="B3" s="16"/>
      <c r="C3" s="24" t="s">
        <v>5</v>
      </c>
      <c r="D3" s="16">
        <f>VLOOKUP(C3,[1]Matrice!$A$3:$Z$1004,4,FALSE)</f>
        <v>0.33</v>
      </c>
      <c r="E3" s="16" t="str">
        <f>VLOOKUP(C3,[1]Matrice!$A$3:$Z$1004,19,FALSE)</f>
        <v>Vanuxeem</v>
      </c>
      <c r="F3" s="16">
        <f>SUMIF('Produit Recu'!$D$2:$D$5001,Stock!C3,'Produit Recu'!$I$2:$I$5001)</f>
        <v>0</v>
      </c>
      <c r="G3" s="16">
        <f>SUMIF('détail des ventes'!$A$2:$A$15003,Stock!C3,'détail des ventes'!$B$2:$B$15003)</f>
        <v>42</v>
      </c>
      <c r="H3" s="16">
        <f>F3-G3</f>
        <v>-42</v>
      </c>
    </row>
    <row r="4" spans="1:8" s="25" customFormat="1" ht="15" customHeight="1">
      <c r="A4" s="23"/>
      <c r="B4" s="16"/>
      <c r="C4" s="24" t="s">
        <v>6</v>
      </c>
      <c r="D4" s="16">
        <f>VLOOKUP(C4,[1]Matrice!$A$3:$Z$1004,4,FALSE)</f>
        <v>0.33</v>
      </c>
      <c r="E4" s="16" t="str">
        <f>VLOOKUP(C4,[1]Matrice!$A$3:$Z$1004,19,FALSE)</f>
        <v>Vanuxeem</v>
      </c>
      <c r="F4" s="16">
        <f>SUMIF('Produit Recu'!$D$2:$D$5001,Stock!C4,'Produit Recu'!$I$2:$I$5001)</f>
        <v>0</v>
      </c>
      <c r="G4" s="16">
        <f>SUMIF('détail des ventes'!$A$2:$A$15003,Stock!C4,'détail des ventes'!$B$2:$B$15003)</f>
        <v>29</v>
      </c>
      <c r="H4" s="16">
        <f t="shared" ref="H4:H67" si="0">F4-G4</f>
        <v>-29</v>
      </c>
    </row>
    <row r="5" spans="1:8" s="25" customFormat="1" ht="15" customHeight="1">
      <c r="A5" s="23"/>
      <c r="B5" s="16"/>
      <c r="C5" s="24" t="s">
        <v>7</v>
      </c>
      <c r="D5" s="16">
        <f>VLOOKUP(C5,[1]Matrice!$A$3:$Z$1004,4,FALSE)</f>
        <v>0.33</v>
      </c>
      <c r="E5" s="16" t="str">
        <f>VLOOKUP(C5,[1]Matrice!$A$3:$Z$1004,19,FALSE)</f>
        <v>Interdrinks</v>
      </c>
      <c r="F5" s="16">
        <f>SUMIF('Produit Recu'!$D$2:$D$5001,Stock!C5,'Produit Recu'!$I$2:$I$5001)</f>
        <v>0</v>
      </c>
      <c r="G5" s="16">
        <f>SUMIF('détail des ventes'!$A$2:$A$15003,Stock!C5,'détail des ventes'!$B$2:$B$15003)</f>
        <v>58</v>
      </c>
      <c r="H5" s="16">
        <f t="shared" si="0"/>
        <v>-58</v>
      </c>
    </row>
    <row r="6" spans="1:8" s="25" customFormat="1" ht="15" customHeight="1">
      <c r="A6" s="23"/>
      <c r="B6" s="16"/>
      <c r="C6" s="24" t="s">
        <v>8</v>
      </c>
      <c r="D6" s="16">
        <f>VLOOKUP(C6,[1]Matrice!$A$3:$Z$1004,4,FALSE)</f>
        <v>0.33</v>
      </c>
      <c r="E6" s="16" t="str">
        <f>VLOOKUP(C6,[1]Matrice!$A$3:$Z$1004,19,FALSE)</f>
        <v>Interdrinks</v>
      </c>
      <c r="F6" s="16">
        <f>SUMIF('Produit Recu'!$D$2:$D$5001,Stock!C6,'Produit Recu'!$I$2:$I$5001)</f>
        <v>0</v>
      </c>
      <c r="G6" s="16">
        <f>SUMIF('détail des ventes'!$A$2:$A$15003,Stock!C6,'détail des ventes'!$B$2:$B$15003)</f>
        <v>16</v>
      </c>
      <c r="H6" s="16">
        <f t="shared" si="0"/>
        <v>-16</v>
      </c>
    </row>
    <row r="7" spans="1:8" s="25" customFormat="1" ht="15" customHeight="1">
      <c r="A7" s="23"/>
      <c r="B7" s="16"/>
      <c r="C7" s="24" t="s">
        <v>9</v>
      </c>
      <c r="D7" s="16">
        <f>VLOOKUP(C7,[1]Matrice!$A$3:$Z$1004,4,FALSE)</f>
        <v>0.33</v>
      </c>
      <c r="E7" s="16" t="str">
        <f>VLOOKUP(C7,[1]Matrice!$A$3:$Z$1004,19,FALSE)</f>
        <v>Interdrinks</v>
      </c>
      <c r="F7" s="16">
        <f>SUMIF('Produit Recu'!$D$2:$D$5001,Stock!C7,'Produit Recu'!$I$2:$I$5001)</f>
        <v>0</v>
      </c>
      <c r="G7" s="16">
        <f>SUMIF('détail des ventes'!$A$2:$A$15003,Stock!C7,'détail des ventes'!$B$2:$B$15003)</f>
        <v>5</v>
      </c>
      <c r="H7" s="16">
        <f t="shared" si="0"/>
        <v>-5</v>
      </c>
    </row>
    <row r="8" spans="1:8" s="25" customFormat="1" ht="15" customHeight="1">
      <c r="A8" s="23"/>
      <c r="B8" s="16"/>
      <c r="C8" s="24" t="s">
        <v>10</v>
      </c>
      <c r="D8" s="16">
        <f>VLOOKUP(C8,[1]Matrice!$A$3:$Z$1004,4,FALSE)</f>
        <v>0.33</v>
      </c>
      <c r="E8" s="16" t="str">
        <f>VLOOKUP(C8,[1]Matrice!$A$3:$Z$1004,19,FALSE)</f>
        <v>Interdrinks</v>
      </c>
      <c r="F8" s="16">
        <f>SUMIF('Produit Recu'!$D$2:$D$5001,Stock!C8,'Produit Recu'!$I$2:$I$5001)</f>
        <v>0</v>
      </c>
      <c r="G8" s="16">
        <f>SUMIF('détail des ventes'!$A$2:$A$15003,Stock!C8,'détail des ventes'!$B$2:$B$15003)</f>
        <v>3</v>
      </c>
      <c r="H8" s="16">
        <f t="shared" si="0"/>
        <v>-3</v>
      </c>
    </row>
    <row r="9" spans="1:8" s="25" customFormat="1" ht="15" customHeight="1">
      <c r="A9" s="23"/>
      <c r="B9" s="16"/>
      <c r="C9" s="24" t="s">
        <v>11</v>
      </c>
      <c r="D9" s="16">
        <f>VLOOKUP(C9,[1]Matrice!$A$3:$Z$1004,4,FALSE)</f>
        <v>0.33</v>
      </c>
      <c r="E9" s="16" t="str">
        <f>VLOOKUP(C9,[1]Matrice!$A$3:$Z$1004,19,FALSE)</f>
        <v>Interdrinks</v>
      </c>
      <c r="F9" s="16">
        <v>4</v>
      </c>
      <c r="G9" s="16">
        <f>SUMIF('détail des ventes'!$A$2:$A$15003,Stock!C9,'détail des ventes'!$B$2:$B$15003)</f>
        <v>22</v>
      </c>
      <c r="H9" s="16">
        <f t="shared" si="0"/>
        <v>-18</v>
      </c>
    </row>
    <row r="10" spans="1:8" s="25" customFormat="1" ht="15" customHeight="1">
      <c r="A10" s="23"/>
      <c r="B10" s="16"/>
      <c r="C10" s="24" t="s">
        <v>12</v>
      </c>
      <c r="D10" s="16">
        <f>VLOOKUP(C10,[1]Matrice!$A$3:$Z$1004,4,FALSE)</f>
        <v>0.33</v>
      </c>
      <c r="E10" s="16" t="str">
        <f>VLOOKUP(C10,[1]Matrice!$A$3:$Z$1004,19,FALSE)</f>
        <v>Interdrinks</v>
      </c>
      <c r="F10" s="16">
        <f>SUMIF('Produit Recu'!$D$2:$D$5001,Stock!C10,'Produit Recu'!$I$2:$I$5001)</f>
        <v>0</v>
      </c>
      <c r="G10" s="16">
        <f>SUMIF('détail des ventes'!$A$2:$A$15003,Stock!C10,'détail des ventes'!$B$2:$B$15003)</f>
        <v>25</v>
      </c>
      <c r="H10" s="16">
        <f t="shared" si="0"/>
        <v>-25</v>
      </c>
    </row>
    <row r="11" spans="1:8" s="25" customFormat="1" ht="15" customHeight="1">
      <c r="A11" s="23"/>
      <c r="B11" s="16"/>
      <c r="C11" s="24" t="s">
        <v>13</v>
      </c>
      <c r="D11" s="16">
        <f>VLOOKUP(C11,[1]Matrice!$A$3:$Z$1004,4,FALSE)</f>
        <v>0.33</v>
      </c>
      <c r="E11" s="16" t="str">
        <f>VLOOKUP(C11,[1]Matrice!$A$3:$Z$1004,19,FALSE)</f>
        <v>Interdrinks</v>
      </c>
      <c r="F11" s="16">
        <f>SUMIF('Produit Recu'!$D$2:$D$5001,Stock!C11,'Produit Recu'!$I$2:$I$5001)</f>
        <v>0</v>
      </c>
      <c r="G11" s="16">
        <f>SUMIF('détail des ventes'!$A$2:$A$15003,Stock!C11,'détail des ventes'!$B$2:$B$15003)</f>
        <v>15</v>
      </c>
      <c r="H11" s="16">
        <f t="shared" si="0"/>
        <v>-15</v>
      </c>
    </row>
    <row r="12" spans="1:8" s="25" customFormat="1" ht="15" customHeight="1">
      <c r="A12" s="23"/>
      <c r="B12" s="16"/>
      <c r="C12" s="24" t="s">
        <v>14</v>
      </c>
      <c r="D12" s="16">
        <f>VLOOKUP(C12,[1]Matrice!$A$3:$Z$1004,4,FALSE)</f>
        <v>0.33</v>
      </c>
      <c r="E12" s="16" t="str">
        <f>VLOOKUP(C12,[1]Matrice!$A$3:$Z$1004,19,FALSE)</f>
        <v>Interdrinks</v>
      </c>
      <c r="F12" s="16">
        <f>SUMIF('Produit Recu'!$D$2:$D$5001,Stock!C12,'Produit Recu'!$I$2:$I$5001)</f>
        <v>0</v>
      </c>
      <c r="G12" s="16">
        <f>SUMIF('détail des ventes'!$A$2:$A$15003,Stock!C12,'détail des ventes'!$B$2:$B$15003)</f>
        <v>39</v>
      </c>
      <c r="H12" s="16">
        <f t="shared" si="0"/>
        <v>-39</v>
      </c>
    </row>
    <row r="13" spans="1:8" s="25" customFormat="1" ht="15" customHeight="1">
      <c r="A13" s="23"/>
      <c r="B13" s="16"/>
      <c r="C13" s="24" t="s">
        <v>16</v>
      </c>
      <c r="D13" s="16">
        <f>VLOOKUP(C13,[1]Matrice!$A$3:$Z$1004,4,FALSE)</f>
        <v>0.5</v>
      </c>
      <c r="E13" s="16" t="str">
        <f>VLOOKUP(C13,[1]Matrice!$A$3:$Z$1004,19,FALSE)</f>
        <v>Interdrinks</v>
      </c>
      <c r="F13" s="16">
        <f>SUMIF('Produit Recu'!$D$2:$D$5001,Stock!C13,'Produit Recu'!$I$2:$I$5001)</f>
        <v>0</v>
      </c>
      <c r="G13" s="16">
        <f>SUMIF('détail des ventes'!$A$2:$A$15003,Stock!C13,'détail des ventes'!$B$2:$B$15003)</f>
        <v>23</v>
      </c>
      <c r="H13" s="16">
        <f t="shared" si="0"/>
        <v>-23</v>
      </c>
    </row>
    <row r="14" spans="1:8" s="25" customFormat="1" ht="15" customHeight="1">
      <c r="A14" s="23"/>
      <c r="B14" s="26"/>
      <c r="C14" s="24" t="s">
        <v>17</v>
      </c>
      <c r="D14" s="16">
        <f>VLOOKUP(C14,[1]Matrice!$A$3:$Z$1004,4,FALSE)</f>
        <v>0.33</v>
      </c>
      <c r="E14" s="16" t="str">
        <f>VLOOKUP(C14,[1]Matrice!$A$3:$Z$1004,19,FALSE)</f>
        <v>Vanuxeem</v>
      </c>
      <c r="F14" s="16">
        <f>SUMIF('Produit Recu'!$D$2:$D$5001,Stock!C14,'Produit Recu'!$I$2:$I$5001)</f>
        <v>0</v>
      </c>
      <c r="G14" s="16">
        <f>SUMIF('détail des ventes'!$A$2:$A$15003,Stock!C14,'détail des ventes'!$B$2:$B$15003)</f>
        <v>40</v>
      </c>
      <c r="H14" s="16">
        <f t="shared" si="0"/>
        <v>-40</v>
      </c>
    </row>
    <row r="15" spans="1:8" s="25" customFormat="1" ht="15" customHeight="1">
      <c r="A15" s="23"/>
      <c r="B15" s="16"/>
      <c r="C15" s="24" t="s">
        <v>18</v>
      </c>
      <c r="D15" s="16">
        <f>VLOOKUP(C15,[1]Matrice!$A$3:$Z$1004,4,FALSE)</f>
        <v>0.33</v>
      </c>
      <c r="E15" s="16" t="str">
        <f>VLOOKUP(C15,[1]Matrice!$A$3:$Z$1004,19,FALSE)</f>
        <v>Vanuxeem</v>
      </c>
      <c r="F15" s="16">
        <f>SUMIF('Produit Recu'!$D$2:$D$5001,Stock!C15,'Produit Recu'!$I$2:$I$5001)</f>
        <v>0</v>
      </c>
      <c r="G15" s="16">
        <f>SUMIF('détail des ventes'!$A$2:$A$15003,Stock!C15,'détail des ventes'!$B$2:$B$15003)</f>
        <v>21</v>
      </c>
      <c r="H15" s="16">
        <f t="shared" si="0"/>
        <v>-21</v>
      </c>
    </row>
    <row r="16" spans="1:8" s="25" customFormat="1" ht="15" customHeight="1">
      <c r="A16" s="23"/>
      <c r="B16" s="26"/>
      <c r="C16" s="24" t="s">
        <v>19</v>
      </c>
      <c r="D16" s="16">
        <f>VLOOKUP(C16,[1]Matrice!$A$3:$Z$1004,4,FALSE)</f>
        <v>0.33</v>
      </c>
      <c r="E16" s="16" t="str">
        <f>VLOOKUP(C16,[1]Matrice!$A$3:$Z$1004,19,FALSE)</f>
        <v>IBB</v>
      </c>
      <c r="F16" s="16">
        <f>SUMIF('Produit Recu'!$D$2:$D$5001,Stock!C16,'Produit Recu'!$I$2:$I$5001)</f>
        <v>0</v>
      </c>
      <c r="G16" s="16">
        <f>SUMIF('détail des ventes'!$A$2:$A$15003,Stock!C16,'détail des ventes'!$B$2:$B$15003)</f>
        <v>0</v>
      </c>
      <c r="H16" s="16">
        <f t="shared" si="0"/>
        <v>0</v>
      </c>
    </row>
    <row r="17" spans="1:8" s="25" customFormat="1" ht="15" customHeight="1">
      <c r="A17" s="23"/>
      <c r="B17" s="26"/>
      <c r="C17" s="24" t="s">
        <v>20</v>
      </c>
      <c r="D17" s="16">
        <f>VLOOKUP(C17,[1]Matrice!$A$3:$Z$1004,4,FALSE)</f>
        <v>0.25</v>
      </c>
      <c r="E17" s="16" t="str">
        <f>VLOOKUP(C17,[1]Matrice!$A$3:$Z$1004,19,FALSE)</f>
        <v>Interdrinks</v>
      </c>
      <c r="F17" s="16">
        <f>SUMIF('Produit Recu'!$D$2:$D$5001,Stock!C17,'Produit Recu'!$I$2:$I$5001)</f>
        <v>0</v>
      </c>
      <c r="G17" s="16">
        <f>SUMIF('détail des ventes'!$A$2:$A$15003,Stock!C17,'détail des ventes'!$B$2:$B$15003)</f>
        <v>19</v>
      </c>
      <c r="H17" s="16">
        <f t="shared" si="0"/>
        <v>-19</v>
      </c>
    </row>
    <row r="18" spans="1:8" s="25" customFormat="1" ht="15" customHeight="1">
      <c r="A18" s="23"/>
      <c r="B18" s="26"/>
      <c r="C18" s="24" t="s">
        <v>21</v>
      </c>
      <c r="D18" s="16">
        <f>VLOOKUP(C18,[1]Matrice!$A$3:$Z$1004,4,FALSE)</f>
        <v>0.33</v>
      </c>
      <c r="E18" s="16" t="str">
        <f>VLOOKUP(C18,[1]Matrice!$A$3:$Z$1004,19,FALSE)</f>
        <v>Interdrinks</v>
      </c>
      <c r="F18" s="16">
        <f>SUMIF('Produit Recu'!$D$2:$D$5001,Stock!C18,'Produit Recu'!$I$2:$I$5001)</f>
        <v>0</v>
      </c>
      <c r="G18" s="16">
        <f>SUMIF('détail des ventes'!$A$2:$A$15003,Stock!C18,'détail des ventes'!$B$2:$B$15003)</f>
        <v>0</v>
      </c>
      <c r="H18" s="16">
        <f t="shared" si="0"/>
        <v>0</v>
      </c>
    </row>
    <row r="19" spans="1:8" s="25" customFormat="1" ht="15" customHeight="1">
      <c r="A19" s="23"/>
      <c r="B19" s="26"/>
      <c r="C19" s="24" t="s">
        <v>22</v>
      </c>
      <c r="D19" s="16">
        <f>VLOOKUP(C19,[1]Matrice!$A$3:$Z$1004,4,FALSE)</f>
        <v>0.33</v>
      </c>
      <c r="E19" s="16" t="str">
        <f>VLOOKUP(C19,[1]Matrice!$A$3:$Z$1004,19,FALSE)</f>
        <v>Vanuxeem</v>
      </c>
      <c r="F19" s="16">
        <f>SUMIF('Produit Recu'!$D$2:$D$5001,Stock!C19,'Produit Recu'!$I$2:$I$5001)</f>
        <v>0</v>
      </c>
      <c r="G19" s="16">
        <f>SUMIF('détail des ventes'!$A$2:$A$15003,Stock!C19,'détail des ventes'!$B$2:$B$15003)</f>
        <v>20</v>
      </c>
      <c r="H19" s="16">
        <f t="shared" si="0"/>
        <v>-20</v>
      </c>
    </row>
    <row r="20" spans="1:8" s="25" customFormat="1" ht="15" customHeight="1">
      <c r="A20" s="23"/>
      <c r="B20" s="16"/>
      <c r="C20" s="24" t="s">
        <v>23</v>
      </c>
      <c r="D20" s="16">
        <f>VLOOKUP(C20,[1]Matrice!$A$3:$Z$1004,4,FALSE)</f>
        <v>0.33</v>
      </c>
      <c r="E20" s="16" t="str">
        <f>VLOOKUP(C20,[1]Matrice!$A$3:$Z$1004,19,FALSE)</f>
        <v>Interdrinks</v>
      </c>
      <c r="F20" s="16">
        <f>SUMIF('Produit Recu'!$D$2:$D$5001,Stock!C20,'Produit Recu'!$I$2:$I$5001)</f>
        <v>0</v>
      </c>
      <c r="G20" s="16">
        <f>SUMIF('détail des ventes'!$A$2:$A$15003,Stock!C20,'détail des ventes'!$B$2:$B$15003)</f>
        <v>34</v>
      </c>
      <c r="H20" s="16">
        <f t="shared" si="0"/>
        <v>-34</v>
      </c>
    </row>
    <row r="21" spans="1:8" s="25" customFormat="1" ht="15" customHeight="1">
      <c r="A21" s="23"/>
      <c r="B21" s="16"/>
      <c r="C21" s="24" t="s">
        <v>24</v>
      </c>
      <c r="D21" s="16">
        <f>VLOOKUP(C21,[1]Matrice!$A$3:$Z$1004,4,FALSE)</f>
        <v>5</v>
      </c>
      <c r="E21" s="16" t="str">
        <f>VLOOKUP(C21,[1]Matrice!$A$3:$Z$1004,19,FALSE)</f>
        <v>Interdrinks</v>
      </c>
      <c r="F21" s="16">
        <f>SUMIF('Produit Recu'!$D$2:$D$5001,Stock!C21,'Produit Recu'!$I$2:$I$5001)</f>
        <v>0</v>
      </c>
      <c r="G21" s="16">
        <f>SUMIF('détail des ventes'!$A$2:$A$15003,Stock!C21,'détail des ventes'!$B$2:$B$15003)</f>
        <v>2</v>
      </c>
      <c r="H21" s="16">
        <f t="shared" si="0"/>
        <v>-2</v>
      </c>
    </row>
    <row r="22" spans="1:8" s="25" customFormat="1" ht="15" customHeight="1">
      <c r="A22" s="23"/>
      <c r="B22" s="16"/>
      <c r="C22" s="24" t="s">
        <v>25</v>
      </c>
      <c r="D22" s="16">
        <f>VLOOKUP(C22,[1]Matrice!$A$3:$Z$1004,4,FALSE)</f>
        <v>0.33</v>
      </c>
      <c r="E22" s="16" t="str">
        <f>VLOOKUP(C22,[1]Matrice!$A$3:$Z$1004,19,FALSE)</f>
        <v>Interdrinks</v>
      </c>
      <c r="F22" s="16">
        <f>SUMIF('Produit Recu'!$D$2:$D$5001,Stock!C22,'Produit Recu'!$I$2:$I$5001)</f>
        <v>0</v>
      </c>
      <c r="G22" s="16">
        <f>SUMIF('détail des ventes'!$A$2:$A$15003,Stock!C22,'détail des ventes'!$B$2:$B$15003)</f>
        <v>48</v>
      </c>
      <c r="H22" s="16">
        <f t="shared" si="0"/>
        <v>-48</v>
      </c>
    </row>
    <row r="23" spans="1:8" s="25" customFormat="1" ht="15" customHeight="1">
      <c r="A23" s="23"/>
      <c r="B23" s="16"/>
      <c r="C23" s="24" t="s">
        <v>26</v>
      </c>
      <c r="D23" s="16">
        <f>VLOOKUP(C23,[1]Matrice!$A$3:$Z$1004,4,FALSE)</f>
        <v>0.33</v>
      </c>
      <c r="E23" s="16" t="str">
        <f>VLOOKUP(C23,[1]Matrice!$A$3:$Z$1004,19,FALSE)</f>
        <v>Interdrinks</v>
      </c>
      <c r="F23" s="16">
        <f>SUMIF('Produit Recu'!$D$2:$D$5001,Stock!C23,'Produit Recu'!$I$2:$I$5001)</f>
        <v>0</v>
      </c>
      <c r="G23" s="16">
        <f>SUMIF('détail des ventes'!$A$2:$A$15003,Stock!C23,'détail des ventes'!$B$2:$B$15003)</f>
        <v>22</v>
      </c>
      <c r="H23" s="16">
        <f t="shared" si="0"/>
        <v>-22</v>
      </c>
    </row>
    <row r="24" spans="1:8" s="25" customFormat="1" ht="15" customHeight="1">
      <c r="A24" s="23"/>
      <c r="B24" s="16"/>
      <c r="C24" s="24" t="s">
        <v>27</v>
      </c>
      <c r="D24" s="16">
        <f>VLOOKUP(C24,[1]Matrice!$A$3:$Z$1004,4,FALSE)</f>
        <v>0.33</v>
      </c>
      <c r="E24" s="16" t="str">
        <f>VLOOKUP(C24,[1]Matrice!$A$3:$Z$1004,19,FALSE)</f>
        <v>Vanuxeem</v>
      </c>
      <c r="F24" s="16">
        <f>SUMIF('Produit Recu'!$D$2:$D$5001,Stock!C24,'Produit Recu'!$I$2:$I$5001)</f>
        <v>0</v>
      </c>
      <c r="G24" s="16">
        <f>SUMIF('détail des ventes'!$A$2:$A$15003,Stock!C24,'détail des ventes'!$B$2:$B$15003)</f>
        <v>3</v>
      </c>
      <c r="H24" s="16">
        <f t="shared" si="0"/>
        <v>-3</v>
      </c>
    </row>
    <row r="25" spans="1:8" s="25" customFormat="1" ht="15" customHeight="1">
      <c r="A25" s="23"/>
      <c r="B25" s="16"/>
      <c r="C25" s="24" t="s">
        <v>28</v>
      </c>
      <c r="D25" s="16">
        <f>VLOOKUP(C25,[1]Matrice!$A$3:$Z$1004,4,FALSE)</f>
        <v>0.33</v>
      </c>
      <c r="E25" s="16" t="str">
        <f>VLOOKUP(C25,[1]Matrice!$A$3:$Z$1004,19,FALSE)</f>
        <v>IBB</v>
      </c>
      <c r="F25" s="16">
        <f>SUMIF('Produit Recu'!$D$2:$D$5001,Stock!C25,'Produit Recu'!$I$2:$I$5001)</f>
        <v>0</v>
      </c>
      <c r="G25" s="16">
        <f>SUMIF('détail des ventes'!$A$2:$A$15003,Stock!C25,'détail des ventes'!$B$2:$B$15003)</f>
        <v>0</v>
      </c>
      <c r="H25" s="16">
        <f t="shared" si="0"/>
        <v>0</v>
      </c>
    </row>
    <row r="26" spans="1:8" s="25" customFormat="1" ht="15" customHeight="1">
      <c r="A26" s="23"/>
      <c r="B26" s="16"/>
      <c r="C26" s="24" t="s">
        <v>29</v>
      </c>
      <c r="D26" s="16">
        <f>VLOOKUP(C26,[1]Matrice!$A$3:$Z$1004,4,FALSE)</f>
        <v>0.375</v>
      </c>
      <c r="E26" s="16" t="str">
        <f>VLOOKUP(C26,[1]Matrice!$A$3:$Z$1004,19,FALSE)</f>
        <v>Interdrinks</v>
      </c>
      <c r="F26" s="16">
        <f>SUMIF('Produit Recu'!$D$2:$D$5001,Stock!C26,'Produit Recu'!$I$2:$I$5001)</f>
        <v>0</v>
      </c>
      <c r="G26" s="16">
        <f>SUMIF('détail des ventes'!$A$2:$A$15003,Stock!C26,'détail des ventes'!$B$2:$B$15003)</f>
        <v>0</v>
      </c>
      <c r="H26" s="16">
        <f t="shared" si="0"/>
        <v>0</v>
      </c>
    </row>
    <row r="27" spans="1:8" s="25" customFormat="1" ht="15" customHeight="1">
      <c r="A27" s="23"/>
      <c r="B27" s="26"/>
      <c r="C27" s="24" t="s">
        <v>30</v>
      </c>
      <c r="D27" s="16">
        <f>VLOOKUP(C27,[1]Matrice!$A$3:$Z$1004,4,FALSE)</f>
        <v>0.375</v>
      </c>
      <c r="E27" s="16" t="str">
        <f>VLOOKUP(C27,[1]Matrice!$A$3:$Z$1004,19,FALSE)</f>
        <v>Interdrinks</v>
      </c>
      <c r="F27" s="16">
        <f>SUMIF('Produit Recu'!$D$2:$D$5001,Stock!C27,'Produit Recu'!$I$2:$I$5001)</f>
        <v>0</v>
      </c>
      <c r="G27" s="16">
        <f>SUMIF('détail des ventes'!$A$2:$A$15003,Stock!C27,'détail des ventes'!$B$2:$B$15003)</f>
        <v>0</v>
      </c>
      <c r="H27" s="16">
        <f t="shared" si="0"/>
        <v>0</v>
      </c>
    </row>
    <row r="28" spans="1:8" s="25" customFormat="1" ht="15" customHeight="1">
      <c r="A28" s="23"/>
      <c r="B28" s="26"/>
      <c r="C28" s="24" t="s">
        <v>31</v>
      </c>
      <c r="D28" s="16">
        <f>VLOOKUP(C28,[1]Matrice!$A$3:$Z$1004,4,FALSE)</f>
        <v>0.375</v>
      </c>
      <c r="E28" s="16" t="str">
        <f>VLOOKUP(C28,[1]Matrice!$A$3:$Z$1004,19,FALSE)</f>
        <v>Interdrinks</v>
      </c>
      <c r="F28" s="16">
        <f>SUMIF('Produit Recu'!$D$2:$D$5001,Stock!C28,'Produit Recu'!$I$2:$I$5001)</f>
        <v>0</v>
      </c>
      <c r="G28" s="16">
        <f>SUMIF('détail des ventes'!$A$2:$A$15003,Stock!C28,'détail des ventes'!$B$2:$B$15003)</f>
        <v>0</v>
      </c>
      <c r="H28" s="16">
        <f t="shared" si="0"/>
        <v>0</v>
      </c>
    </row>
    <row r="29" spans="1:8" s="25" customFormat="1" ht="15" customHeight="1">
      <c r="A29" s="23"/>
      <c r="B29" s="26"/>
      <c r="C29" s="24" t="s">
        <v>32</v>
      </c>
      <c r="D29" s="16">
        <f>VLOOKUP(C29,[1]Matrice!$A$3:$Z$1004,4,FALSE)</f>
        <v>0.375</v>
      </c>
      <c r="E29" s="16" t="str">
        <f>VLOOKUP(C29,[1]Matrice!$A$3:$Z$1004,19,FALSE)</f>
        <v>Interdrinks</v>
      </c>
      <c r="F29" s="16">
        <f>SUMIF('Produit Recu'!$D$2:$D$5001,Stock!C29,'Produit Recu'!$I$2:$I$5001)</f>
        <v>0</v>
      </c>
      <c r="G29" s="16">
        <f>SUMIF('détail des ventes'!$A$2:$A$15003,Stock!C29,'détail des ventes'!$B$2:$B$15003)</f>
        <v>1</v>
      </c>
      <c r="H29" s="16">
        <f t="shared" si="0"/>
        <v>-1</v>
      </c>
    </row>
    <row r="30" spans="1:8" s="25" customFormat="1" ht="15" customHeight="1">
      <c r="A30" s="23"/>
      <c r="B30" s="26"/>
      <c r="C30" s="24" t="s">
        <v>33</v>
      </c>
      <c r="D30" s="16">
        <f>VLOOKUP(C30,[1]Matrice!$A$3:$Z$1004,4,FALSE)</f>
        <v>0.33</v>
      </c>
      <c r="E30" s="16" t="str">
        <f>VLOOKUP(C30,[1]Matrice!$A$3:$Z$1004,19,FALSE)</f>
        <v>Interdrinks</v>
      </c>
      <c r="F30" s="16">
        <f>SUMIF('Produit Recu'!$D$2:$D$5001,Stock!C30,'Produit Recu'!$I$2:$I$5001)</f>
        <v>0</v>
      </c>
      <c r="G30" s="16">
        <f>SUMIF('détail des ventes'!$A$2:$A$15003,Stock!C30,'détail des ventes'!$B$2:$B$15003)</f>
        <v>10</v>
      </c>
      <c r="H30" s="16">
        <f t="shared" si="0"/>
        <v>-10</v>
      </c>
    </row>
    <row r="31" spans="1:8" s="25" customFormat="1" ht="15" customHeight="1">
      <c r="A31" s="23"/>
      <c r="B31" s="26"/>
      <c r="C31" s="24" t="s">
        <v>34</v>
      </c>
      <c r="D31" s="16">
        <f>VLOOKUP(C31,[1]Matrice!$A$3:$Z$1004,4,FALSE)</f>
        <v>0.33</v>
      </c>
      <c r="E31" s="16" t="str">
        <f>VLOOKUP(C31,[1]Matrice!$A$3:$Z$1004,19,FALSE)</f>
        <v>Interdrinks</v>
      </c>
      <c r="F31" s="16">
        <f>SUMIF('Produit Recu'!$D$2:$D$5001,Stock!C31,'Produit Recu'!$I$2:$I$5001)</f>
        <v>0</v>
      </c>
      <c r="G31" s="16">
        <f>SUMIF('détail des ventes'!$A$2:$A$15003,Stock!C31,'détail des ventes'!$B$2:$B$15003)</f>
        <v>0</v>
      </c>
      <c r="H31" s="16">
        <f t="shared" si="0"/>
        <v>0</v>
      </c>
    </row>
    <row r="32" spans="1:8" s="25" customFormat="1" ht="15" customHeight="1">
      <c r="A32" s="23"/>
      <c r="B32" s="26"/>
      <c r="C32" s="24" t="s">
        <v>35</v>
      </c>
      <c r="D32" s="16">
        <f>VLOOKUP(C32,[1]Matrice!$A$3:$Z$1004,4,FALSE)</f>
        <v>0.33</v>
      </c>
      <c r="E32" s="16" t="str">
        <f>VLOOKUP(C32,[1]Matrice!$A$3:$Z$1004,19,FALSE)</f>
        <v>Interdrinks</v>
      </c>
      <c r="F32" s="16">
        <f>SUMIF('Produit Recu'!$D$2:$D$5001,Stock!C32,'Produit Recu'!$I$2:$I$5001)</f>
        <v>0</v>
      </c>
      <c r="G32" s="16">
        <f>SUMIF('détail des ventes'!$A$2:$A$15003,Stock!C32,'détail des ventes'!$B$2:$B$15003)</f>
        <v>0</v>
      </c>
      <c r="H32" s="16">
        <f t="shared" si="0"/>
        <v>0</v>
      </c>
    </row>
    <row r="33" spans="1:8" s="25" customFormat="1" ht="15" customHeight="1">
      <c r="A33" s="23"/>
      <c r="B33" s="16"/>
      <c r="C33" s="24" t="s">
        <v>36</v>
      </c>
      <c r="D33" s="16">
        <f>VLOOKUP(C33,[1]Matrice!$A$3:$Z$1004,4,FALSE)</f>
        <v>0.33</v>
      </c>
      <c r="E33" s="16" t="str">
        <f>VLOOKUP(C33,[1]Matrice!$A$3:$Z$1004,19,FALSE)</f>
        <v>Interdrinks</v>
      </c>
      <c r="F33" s="16">
        <f>SUMIF('Produit Recu'!$D$2:$D$5001,Stock!C33,'Produit Recu'!$I$2:$I$5001)</f>
        <v>0</v>
      </c>
      <c r="G33" s="16">
        <f>SUMIF('détail des ventes'!$A$2:$A$15003,Stock!C33,'détail des ventes'!$B$2:$B$15003)</f>
        <v>5</v>
      </c>
      <c r="H33" s="16">
        <f t="shared" si="0"/>
        <v>-5</v>
      </c>
    </row>
    <row r="34" spans="1:8" s="25" customFormat="1" ht="15" customHeight="1">
      <c r="A34" s="23"/>
      <c r="B34" s="26"/>
      <c r="C34" s="24" t="s">
        <v>37</v>
      </c>
      <c r="D34" s="16">
        <f>VLOOKUP(C34,[1]Matrice!$A$3:$Z$1004,4,FALSE)</f>
        <v>0.33</v>
      </c>
      <c r="E34" s="16" t="str">
        <f>VLOOKUP(C34,[1]Matrice!$A$3:$Z$1004,19,FALSE)</f>
        <v>Interdrinks</v>
      </c>
      <c r="F34" s="16">
        <f>SUMIF('Produit Recu'!$D$2:$D$5001,Stock!C34,'Produit Recu'!$I$2:$I$5001)</f>
        <v>0</v>
      </c>
      <c r="G34" s="16">
        <f>SUMIF('détail des ventes'!$A$2:$A$15003,Stock!C34,'détail des ventes'!$B$2:$B$15003)</f>
        <v>9</v>
      </c>
      <c r="H34" s="16">
        <f t="shared" si="0"/>
        <v>-9</v>
      </c>
    </row>
    <row r="35" spans="1:8" s="25" customFormat="1" ht="15" customHeight="1">
      <c r="A35" s="23"/>
      <c r="B35" s="26"/>
      <c r="C35" s="24" t="s">
        <v>38</v>
      </c>
      <c r="D35" s="16">
        <f>VLOOKUP(C35,[1]Matrice!$A$3:$Z$1004,4,FALSE)</f>
        <v>0.33</v>
      </c>
      <c r="E35" s="16" t="str">
        <f>VLOOKUP(C35,[1]Matrice!$A$3:$Z$1004,19,FALSE)</f>
        <v>Interdrinks</v>
      </c>
      <c r="F35" s="16">
        <f>SUMIF('Produit Recu'!$D$2:$D$5001,Stock!C35,'Produit Recu'!$I$2:$I$5001)</f>
        <v>0</v>
      </c>
      <c r="G35" s="16">
        <f>SUMIF('détail des ventes'!$A$2:$A$15003,Stock!C35,'détail des ventes'!$B$2:$B$15003)</f>
        <v>11</v>
      </c>
      <c r="H35" s="16">
        <f t="shared" si="0"/>
        <v>-11</v>
      </c>
    </row>
    <row r="36" spans="1:8" s="25" customFormat="1" ht="15" customHeight="1">
      <c r="A36" s="23"/>
      <c r="B36" s="26"/>
      <c r="C36" s="24" t="s">
        <v>39</v>
      </c>
      <c r="D36" s="16">
        <f>VLOOKUP(C36,[1]Matrice!$A$3:$Z$1004,4,FALSE)</f>
        <v>0.33</v>
      </c>
      <c r="E36" s="16" t="str">
        <f>VLOOKUP(C36,[1]Matrice!$A$3:$Z$1004,19,FALSE)</f>
        <v>Interdrinks</v>
      </c>
      <c r="F36" s="16">
        <f>SUMIF('Produit Recu'!$D$2:$D$5001,Stock!C36,'Produit Recu'!$I$2:$I$5001)</f>
        <v>0</v>
      </c>
      <c r="G36" s="16">
        <f>SUMIF('détail des ventes'!$A$2:$A$15003,Stock!C36,'détail des ventes'!$B$2:$B$15003)</f>
        <v>1</v>
      </c>
      <c r="H36" s="16">
        <f t="shared" si="0"/>
        <v>-1</v>
      </c>
    </row>
    <row r="37" spans="1:8" s="25" customFormat="1" ht="15" customHeight="1">
      <c r="A37" s="23"/>
      <c r="B37" s="16"/>
      <c r="C37" s="24" t="s">
        <v>40</v>
      </c>
      <c r="D37" s="16">
        <f>VLOOKUP(C37,[1]Matrice!$A$3:$Z$1004,4,FALSE)</f>
        <v>0.33</v>
      </c>
      <c r="E37" s="16" t="str">
        <f>VLOOKUP(C37,[1]Matrice!$A$3:$Z$1004,19,FALSE)</f>
        <v>Interdrinks</v>
      </c>
      <c r="F37" s="16">
        <f>SUMIF('Produit Recu'!$D$2:$D$5001,Stock!C37,'Produit Recu'!$I$2:$I$5001)</f>
        <v>0</v>
      </c>
      <c r="G37" s="16">
        <f>SUMIF('détail des ventes'!$A$2:$A$15003,Stock!C37,'détail des ventes'!$B$2:$B$15003)</f>
        <v>151</v>
      </c>
      <c r="H37" s="16">
        <f t="shared" si="0"/>
        <v>-151</v>
      </c>
    </row>
    <row r="38" spans="1:8" s="25" customFormat="1" ht="15" customHeight="1">
      <c r="A38" s="23"/>
      <c r="B38" s="16"/>
      <c r="C38" s="24" t="s">
        <v>41</v>
      </c>
      <c r="D38" s="16">
        <f>VLOOKUP(C38,[1]Matrice!$A$3:$Z$1004,4,FALSE)</f>
        <v>0.375</v>
      </c>
      <c r="E38" s="16" t="str">
        <f>VLOOKUP(C38,[1]Matrice!$A$3:$Z$1004,19,FALSE)</f>
        <v>Interdrinks</v>
      </c>
      <c r="F38" s="16">
        <f>SUMIF('Produit Recu'!$D$2:$D$5001,Stock!C38,'Produit Recu'!$I$2:$I$5001)</f>
        <v>0</v>
      </c>
      <c r="G38" s="16">
        <f>SUMIF('détail des ventes'!$A$2:$A$15003,Stock!C38,'détail des ventes'!$B$2:$B$15003)</f>
        <v>0</v>
      </c>
      <c r="H38" s="16">
        <f t="shared" si="0"/>
        <v>0</v>
      </c>
    </row>
    <row r="39" spans="1:8" s="25" customFormat="1" ht="15" customHeight="1">
      <c r="A39" s="23"/>
      <c r="B39" s="26"/>
      <c r="C39" s="24" t="s">
        <v>42</v>
      </c>
      <c r="D39" s="16">
        <f>VLOOKUP(C39,[1]Matrice!$A$3:$Z$1004,4,FALSE)</f>
        <v>0.33</v>
      </c>
      <c r="E39" s="16" t="str">
        <f>VLOOKUP(C39,[1]Matrice!$A$3:$Z$1004,19,FALSE)</f>
        <v>Interdrinks</v>
      </c>
      <c r="F39" s="16">
        <f>SUMIF('Produit Recu'!$D$2:$D$5001,Stock!C39,'Produit Recu'!$I$2:$I$5001)</f>
        <v>0</v>
      </c>
      <c r="G39" s="16">
        <f>SUMIF('détail des ventes'!$A$2:$A$15003,Stock!C39,'détail des ventes'!$B$2:$B$15003)</f>
        <v>4</v>
      </c>
      <c r="H39" s="16">
        <f t="shared" si="0"/>
        <v>-4</v>
      </c>
    </row>
    <row r="40" spans="1:8" s="25" customFormat="1" ht="15" customHeight="1">
      <c r="A40" s="23"/>
      <c r="B40" s="26"/>
      <c r="C40" s="24" t="s">
        <v>43</v>
      </c>
      <c r="D40" s="16">
        <f>VLOOKUP(C40,[1]Matrice!$A$3:$Z$1004,4,FALSE)</f>
        <v>0.33</v>
      </c>
      <c r="E40" s="16" t="str">
        <f>VLOOKUP(C40,[1]Matrice!$A$3:$Z$1004,19,FALSE)</f>
        <v>Vanuxeem</v>
      </c>
      <c r="F40" s="16">
        <f>SUMIF('Produit Recu'!$D$2:$D$5001,Stock!C40,'Produit Recu'!$I$2:$I$5001)</f>
        <v>0</v>
      </c>
      <c r="G40" s="16">
        <f>SUMIF('détail des ventes'!$A$2:$A$15003,Stock!C40,'détail des ventes'!$B$2:$B$15003)</f>
        <v>11</v>
      </c>
      <c r="H40" s="16">
        <f t="shared" si="0"/>
        <v>-11</v>
      </c>
    </row>
    <row r="41" spans="1:8" s="25" customFormat="1" ht="15" customHeight="1">
      <c r="A41" s="23"/>
      <c r="B41" s="26"/>
      <c r="C41" s="24" t="s">
        <v>44</v>
      </c>
      <c r="D41" s="16">
        <f>VLOOKUP(C41,[1]Matrice!$A$3:$Z$1004,4,FALSE)</f>
        <v>0.75</v>
      </c>
      <c r="E41" s="16" t="str">
        <f>VLOOKUP(C41,[1]Matrice!$A$3:$Z$1004,19,FALSE)</f>
        <v>Vanuxeem</v>
      </c>
      <c r="F41" s="16">
        <f>SUMIF('Produit Recu'!$D$2:$D$5001,Stock!C41,'Produit Recu'!$I$2:$I$5001)</f>
        <v>0</v>
      </c>
      <c r="G41" s="16">
        <f>SUMIF('détail des ventes'!$A$2:$A$15003,Stock!C41,'détail des ventes'!$B$2:$B$15003)</f>
        <v>0</v>
      </c>
      <c r="H41" s="16">
        <f t="shared" si="0"/>
        <v>0</v>
      </c>
    </row>
    <row r="42" spans="1:8" s="25" customFormat="1" ht="15" customHeight="1">
      <c r="A42" s="23"/>
      <c r="B42" s="26"/>
      <c r="C42" s="24" t="s">
        <v>45</v>
      </c>
      <c r="D42" s="16">
        <f>VLOOKUP(C42,[1]Matrice!$A$3:$Z$1004,4,FALSE)</f>
        <v>0.75</v>
      </c>
      <c r="E42" s="16" t="str">
        <f>VLOOKUP(C42,[1]Matrice!$A$3:$Z$1004,19,FALSE)</f>
        <v>Ferme de Brocéliande</v>
      </c>
      <c r="F42" s="16">
        <f>SUMIF('Produit Recu'!$D$2:$D$5001,Stock!C42,'Produit Recu'!$I$2:$I$5001)</f>
        <v>0</v>
      </c>
      <c r="G42" s="16">
        <f>SUMIF('détail des ventes'!$A$2:$A$15003,Stock!C42,'détail des ventes'!$B$2:$B$15003)</f>
        <v>0</v>
      </c>
      <c r="H42" s="16">
        <f t="shared" si="0"/>
        <v>0</v>
      </c>
    </row>
    <row r="43" spans="1:8" s="25" customFormat="1" ht="15" customHeight="1">
      <c r="A43" s="23"/>
      <c r="B43" s="26"/>
      <c r="C43" s="24" t="s">
        <v>46</v>
      </c>
      <c r="D43" s="16">
        <f>VLOOKUP(C43,[1]Matrice!$A$3:$Z$1004,4,FALSE)</f>
        <v>0.75</v>
      </c>
      <c r="E43" s="16" t="str">
        <f>VLOOKUP(C43,[1]Matrice!$A$3:$Z$1004,19,FALSE)</f>
        <v>Ferme de Brocéliande</v>
      </c>
      <c r="F43" s="16">
        <f>SUMIF('Produit Recu'!$D$2:$D$5001,Stock!C43,'Produit Recu'!$I$2:$I$5001)</f>
        <v>0</v>
      </c>
      <c r="G43" s="16">
        <f>SUMIF('détail des ventes'!$A$2:$A$15003,Stock!C43,'détail des ventes'!$B$2:$B$15003)</f>
        <v>3</v>
      </c>
      <c r="H43" s="16">
        <f t="shared" si="0"/>
        <v>-3</v>
      </c>
    </row>
    <row r="44" spans="1:8" s="25" customFormat="1" ht="15" customHeight="1">
      <c r="A44" s="23"/>
      <c r="B44" s="26"/>
      <c r="C44" s="24" t="s">
        <v>47</v>
      </c>
      <c r="D44" s="16">
        <f>VLOOKUP(C44,[1]Matrice!$A$3:$Z$1004,4,FALSE)</f>
        <v>0</v>
      </c>
      <c r="E44" s="16" t="str">
        <f>VLOOKUP(C44,[1]Matrice!$A$3:$Z$1004,19,FALSE)</f>
        <v>Ferme de Brocéliande</v>
      </c>
      <c r="F44" s="16">
        <f>SUMIF('Produit Recu'!$D$2:$D$5001,Stock!C44,'Produit Recu'!$I$2:$I$5001)</f>
        <v>0</v>
      </c>
      <c r="G44" s="16">
        <f>SUMIF('détail des ventes'!$A$2:$A$15003,Stock!C44,'détail des ventes'!$B$2:$B$15003)</f>
        <v>0</v>
      </c>
      <c r="H44" s="16">
        <f t="shared" si="0"/>
        <v>0</v>
      </c>
    </row>
    <row r="45" spans="1:8" s="25" customFormat="1" ht="15" customHeight="1">
      <c r="A45" s="23"/>
      <c r="B45" s="26"/>
      <c r="C45" s="24" t="s">
        <v>48</v>
      </c>
      <c r="D45" s="16">
        <f>VLOOKUP(C45,[1]Matrice!$A$3:$Z$1004,4,FALSE)</f>
        <v>0.75</v>
      </c>
      <c r="E45" s="16" t="str">
        <f>VLOOKUP(C45,[1]Matrice!$A$3:$Z$1004,19,FALSE)</f>
        <v>Ferme de Brocéliande</v>
      </c>
      <c r="F45" s="16">
        <f>SUMIF('Produit Recu'!$D$2:$D$5001,Stock!C45,'Produit Recu'!$I$2:$I$5001)</f>
        <v>0</v>
      </c>
      <c r="G45" s="16">
        <f>SUMIF('détail des ventes'!$A$2:$A$15003,Stock!C45,'détail des ventes'!$B$2:$B$15003)</f>
        <v>1</v>
      </c>
      <c r="H45" s="16">
        <f t="shared" si="0"/>
        <v>-1</v>
      </c>
    </row>
    <row r="46" spans="1:8" s="25" customFormat="1" ht="15" customHeight="1">
      <c r="A46" s="23"/>
      <c r="B46" s="26"/>
      <c r="C46" s="24" t="s">
        <v>49</v>
      </c>
      <c r="D46" s="16">
        <f>VLOOKUP(C46,[1]Matrice!$A$3:$Z$1004,4,FALSE)</f>
        <v>0.75</v>
      </c>
      <c r="E46" s="16" t="str">
        <f>VLOOKUP(C46,[1]Matrice!$A$3:$Z$1004,19,FALSE)</f>
        <v>Ferme de Brocéliande</v>
      </c>
      <c r="F46" s="16">
        <f>SUMIF('Produit Recu'!$D$2:$D$5001,Stock!C46,'Produit Recu'!$I$2:$I$5001)</f>
        <v>0</v>
      </c>
      <c r="G46" s="16">
        <f>SUMIF('détail des ventes'!$A$2:$A$15003,Stock!C46,'détail des ventes'!$B$2:$B$15003)</f>
        <v>14</v>
      </c>
      <c r="H46" s="16">
        <f t="shared" si="0"/>
        <v>-14</v>
      </c>
    </row>
    <row r="47" spans="1:8" s="25" customFormat="1" ht="15" customHeight="1">
      <c r="A47" s="23"/>
      <c r="B47" s="26"/>
      <c r="C47" s="24" t="s">
        <v>50</v>
      </c>
      <c r="D47" s="16">
        <f>VLOOKUP(C47,[1]Matrice!$A$3:$Z$1004,4,FALSE)</f>
        <v>0.75</v>
      </c>
      <c r="E47" s="16" t="str">
        <f>VLOOKUP(C47,[1]Matrice!$A$3:$Z$1004,19,FALSE)</f>
        <v>Ferme de Brocéliande</v>
      </c>
      <c r="F47" s="16">
        <f>SUMIF('Produit Recu'!$D$2:$D$5001,Stock!C47,'Produit Recu'!$I$2:$I$5001)</f>
        <v>0</v>
      </c>
      <c r="G47" s="16">
        <f>SUMIF('détail des ventes'!$A$2:$A$15003,Stock!C47,'détail des ventes'!$B$2:$B$15003)</f>
        <v>5</v>
      </c>
      <c r="H47" s="16">
        <f t="shared" si="0"/>
        <v>-5</v>
      </c>
    </row>
    <row r="48" spans="1:8" s="25" customFormat="1" ht="15" customHeight="1">
      <c r="A48" s="23"/>
      <c r="B48" s="26"/>
      <c r="C48" s="24" t="s">
        <v>51</v>
      </c>
      <c r="D48" s="16">
        <f>VLOOKUP(C48,[1]Matrice!$A$3:$Z$1004,4,FALSE)</f>
        <v>0.75</v>
      </c>
      <c r="E48" s="16" t="str">
        <f>VLOOKUP(C48,[1]Matrice!$A$3:$Z$1004,19,FALSE)</f>
        <v>Ferme de Brocéliande</v>
      </c>
      <c r="F48" s="16">
        <f>SUMIF('Produit Recu'!$D$2:$D$5001,Stock!C48,'Produit Recu'!$I$2:$I$5001)</f>
        <v>0</v>
      </c>
      <c r="G48" s="16">
        <f>SUMIF('détail des ventes'!$A$2:$A$15003,Stock!C48,'détail des ventes'!$B$2:$B$15003)</f>
        <v>13</v>
      </c>
      <c r="H48" s="16">
        <f t="shared" si="0"/>
        <v>-13</v>
      </c>
    </row>
    <row r="49" spans="1:8" s="25" customFormat="1" ht="15" customHeight="1">
      <c r="A49" s="23"/>
      <c r="B49" s="26"/>
      <c r="C49" s="24" t="s">
        <v>52</v>
      </c>
      <c r="D49" s="16">
        <f>VLOOKUP(C49,[1]Matrice!$A$3:$Z$1004,4,FALSE)</f>
        <v>0.35499999999999998</v>
      </c>
      <c r="E49" s="16" t="str">
        <f>VLOOKUP(C49,[1]Matrice!$A$3:$Z$1004,19,FALSE)</f>
        <v>Interdrinks</v>
      </c>
      <c r="F49" s="16">
        <f>SUMIF('Produit Recu'!$D$2:$D$5001,Stock!C49,'Produit Recu'!$I$2:$I$5001)</f>
        <v>0</v>
      </c>
      <c r="G49" s="16">
        <f>SUMIF('détail des ventes'!$A$2:$A$15003,Stock!C49,'détail des ventes'!$B$2:$B$15003)</f>
        <v>12</v>
      </c>
      <c r="H49" s="16">
        <f t="shared" si="0"/>
        <v>-12</v>
      </c>
    </row>
    <row r="50" spans="1:8" s="25" customFormat="1" ht="15" customHeight="1">
      <c r="A50" s="23"/>
      <c r="B50" s="26"/>
      <c r="C50" s="24" t="s">
        <v>53</v>
      </c>
      <c r="D50" s="16">
        <f>VLOOKUP(C50,[1]Matrice!$A$3:$Z$1004,4,FALSE)</f>
        <v>0.35499999999999998</v>
      </c>
      <c r="E50" s="16" t="str">
        <f>VLOOKUP(C50,[1]Matrice!$A$3:$Z$1004,19,FALSE)</f>
        <v>Interdrinks</v>
      </c>
      <c r="F50" s="16">
        <f>SUMIF('Produit Recu'!$D$2:$D$5001,Stock!C50,'Produit Recu'!$I$2:$I$5001)</f>
        <v>0</v>
      </c>
      <c r="G50" s="16">
        <f>SUMIF('détail des ventes'!$A$2:$A$15003,Stock!C50,'détail des ventes'!$B$2:$B$15003)</f>
        <v>5</v>
      </c>
      <c r="H50" s="16">
        <f t="shared" si="0"/>
        <v>-5</v>
      </c>
    </row>
    <row r="51" spans="1:8" s="25" customFormat="1" ht="15" customHeight="1">
      <c r="A51" s="23"/>
      <c r="B51" s="26"/>
      <c r="C51" s="24" t="s">
        <v>54</v>
      </c>
      <c r="D51" s="16">
        <f>VLOOKUP(C51,[1]Matrice!$A$3:$Z$1004,4,FALSE)</f>
        <v>0.35499999999999998</v>
      </c>
      <c r="E51" s="16" t="str">
        <f>VLOOKUP(C51,[1]Matrice!$A$3:$Z$1004,19,FALSE)</f>
        <v>Interdrinks</v>
      </c>
      <c r="F51" s="16">
        <f>SUMIF('Produit Recu'!$D$2:$D$5001,Stock!C51,'Produit Recu'!$I$2:$I$5001)</f>
        <v>0</v>
      </c>
      <c r="G51" s="16">
        <f>SUMIF('détail des ventes'!$A$2:$A$15003,Stock!C51,'détail des ventes'!$B$2:$B$15003)</f>
        <v>42</v>
      </c>
      <c r="H51" s="16">
        <f t="shared" si="0"/>
        <v>-42</v>
      </c>
    </row>
    <row r="52" spans="1:8" s="25" customFormat="1" ht="15" customHeight="1">
      <c r="A52" s="23"/>
      <c r="B52" s="16"/>
      <c r="C52" s="24" t="s">
        <v>55</v>
      </c>
      <c r="D52" s="16">
        <f>VLOOKUP(C52,[1]Matrice!$A$3:$Z$1004,4,FALSE)</f>
        <v>0.33</v>
      </c>
      <c r="E52" s="16" t="str">
        <f>VLOOKUP(C52,[1]Matrice!$A$3:$Z$1004,19,FALSE)</f>
        <v>Vanuxeem</v>
      </c>
      <c r="F52" s="16">
        <f>SUMIF('Produit Recu'!$D$2:$D$5001,Stock!C52,'Produit Recu'!$I$2:$I$5001)</f>
        <v>0</v>
      </c>
      <c r="G52" s="16">
        <f>SUMIF('détail des ventes'!$A$2:$A$15003,Stock!C52,'détail des ventes'!$B$2:$B$15003)</f>
        <v>16</v>
      </c>
      <c r="H52" s="16">
        <f t="shared" si="0"/>
        <v>-16</v>
      </c>
    </row>
    <row r="53" spans="1:8" s="25" customFormat="1" ht="15" customHeight="1">
      <c r="A53" s="23"/>
      <c r="B53" s="26"/>
      <c r="C53" s="24" t="s">
        <v>56</v>
      </c>
      <c r="D53" s="16">
        <f>VLOOKUP(C53,[1]Matrice!$A$3:$Z$1004,4,FALSE)</f>
        <v>0.33</v>
      </c>
      <c r="E53" s="16" t="str">
        <f>VLOOKUP(C53,[1]Matrice!$A$3:$Z$1004,19,FALSE)</f>
        <v>Vanuxeem</v>
      </c>
      <c r="F53" s="16">
        <f>SUMIF('Produit Recu'!$D$2:$D$5001,Stock!C53,'Produit Recu'!$I$2:$I$5001)</f>
        <v>0</v>
      </c>
      <c r="G53" s="16">
        <f>SUMIF('détail des ventes'!$A$2:$A$15003,Stock!C53,'détail des ventes'!$B$2:$B$15003)</f>
        <v>11</v>
      </c>
      <c r="H53" s="16">
        <f t="shared" si="0"/>
        <v>-11</v>
      </c>
    </row>
    <row r="54" spans="1:8" s="25" customFormat="1" ht="15" customHeight="1">
      <c r="A54" s="23"/>
      <c r="B54" s="26"/>
      <c r="C54" s="24" t="s">
        <v>57</v>
      </c>
      <c r="D54" s="16">
        <f>VLOOKUP(C54,[1]Matrice!$A$3:$Z$1004,4,FALSE)</f>
        <v>0.33</v>
      </c>
      <c r="E54" s="16" t="str">
        <f>VLOOKUP(C54,[1]Matrice!$A$3:$Z$1004,19,FALSE)</f>
        <v>Vanuxeem</v>
      </c>
      <c r="F54" s="16">
        <f>SUMIF('Produit Recu'!$D$2:$D$5001,Stock!C54,'Produit Recu'!$I$2:$I$5001)</f>
        <v>0</v>
      </c>
      <c r="G54" s="16">
        <f>SUMIF('détail des ventes'!$A$2:$A$15003,Stock!C54,'détail des ventes'!$B$2:$B$15003)</f>
        <v>13</v>
      </c>
      <c r="H54" s="16">
        <f t="shared" si="0"/>
        <v>-13</v>
      </c>
    </row>
    <row r="55" spans="1:8" s="25" customFormat="1" ht="15" customHeight="1">
      <c r="A55" s="23"/>
      <c r="B55" s="26"/>
      <c r="C55" s="24" t="s">
        <v>58</v>
      </c>
      <c r="D55" s="16">
        <f>VLOOKUP(C55,[1]Matrice!$A$3:$Z$1004,4,FALSE)</f>
        <v>0.33</v>
      </c>
      <c r="E55" s="16" t="str">
        <f>VLOOKUP(C55,[1]Matrice!$A$3:$Z$1004,19,FALSE)</f>
        <v>Vanuxeem</v>
      </c>
      <c r="F55" s="16">
        <f>SUMIF('Produit Recu'!$D$2:$D$5001,Stock!C55,'Produit Recu'!$I$2:$I$5001)</f>
        <v>0</v>
      </c>
      <c r="G55" s="16">
        <f>SUMIF('détail des ventes'!$A$2:$A$15003,Stock!C55,'détail des ventes'!$B$2:$B$15003)</f>
        <v>9</v>
      </c>
      <c r="H55" s="16">
        <f t="shared" si="0"/>
        <v>-9</v>
      </c>
    </row>
    <row r="56" spans="1:8" s="25" customFormat="1" ht="15" customHeight="1">
      <c r="A56" s="23"/>
      <c r="B56" s="16"/>
      <c r="C56" s="24" t="s">
        <v>59</v>
      </c>
      <c r="D56" s="16">
        <f>VLOOKUP(C56,[1]Matrice!$A$3:$Z$1004,4,FALSE)</f>
        <v>0.3</v>
      </c>
      <c r="E56" s="16" t="str">
        <f>VLOOKUP(C56,[1]Matrice!$A$3:$Z$1004,19,FALSE)</f>
        <v>Interdrinks</v>
      </c>
      <c r="F56" s="16">
        <f>SUMIF('Produit Recu'!$D$2:$D$5001,Stock!C56,'Produit Recu'!$I$2:$I$5001)</f>
        <v>0</v>
      </c>
      <c r="G56" s="16">
        <f>SUMIF('détail des ventes'!$A$2:$A$15003,Stock!C56,'détail des ventes'!$B$2:$B$15003)</f>
        <v>0</v>
      </c>
      <c r="H56" s="16">
        <f t="shared" si="0"/>
        <v>0</v>
      </c>
    </row>
    <row r="57" spans="1:8" s="25" customFormat="1" ht="15" customHeight="1">
      <c r="A57" s="23"/>
      <c r="B57" s="26"/>
      <c r="C57" s="24" t="s">
        <v>60</v>
      </c>
      <c r="D57" s="16">
        <f>VLOOKUP(C57,[1]Matrice!$A$3:$Z$1004,4,FALSE)</f>
        <v>0.33</v>
      </c>
      <c r="E57" s="16" t="str">
        <f>VLOOKUP(C57,[1]Matrice!$A$3:$Z$1004,19,FALSE)</f>
        <v>Interdrinks</v>
      </c>
      <c r="F57" s="16">
        <f>SUMIF('Produit Recu'!$D$2:$D$5001,Stock!C57,'Produit Recu'!$I$2:$I$5001)</f>
        <v>0</v>
      </c>
      <c r="G57" s="16">
        <f>SUMIF('détail des ventes'!$A$2:$A$15003,Stock!C57,'détail des ventes'!$B$2:$B$15003)</f>
        <v>0</v>
      </c>
      <c r="H57" s="16">
        <f t="shared" si="0"/>
        <v>0</v>
      </c>
    </row>
    <row r="58" spans="1:8" s="25" customFormat="1" ht="15" customHeight="1">
      <c r="A58" s="23"/>
      <c r="B58" s="16"/>
      <c r="C58" s="24" t="s">
        <v>61</v>
      </c>
      <c r="D58" s="16">
        <f>VLOOKUP(C58,[1]Matrice!$A$3:$Z$1004,4,FALSE)</f>
        <v>0.5</v>
      </c>
      <c r="E58" s="16" t="str">
        <f>VLOOKUP(C58,[1]Matrice!$A$3:$Z$1004,19,FALSE)</f>
        <v>Interdrinks</v>
      </c>
      <c r="F58" s="16">
        <f>SUMIF('Produit Recu'!$D$2:$D$5001,Stock!C58,'Produit Recu'!$I$2:$I$5001)</f>
        <v>0</v>
      </c>
      <c r="G58" s="16">
        <f>SUMIF('détail des ventes'!$A$2:$A$15003,Stock!C58,'détail des ventes'!$B$2:$B$15003)</f>
        <v>0</v>
      </c>
      <c r="H58" s="16">
        <f t="shared" si="0"/>
        <v>0</v>
      </c>
    </row>
    <row r="59" spans="1:8" s="25" customFormat="1" ht="15" customHeight="1">
      <c r="A59" s="23"/>
      <c r="B59" s="26"/>
      <c r="C59" s="24" t="s">
        <v>62</v>
      </c>
      <c r="D59" s="16">
        <f>VLOOKUP(C59,[1]Matrice!$A$3:$Z$1004,4,FALSE)</f>
        <v>0.33</v>
      </c>
      <c r="E59" s="16" t="str">
        <f>VLOOKUP(C59,[1]Matrice!$A$3:$Z$1004,19,FALSE)</f>
        <v>Vanuxeem</v>
      </c>
      <c r="F59" s="16">
        <f>SUMIF('Produit Recu'!$D$2:$D$5001,Stock!C59,'Produit Recu'!$I$2:$I$5001)</f>
        <v>0</v>
      </c>
      <c r="G59" s="16">
        <f>SUMIF('détail des ventes'!$A$2:$A$15003,Stock!C59,'détail des ventes'!$B$2:$B$15003)</f>
        <v>24</v>
      </c>
      <c r="H59" s="16">
        <f t="shared" si="0"/>
        <v>-24</v>
      </c>
    </row>
    <row r="60" spans="1:8" s="25" customFormat="1" ht="15" customHeight="1">
      <c r="A60" s="23"/>
      <c r="B60" s="16"/>
      <c r="C60" s="24" t="s">
        <v>63</v>
      </c>
      <c r="D60" s="16">
        <f>VLOOKUP(C60,[1]Matrice!$A$3:$Z$1004,4,FALSE)</f>
        <v>0.33</v>
      </c>
      <c r="E60" s="16" t="str">
        <f>VLOOKUP(C60,[1]Matrice!$A$3:$Z$1004,19,FALSE)</f>
        <v>Vanuxeem</v>
      </c>
      <c r="F60" s="16">
        <f>SUMIF('Produit Recu'!$D$2:$D$5001,Stock!C60,'Produit Recu'!$I$2:$I$5001)</f>
        <v>0</v>
      </c>
      <c r="G60" s="16">
        <f>SUMIF('détail des ventes'!$A$2:$A$15003,Stock!C60,'détail des ventes'!$B$2:$B$15003)</f>
        <v>48</v>
      </c>
      <c r="H60" s="16">
        <f t="shared" si="0"/>
        <v>-48</v>
      </c>
    </row>
    <row r="61" spans="1:8" s="25" customFormat="1" ht="15" customHeight="1">
      <c r="A61" s="23"/>
      <c r="B61" s="26"/>
      <c r="C61" s="24" t="s">
        <v>64</v>
      </c>
      <c r="D61" s="16">
        <f>VLOOKUP(C61,[1]Matrice!$A$3:$Z$1004,4,FALSE)</f>
        <v>0.75</v>
      </c>
      <c r="E61" s="16" t="str">
        <f>VLOOKUP(C61,[1]Matrice!$A$3:$Z$1004,19,FALSE)</f>
        <v>Vanuxeem</v>
      </c>
      <c r="F61" s="16">
        <f>SUMIF('Produit Recu'!$D$2:$D$5001,Stock!C61,'Produit Recu'!$I$2:$I$5001)</f>
        <v>0</v>
      </c>
      <c r="G61" s="16">
        <f>SUMIF('détail des ventes'!$A$2:$A$15003,Stock!C61,'détail des ventes'!$B$2:$B$15003)</f>
        <v>0</v>
      </c>
      <c r="H61" s="16">
        <f t="shared" si="0"/>
        <v>0</v>
      </c>
    </row>
    <row r="62" spans="1:8" s="25" customFormat="1" ht="15" customHeight="1">
      <c r="A62" s="23"/>
      <c r="B62" s="26"/>
      <c r="C62" s="24" t="s">
        <v>65</v>
      </c>
      <c r="D62" s="16">
        <f>VLOOKUP(C62,[1]Matrice!$A$3:$Z$1004,4,FALSE)</f>
        <v>0.75</v>
      </c>
      <c r="E62" s="16" t="str">
        <f>VLOOKUP(C62,[1]Matrice!$A$3:$Z$1004,19,FALSE)</f>
        <v>Vanuxeem</v>
      </c>
      <c r="F62" s="16">
        <f>SUMIF('Produit Recu'!$D$2:$D$5001,Stock!C62,'Produit Recu'!$I$2:$I$5001)</f>
        <v>0</v>
      </c>
      <c r="G62" s="16">
        <f>SUMIF('détail des ventes'!$A$2:$A$15003,Stock!C62,'détail des ventes'!$B$2:$B$15003)</f>
        <v>0</v>
      </c>
      <c r="H62" s="16">
        <f t="shared" si="0"/>
        <v>0</v>
      </c>
    </row>
    <row r="63" spans="1:8" s="25" customFormat="1" ht="15" customHeight="1">
      <c r="A63" s="27"/>
      <c r="B63" s="28"/>
      <c r="C63" s="24" t="s">
        <v>901</v>
      </c>
      <c r="D63" s="16" t="e">
        <f>VLOOKUP(C63,[1]Matrice!$A$3:$Z$1004,4,FALSE)</f>
        <v>#N/A</v>
      </c>
      <c r="E63" s="16" t="e">
        <f>VLOOKUP(C63,[1]Matrice!$A$3:$Z$1004,19,FALSE)</f>
        <v>#N/A</v>
      </c>
      <c r="F63" s="16">
        <f>SUMIF('Produit Recu'!$D$2:$D$5001,Stock!C63,'Produit Recu'!$I$2:$I$5001)</f>
        <v>0</v>
      </c>
      <c r="G63" s="16">
        <f>SUMIF('détail des ventes'!$A$2:$A$15003,Stock!C63,'détail des ventes'!$B$2:$B$15003)</f>
        <v>0</v>
      </c>
      <c r="H63" s="16">
        <f t="shared" si="0"/>
        <v>0</v>
      </c>
    </row>
    <row r="64" spans="1:8" s="25" customFormat="1" ht="15" customHeight="1">
      <c r="A64" s="23"/>
      <c r="B64" s="16"/>
      <c r="C64" s="24" t="s">
        <v>69</v>
      </c>
      <c r="D64" s="16">
        <f>VLOOKUP(C64,[1]Matrice!$A$3:$Z$1004,4,FALSE)</f>
        <v>0.75</v>
      </c>
      <c r="E64" s="16" t="str">
        <f>VLOOKUP(C64,[1]Matrice!$A$3:$Z$1004,19,FALSE)</f>
        <v>Vanuxeem</v>
      </c>
      <c r="F64" s="16">
        <f>SUMIF('Produit Recu'!$D$2:$D$5001,Stock!C64,'Produit Recu'!$I$2:$I$5001)</f>
        <v>0</v>
      </c>
      <c r="G64" s="16">
        <f>SUMIF('détail des ventes'!$A$2:$A$15003,Stock!C64,'détail des ventes'!$B$2:$B$15003)</f>
        <v>0</v>
      </c>
      <c r="H64" s="16">
        <f t="shared" si="0"/>
        <v>0</v>
      </c>
    </row>
    <row r="65" spans="1:8" s="25" customFormat="1" ht="15" customHeight="1">
      <c r="A65" s="23"/>
      <c r="B65" s="26"/>
      <c r="C65" s="24" t="s">
        <v>70</v>
      </c>
      <c r="D65" s="16">
        <f>VLOOKUP(C65,[1]Matrice!$A$3:$Z$1004,4,FALSE)</f>
        <v>0.33</v>
      </c>
      <c r="E65" s="16" t="str">
        <f>VLOOKUP(C65,[1]Matrice!$A$3:$Z$1004,19,FALSE)</f>
        <v>Vanuxeem</v>
      </c>
      <c r="F65" s="16">
        <f>SUMIF('Produit Recu'!$D$2:$D$5001,Stock!C65,'Produit Recu'!$I$2:$I$5001)</f>
        <v>0</v>
      </c>
      <c r="G65" s="16">
        <f>SUMIF('détail des ventes'!$A$2:$A$15003,Stock!C65,'détail des ventes'!$B$2:$B$15003)</f>
        <v>8</v>
      </c>
      <c r="H65" s="16">
        <f t="shared" si="0"/>
        <v>-8</v>
      </c>
    </row>
    <row r="66" spans="1:8" s="25" customFormat="1" ht="15" customHeight="1">
      <c r="A66" s="23"/>
      <c r="B66" s="26"/>
      <c r="C66" s="24" t="s">
        <v>71</v>
      </c>
      <c r="D66" s="16">
        <f>VLOOKUP(C66,[1]Matrice!$A$3:$Z$1004,4,FALSE)</f>
        <v>0.75</v>
      </c>
      <c r="E66" s="16" t="str">
        <f>VLOOKUP(C66,[1]Matrice!$A$3:$Z$1004,19,FALSE)</f>
        <v>Vanuxeem</v>
      </c>
      <c r="F66" s="16">
        <f>SUMIF('Produit Recu'!$D$2:$D$5001,Stock!C66,'Produit Recu'!$I$2:$I$5001)</f>
        <v>0</v>
      </c>
      <c r="G66" s="16">
        <f>SUMIF('détail des ventes'!$A$2:$A$15003,Stock!C66,'détail des ventes'!$B$2:$B$15003)</f>
        <v>11</v>
      </c>
      <c r="H66" s="16">
        <f t="shared" si="0"/>
        <v>-11</v>
      </c>
    </row>
    <row r="67" spans="1:8" s="25" customFormat="1" ht="15" customHeight="1">
      <c r="A67" s="23"/>
      <c r="B67" s="26"/>
      <c r="C67" s="24" t="s">
        <v>72</v>
      </c>
      <c r="D67" s="16">
        <f>VLOOKUP(C67,[1]Matrice!$A$3:$Z$1004,4,FALSE)</f>
        <v>0.75</v>
      </c>
      <c r="E67" s="16" t="str">
        <f>VLOOKUP(C67,[1]Matrice!$A$3:$Z$1004,19,FALSE)</f>
        <v>Vanuxeem</v>
      </c>
      <c r="F67" s="16">
        <f>SUMIF('Produit Recu'!$D$2:$D$5001,Stock!C67,'Produit Recu'!$I$2:$I$5001)</f>
        <v>0</v>
      </c>
      <c r="G67" s="16">
        <f>SUMIF('détail des ventes'!$A$2:$A$15003,Stock!C67,'détail des ventes'!$B$2:$B$15003)</f>
        <v>0</v>
      </c>
      <c r="H67" s="16">
        <f t="shared" si="0"/>
        <v>0</v>
      </c>
    </row>
    <row r="68" spans="1:8" s="25" customFormat="1" ht="15" customHeight="1">
      <c r="A68" s="23"/>
      <c r="B68" s="26"/>
      <c r="C68" s="24" t="s">
        <v>73</v>
      </c>
      <c r="D68" s="16">
        <f>VLOOKUP(C68,[1]Matrice!$A$3:$Z$1004,4,FALSE)</f>
        <v>0.75</v>
      </c>
      <c r="E68" s="16" t="str">
        <f>VLOOKUP(C68,[1]Matrice!$A$3:$Z$1004,19,FALSE)</f>
        <v>Vanuxeem</v>
      </c>
      <c r="F68" s="16">
        <f>SUMIF('Produit Recu'!$D$2:$D$5001,Stock!C68,'Produit Recu'!$I$2:$I$5001)</f>
        <v>0</v>
      </c>
      <c r="G68" s="16">
        <f>SUMIF('détail des ventes'!$A$2:$A$15003,Stock!C68,'détail des ventes'!$B$2:$B$15003)</f>
        <v>10</v>
      </c>
      <c r="H68" s="16">
        <f t="shared" ref="H68:H131" si="1">F68-G68</f>
        <v>-10</v>
      </c>
    </row>
    <row r="69" spans="1:8" s="25" customFormat="1" ht="15" customHeight="1">
      <c r="A69" s="23"/>
      <c r="B69" s="26"/>
      <c r="C69" s="24" t="s">
        <v>74</v>
      </c>
      <c r="D69" s="16">
        <f>VLOOKUP(C69,[1]Matrice!$A$3:$Z$1004,4,FALSE)</f>
        <v>0.33</v>
      </c>
      <c r="E69" s="16" t="str">
        <f>VLOOKUP(C69,[1]Matrice!$A$3:$Z$1004,19,FALSE)</f>
        <v>Vanuxeem</v>
      </c>
      <c r="F69" s="16">
        <f>SUMIF('Produit Recu'!$D$2:$D$5001,Stock!C69,'Produit Recu'!$I$2:$I$5001)</f>
        <v>0</v>
      </c>
      <c r="G69" s="16">
        <f>SUMIF('détail des ventes'!$A$2:$A$15003,Stock!C69,'détail des ventes'!$B$2:$B$15003)</f>
        <v>5</v>
      </c>
      <c r="H69" s="16">
        <f t="shared" si="1"/>
        <v>-5</v>
      </c>
    </row>
    <row r="70" spans="1:8" s="25" customFormat="1" ht="15" customHeight="1">
      <c r="A70" s="23"/>
      <c r="B70" s="26"/>
      <c r="C70" s="24" t="s">
        <v>75</v>
      </c>
      <c r="D70" s="16">
        <f>VLOOKUP(C70,[1]Matrice!$A$3:$Z$1004,4,FALSE)</f>
        <v>0.75</v>
      </c>
      <c r="E70" s="16" t="str">
        <f>VLOOKUP(C70,[1]Matrice!$A$3:$Z$1004,19,FALSE)</f>
        <v>Vanuxeem</v>
      </c>
      <c r="F70" s="16">
        <f>SUMIF('Produit Recu'!$D$2:$D$5001,Stock!C70,'Produit Recu'!$I$2:$I$5001)</f>
        <v>0</v>
      </c>
      <c r="G70" s="16">
        <f>SUMIF('détail des ventes'!$A$2:$A$15003,Stock!C70,'détail des ventes'!$B$2:$B$15003)</f>
        <v>12</v>
      </c>
      <c r="H70" s="16">
        <f t="shared" si="1"/>
        <v>-12</v>
      </c>
    </row>
    <row r="71" spans="1:8" s="25" customFormat="1" ht="15" customHeight="1">
      <c r="A71" s="23"/>
      <c r="B71" s="26"/>
      <c r="C71" s="24" t="s">
        <v>76</v>
      </c>
      <c r="D71" s="16">
        <f>VLOOKUP(C71,[1]Matrice!$A$3:$Z$1004,4,FALSE)</f>
        <v>0.33</v>
      </c>
      <c r="E71" s="16" t="str">
        <f>VLOOKUP(C71,[1]Matrice!$A$3:$Z$1004,19,FALSE)</f>
        <v>Vanuxeem</v>
      </c>
      <c r="F71" s="16">
        <f>SUMIF('Produit Recu'!$D$2:$D$5001,Stock!C71,'Produit Recu'!$I$2:$I$5001)</f>
        <v>0</v>
      </c>
      <c r="G71" s="16">
        <f>SUMIF('détail des ventes'!$A$2:$A$15003,Stock!C71,'détail des ventes'!$B$2:$B$15003)</f>
        <v>23</v>
      </c>
      <c r="H71" s="16">
        <f t="shared" si="1"/>
        <v>-23</v>
      </c>
    </row>
    <row r="72" spans="1:8" s="25" customFormat="1" ht="15" customHeight="1">
      <c r="A72" s="23"/>
      <c r="B72" s="26"/>
      <c r="C72" s="24" t="s">
        <v>77</v>
      </c>
      <c r="D72" s="16">
        <f>VLOOKUP(C72,[1]Matrice!$A$3:$Z$1004,4,FALSE)</f>
        <v>0.75</v>
      </c>
      <c r="E72" s="16" t="str">
        <f>VLOOKUP(C72,[1]Matrice!$A$3:$Z$1004,19,FALSE)</f>
        <v>Vanuxeem</v>
      </c>
      <c r="F72" s="16">
        <f>SUMIF('Produit Recu'!$D$2:$D$5001,Stock!C72,'Produit Recu'!$I$2:$I$5001)</f>
        <v>0</v>
      </c>
      <c r="G72" s="16">
        <f>SUMIF('détail des ventes'!$A$2:$A$15003,Stock!C72,'détail des ventes'!$B$2:$B$15003)</f>
        <v>11</v>
      </c>
      <c r="H72" s="16">
        <f t="shared" si="1"/>
        <v>-11</v>
      </c>
    </row>
    <row r="73" spans="1:8" s="25" customFormat="1" ht="15" customHeight="1">
      <c r="A73" s="23"/>
      <c r="B73" s="26"/>
      <c r="C73" s="24" t="s">
        <v>78</v>
      </c>
      <c r="D73" s="16">
        <f>VLOOKUP(C73,[1]Matrice!$A$3:$Z$1004,4,FALSE)</f>
        <v>0</v>
      </c>
      <c r="E73" s="16" t="str">
        <f>VLOOKUP(C73,[1]Matrice!$A$3:$Z$1004,19,FALSE)</f>
        <v>Interdrinks</v>
      </c>
      <c r="F73" s="16">
        <f>SUMIF('Produit Recu'!$D$2:$D$5001,Stock!C73,'Produit Recu'!$I$2:$I$5001)</f>
        <v>0</v>
      </c>
      <c r="G73" s="16">
        <f>SUMIF('détail des ventes'!$A$2:$A$15003,Stock!C73,'détail des ventes'!$B$2:$B$15003)</f>
        <v>0</v>
      </c>
      <c r="H73" s="16">
        <f t="shared" si="1"/>
        <v>0</v>
      </c>
    </row>
    <row r="74" spans="1:8" s="25" customFormat="1" ht="15" customHeight="1">
      <c r="A74" s="23"/>
      <c r="B74" s="26"/>
      <c r="C74" s="24" t="s">
        <v>79</v>
      </c>
      <c r="D74" s="16">
        <f>VLOOKUP(C74,[1]Matrice!$A$3:$Z$1004,4,FALSE)</f>
        <v>0.75</v>
      </c>
      <c r="E74" s="16" t="str">
        <f>VLOOKUP(C74,[1]Matrice!$A$3:$Z$1004,19,FALSE)</f>
        <v>SARL Jeanivre</v>
      </c>
      <c r="F74" s="16">
        <f>SUMIF('Produit Recu'!$D$2:$D$5001,Stock!C74,'Produit Recu'!$I$2:$I$5001)</f>
        <v>0</v>
      </c>
      <c r="G74" s="16">
        <f>SUMIF('détail des ventes'!$A$2:$A$15003,Stock!C74,'détail des ventes'!$B$2:$B$15003)</f>
        <v>10</v>
      </c>
      <c r="H74" s="16">
        <f t="shared" si="1"/>
        <v>-10</v>
      </c>
    </row>
    <row r="75" spans="1:8" s="25" customFormat="1" ht="15" customHeight="1">
      <c r="A75" s="23"/>
      <c r="B75" s="16"/>
      <c r="C75" s="24" t="s">
        <v>80</v>
      </c>
      <c r="D75" s="16">
        <f>VLOOKUP(C75,[1]Matrice!$A$3:$Z$1004,4,FALSE)</f>
        <v>0.75</v>
      </c>
      <c r="E75" s="16" t="str">
        <f>VLOOKUP(C75,[1]Matrice!$A$3:$Z$1004,19,FALSE)</f>
        <v>SARL Jeanivre</v>
      </c>
      <c r="F75" s="16">
        <f>SUMIF('Produit Recu'!$D$2:$D$5001,Stock!C75,'Produit Recu'!$I$2:$I$5001)</f>
        <v>0</v>
      </c>
      <c r="G75" s="16">
        <f>SUMIF('détail des ventes'!$A$2:$A$15003,Stock!C75,'détail des ventes'!$B$2:$B$15003)</f>
        <v>1</v>
      </c>
      <c r="H75" s="16">
        <f t="shared" si="1"/>
        <v>-1</v>
      </c>
    </row>
    <row r="76" spans="1:8" s="25" customFormat="1" ht="15" customHeight="1">
      <c r="A76" s="23"/>
      <c r="B76" s="26"/>
      <c r="C76" s="24" t="s">
        <v>81</v>
      </c>
      <c r="D76" s="16">
        <f>VLOOKUP(C76,[1]Matrice!$A$3:$Z$1004,4,FALSE)</f>
        <v>0.75</v>
      </c>
      <c r="E76" s="16" t="str">
        <f>VLOOKUP(C76,[1]Matrice!$A$3:$Z$1004,19,FALSE)</f>
        <v>SARL Jeanivre</v>
      </c>
      <c r="F76" s="16">
        <f>SUMIF('Produit Recu'!$D$2:$D$5001,Stock!C76,'Produit Recu'!$I$2:$I$5001)</f>
        <v>0</v>
      </c>
      <c r="G76" s="16">
        <f>SUMIF('détail des ventes'!$A$2:$A$15003,Stock!C76,'détail des ventes'!$B$2:$B$15003)</f>
        <v>1</v>
      </c>
      <c r="H76" s="16">
        <f t="shared" si="1"/>
        <v>-1</v>
      </c>
    </row>
    <row r="77" spans="1:8" s="25" customFormat="1" ht="15" customHeight="1">
      <c r="A77" s="23"/>
      <c r="B77" s="26"/>
      <c r="C77" s="24" t="s">
        <v>82</v>
      </c>
      <c r="D77" s="16">
        <f>VLOOKUP(C77,[1]Matrice!$A$3:$Z$1004,4,FALSE)</f>
        <v>0.75</v>
      </c>
      <c r="E77" s="16" t="str">
        <f>VLOOKUP(C77,[1]Matrice!$A$3:$Z$1004,19,FALSE)</f>
        <v>SARL Jeanivre</v>
      </c>
      <c r="F77" s="16">
        <f>SUMIF('Produit Recu'!$D$2:$D$5001,Stock!C77,'Produit Recu'!$I$2:$I$5001)</f>
        <v>0</v>
      </c>
      <c r="G77" s="16">
        <f>SUMIF('détail des ventes'!$A$2:$A$15003,Stock!C77,'détail des ventes'!$B$2:$B$15003)</f>
        <v>6</v>
      </c>
      <c r="H77" s="16">
        <f t="shared" si="1"/>
        <v>-6</v>
      </c>
    </row>
    <row r="78" spans="1:8" s="25" customFormat="1" ht="15" customHeight="1">
      <c r="A78" s="23"/>
      <c r="B78" s="26"/>
      <c r="C78" s="24" t="s">
        <v>83</v>
      </c>
      <c r="D78" s="16">
        <f>VLOOKUP(C78,[1]Matrice!$A$3:$Z$1004,4,FALSE)</f>
        <v>0.375</v>
      </c>
      <c r="E78" s="16" t="str">
        <f>VLOOKUP(C78,[1]Matrice!$A$3:$Z$1004,19,FALSE)</f>
        <v>SARL Jeanivre</v>
      </c>
      <c r="F78" s="16">
        <f>SUMIF('Produit Recu'!$D$2:$D$5001,Stock!C78,'Produit Recu'!$I$2:$I$5001)</f>
        <v>0</v>
      </c>
      <c r="G78" s="16">
        <f>SUMIF('détail des ventes'!$A$2:$A$15003,Stock!C78,'détail des ventes'!$B$2:$B$15003)</f>
        <v>2</v>
      </c>
      <c r="H78" s="16">
        <f t="shared" si="1"/>
        <v>-2</v>
      </c>
    </row>
    <row r="79" spans="1:8" s="25" customFormat="1" ht="15" customHeight="1">
      <c r="A79" s="23"/>
      <c r="B79" s="26"/>
      <c r="C79" s="24" t="s">
        <v>84</v>
      </c>
      <c r="D79" s="16">
        <f>VLOOKUP(C79,[1]Matrice!$A$3:$Z$1004,4,FALSE)</f>
        <v>0.75</v>
      </c>
      <c r="E79" s="16" t="str">
        <f>VLOOKUP(C79,[1]Matrice!$A$3:$Z$1004,19,FALSE)</f>
        <v>SARL Jeanivre</v>
      </c>
      <c r="F79" s="16">
        <f>SUMIF('Produit Recu'!$D$2:$D$5001,Stock!C79,'Produit Recu'!$I$2:$I$5001)</f>
        <v>0</v>
      </c>
      <c r="G79" s="16">
        <f>SUMIF('détail des ventes'!$A$2:$A$15003,Stock!C79,'détail des ventes'!$B$2:$B$15003)</f>
        <v>1</v>
      </c>
      <c r="H79" s="16">
        <f t="shared" si="1"/>
        <v>-1</v>
      </c>
    </row>
    <row r="80" spans="1:8" s="25" customFormat="1" ht="15" customHeight="1">
      <c r="A80" s="23"/>
      <c r="B80" s="26"/>
      <c r="C80" s="24" t="s">
        <v>85</v>
      </c>
      <c r="D80" s="16">
        <f>VLOOKUP(C80,[1]Matrice!$A$3:$Z$1004,4,FALSE)</f>
        <v>0.75</v>
      </c>
      <c r="E80" s="16" t="str">
        <f>VLOOKUP(C80,[1]Matrice!$A$3:$Z$1004,19,FALSE)</f>
        <v>SARL Jeanivre</v>
      </c>
      <c r="F80" s="16">
        <f>SUMIF('Produit Recu'!$D$2:$D$5001,Stock!C80,'Produit Recu'!$I$2:$I$5001)</f>
        <v>0</v>
      </c>
      <c r="G80" s="16">
        <f>SUMIF('détail des ventes'!$A$2:$A$15003,Stock!C80,'détail des ventes'!$B$2:$B$15003)</f>
        <v>4</v>
      </c>
      <c r="H80" s="16">
        <f t="shared" si="1"/>
        <v>-4</v>
      </c>
    </row>
    <row r="81" spans="1:8" s="25" customFormat="1" ht="15" customHeight="1">
      <c r="A81" s="23"/>
      <c r="B81" s="26"/>
      <c r="C81" s="24" t="s">
        <v>86</v>
      </c>
      <c r="D81" s="16">
        <f>VLOOKUP(C81,[1]Matrice!$A$3:$Z$1004,4,FALSE)</f>
        <v>0.33</v>
      </c>
      <c r="E81" s="16" t="str">
        <f>VLOOKUP(C81,[1]Matrice!$A$3:$Z$1004,19,FALSE)</f>
        <v>Interdrinks</v>
      </c>
      <c r="F81" s="16">
        <f>SUMIF('Produit Recu'!$D$2:$D$5001,Stock!C81,'Produit Recu'!$I$2:$I$5001)</f>
        <v>0</v>
      </c>
      <c r="G81" s="16">
        <f>SUMIF('détail des ventes'!$A$2:$A$15003,Stock!C81,'détail des ventes'!$B$2:$B$15003)</f>
        <v>22</v>
      </c>
      <c r="H81" s="16">
        <f t="shared" si="1"/>
        <v>-22</v>
      </c>
    </row>
    <row r="82" spans="1:8" s="25" customFormat="1" ht="15" customHeight="1">
      <c r="A82" s="23"/>
      <c r="B82" s="26"/>
      <c r="C82" s="24" t="s">
        <v>87</v>
      </c>
      <c r="D82" s="16">
        <f>VLOOKUP(C82,[1]Matrice!$A$3:$Z$1004,4,FALSE)</f>
        <v>0.33</v>
      </c>
      <c r="E82" s="16" t="str">
        <f>VLOOKUP(C82,[1]Matrice!$A$3:$Z$1004,19,FALSE)</f>
        <v>Interdrinks</v>
      </c>
      <c r="F82" s="16">
        <f>SUMIF('Produit Recu'!$D$2:$D$5001,Stock!C82,'Produit Recu'!$I$2:$I$5001)</f>
        <v>0</v>
      </c>
      <c r="G82" s="16">
        <f>SUMIF('détail des ventes'!$A$2:$A$15003,Stock!C82,'détail des ventes'!$B$2:$B$15003)</f>
        <v>9</v>
      </c>
      <c r="H82" s="16">
        <f t="shared" si="1"/>
        <v>-9</v>
      </c>
    </row>
    <row r="83" spans="1:8" s="25" customFormat="1" ht="15" customHeight="1">
      <c r="A83" s="23"/>
      <c r="B83" s="26"/>
      <c r="C83" s="24" t="s">
        <v>88</v>
      </c>
      <c r="D83" s="16">
        <f>VLOOKUP(C83,[1]Matrice!$A$3:$Z$1004,4,FALSE)</f>
        <v>0.33</v>
      </c>
      <c r="E83" s="16" t="str">
        <f>VLOOKUP(C83,[1]Matrice!$A$3:$Z$1004,19,FALSE)</f>
        <v>Vanuxeem</v>
      </c>
      <c r="F83" s="16">
        <f>SUMIF('Produit Recu'!$D$2:$D$5001,Stock!C83,'Produit Recu'!$I$2:$I$5001)</f>
        <v>0</v>
      </c>
      <c r="G83" s="16">
        <f>SUMIF('détail des ventes'!$A$2:$A$15003,Stock!C83,'détail des ventes'!$B$2:$B$15003)</f>
        <v>2</v>
      </c>
      <c r="H83" s="16">
        <f t="shared" si="1"/>
        <v>-2</v>
      </c>
    </row>
    <row r="84" spans="1:8" s="25" customFormat="1" ht="15" customHeight="1">
      <c r="A84" s="23"/>
      <c r="B84" s="26"/>
      <c r="C84" s="24" t="s">
        <v>89</v>
      </c>
      <c r="D84" s="16">
        <f>VLOOKUP(C84,[1]Matrice!$A$3:$Z$1004,4,FALSE)</f>
        <v>0.33</v>
      </c>
      <c r="E84" s="16" t="str">
        <f>VLOOKUP(C84,[1]Matrice!$A$3:$Z$1004,19,FALSE)</f>
        <v>Vanuxeem</v>
      </c>
      <c r="F84" s="16">
        <f>SUMIF('Produit Recu'!$D$2:$D$5001,Stock!C84,'Produit Recu'!$I$2:$I$5001)</f>
        <v>0</v>
      </c>
      <c r="G84" s="16">
        <f>SUMIF('détail des ventes'!$A$2:$A$15003,Stock!C84,'détail des ventes'!$B$2:$B$15003)</f>
        <v>14</v>
      </c>
      <c r="H84" s="16">
        <f t="shared" si="1"/>
        <v>-14</v>
      </c>
    </row>
    <row r="85" spans="1:8" s="25" customFormat="1" ht="15" customHeight="1">
      <c r="A85" s="23"/>
      <c r="B85" s="16"/>
      <c r="C85" s="24" t="s">
        <v>90</v>
      </c>
      <c r="D85" s="16">
        <f>VLOOKUP(C85,[1]Matrice!$A$3:$Z$1004,4,FALSE)</f>
        <v>0.33</v>
      </c>
      <c r="E85" s="16" t="str">
        <f>VLOOKUP(C85,[1]Matrice!$A$3:$Z$1004,19,FALSE)</f>
        <v>Vanuxeem</v>
      </c>
      <c r="F85" s="16">
        <f>SUMIF('Produit Recu'!$D$2:$D$5001,Stock!C85,'Produit Recu'!$I$2:$I$5001)</f>
        <v>0</v>
      </c>
      <c r="G85" s="16">
        <f>SUMIF('détail des ventes'!$A$2:$A$15003,Stock!C85,'détail des ventes'!$B$2:$B$15003)</f>
        <v>15</v>
      </c>
      <c r="H85" s="16">
        <f t="shared" si="1"/>
        <v>-15</v>
      </c>
    </row>
    <row r="86" spans="1:8" s="25" customFormat="1" ht="15" customHeight="1">
      <c r="A86" s="23"/>
      <c r="B86" s="26"/>
      <c r="C86" s="24" t="s">
        <v>91</v>
      </c>
      <c r="D86" s="16">
        <f>VLOOKUP(C86,[1]Matrice!$A$3:$Z$1004,4,FALSE)</f>
        <v>0.75</v>
      </c>
      <c r="E86" s="16" t="str">
        <f>VLOOKUP(C86,[1]Matrice!$A$3:$Z$1004,19,FALSE)</f>
        <v>Vanuxeem</v>
      </c>
      <c r="F86" s="16">
        <f>SUMIF('Produit Recu'!$D$2:$D$5001,Stock!C86,'Produit Recu'!$I$2:$I$5001)</f>
        <v>0</v>
      </c>
      <c r="G86" s="16">
        <f>SUMIF('détail des ventes'!$A$2:$A$15003,Stock!C86,'détail des ventes'!$B$2:$B$15003)</f>
        <v>0</v>
      </c>
      <c r="H86" s="16">
        <f t="shared" si="1"/>
        <v>0</v>
      </c>
    </row>
    <row r="87" spans="1:8" s="25" customFormat="1" ht="15" customHeight="1">
      <c r="A87" s="23"/>
      <c r="B87" s="16"/>
      <c r="C87" s="24" t="s">
        <v>92</v>
      </c>
      <c r="D87" s="16">
        <f>VLOOKUP(C87,[1]Matrice!$A$3:$Z$1004,4,FALSE)</f>
        <v>0.75</v>
      </c>
      <c r="E87" s="16" t="str">
        <f>VLOOKUP(C87,[1]Matrice!$A$3:$Z$1004,19,FALSE)</f>
        <v>Vanuxeem</v>
      </c>
      <c r="F87" s="16">
        <f>SUMIF('Produit Recu'!$D$2:$D$5001,Stock!C87,'Produit Recu'!$I$2:$I$5001)</f>
        <v>0</v>
      </c>
      <c r="G87" s="16">
        <f>SUMIF('détail des ventes'!$A$2:$A$15003,Stock!C87,'détail des ventes'!$B$2:$B$15003)</f>
        <v>3</v>
      </c>
      <c r="H87" s="16">
        <f t="shared" si="1"/>
        <v>-3</v>
      </c>
    </row>
    <row r="88" spans="1:8" s="25" customFormat="1" ht="15" customHeight="1">
      <c r="A88" s="23"/>
      <c r="B88" s="16"/>
      <c r="C88" s="24" t="s">
        <v>93</v>
      </c>
      <c r="D88" s="16">
        <f>VLOOKUP(C88,[1]Matrice!$A$3:$Z$1004,4,FALSE)</f>
        <v>0.75</v>
      </c>
      <c r="E88" s="16" t="str">
        <f>VLOOKUP(C88,[1]Matrice!$A$3:$Z$1004,19,FALSE)</f>
        <v>Vanuxeem</v>
      </c>
      <c r="F88" s="16">
        <f>SUMIF('Produit Recu'!$D$2:$D$5001,Stock!C88,'Produit Recu'!$I$2:$I$5001)</f>
        <v>0</v>
      </c>
      <c r="G88" s="16">
        <f>SUMIF('détail des ventes'!$A$2:$A$15003,Stock!C88,'détail des ventes'!$B$2:$B$15003)</f>
        <v>0</v>
      </c>
      <c r="H88" s="16">
        <f t="shared" si="1"/>
        <v>0</v>
      </c>
    </row>
    <row r="89" spans="1:8" s="25" customFormat="1" ht="15" customHeight="1">
      <c r="A89" s="23"/>
      <c r="B89" s="16"/>
      <c r="C89" s="24" t="s">
        <v>94</v>
      </c>
      <c r="D89" s="16">
        <f>VLOOKUP(C89,[1]Matrice!$A$3:$Z$1004,4,FALSE)</f>
        <v>0.33</v>
      </c>
      <c r="E89" s="16" t="str">
        <f>VLOOKUP(C89,[1]Matrice!$A$3:$Z$1004,19,FALSE)</f>
        <v>Vanuxeem</v>
      </c>
      <c r="F89" s="16">
        <f>SUMIF('Produit Recu'!$D$2:$D$5001,Stock!C89,'Produit Recu'!$I$2:$I$5001)</f>
        <v>0</v>
      </c>
      <c r="G89" s="16">
        <f>SUMIF('détail des ventes'!$A$2:$A$15003,Stock!C89,'détail des ventes'!$B$2:$B$15003)</f>
        <v>15</v>
      </c>
      <c r="H89" s="16">
        <f t="shared" si="1"/>
        <v>-15</v>
      </c>
    </row>
    <row r="90" spans="1:8" s="25" customFormat="1" ht="15" customHeight="1">
      <c r="A90" s="23"/>
      <c r="B90" s="26"/>
      <c r="C90" s="24" t="s">
        <v>95</v>
      </c>
      <c r="D90" s="16">
        <f>VLOOKUP(C90,[1]Matrice!$A$3:$Z$1004,4,FALSE)</f>
        <v>0.33</v>
      </c>
      <c r="E90" s="16" t="str">
        <f>VLOOKUP(C90,[1]Matrice!$A$3:$Z$1004,19,FALSE)</f>
        <v>Vanuxeem</v>
      </c>
      <c r="F90" s="16">
        <f>SUMIF('Produit Recu'!$D$2:$D$5001,Stock!C90,'Produit Recu'!$I$2:$I$5001)</f>
        <v>0</v>
      </c>
      <c r="G90" s="16">
        <f>SUMIF('détail des ventes'!$A$2:$A$15003,Stock!C90,'détail des ventes'!$B$2:$B$15003)</f>
        <v>26</v>
      </c>
      <c r="H90" s="16">
        <f t="shared" si="1"/>
        <v>-26</v>
      </c>
    </row>
    <row r="91" spans="1:8" s="25" customFormat="1" ht="15" customHeight="1">
      <c r="A91" s="23"/>
      <c r="B91" s="26"/>
      <c r="C91" s="24" t="s">
        <v>96</v>
      </c>
      <c r="D91" s="16">
        <f>VLOOKUP(C91,[1]Matrice!$A$3:$Z$1004,4,FALSE)</f>
        <v>0.33</v>
      </c>
      <c r="E91" s="16" t="str">
        <f>VLOOKUP(C91,[1]Matrice!$A$3:$Z$1004,19,FALSE)</f>
        <v>Vanuxeem</v>
      </c>
      <c r="F91" s="16">
        <f>SUMIF('Produit Recu'!$D$2:$D$5001,Stock!C91,'Produit Recu'!$I$2:$I$5001)</f>
        <v>0</v>
      </c>
      <c r="G91" s="16">
        <f>SUMIF('détail des ventes'!$A$2:$A$15003,Stock!C91,'détail des ventes'!$B$2:$B$15003)</f>
        <v>37</v>
      </c>
      <c r="H91" s="16">
        <f t="shared" si="1"/>
        <v>-37</v>
      </c>
    </row>
    <row r="92" spans="1:8" s="25" customFormat="1" ht="15" customHeight="1">
      <c r="A92" s="23"/>
      <c r="B92" s="16"/>
      <c r="C92" s="24" t="s">
        <v>97</v>
      </c>
      <c r="D92" s="16">
        <f>VLOOKUP(C92,[1]Matrice!$A$3:$Z$1004,4,FALSE)</f>
        <v>0.75</v>
      </c>
      <c r="E92" s="16" t="str">
        <f>VLOOKUP(C92,[1]Matrice!$A$3:$Z$1004,19,FALSE)</f>
        <v>Vanuxeem</v>
      </c>
      <c r="F92" s="16">
        <f>SUMIF('Produit Recu'!$D$2:$D$5001,Stock!C92,'Produit Recu'!$I$2:$I$5001)</f>
        <v>0</v>
      </c>
      <c r="G92" s="16">
        <f>SUMIF('détail des ventes'!$A$2:$A$15003,Stock!C92,'détail des ventes'!$B$2:$B$15003)</f>
        <v>23</v>
      </c>
      <c r="H92" s="16">
        <f t="shared" si="1"/>
        <v>-23</v>
      </c>
    </row>
    <row r="93" spans="1:8" s="25" customFormat="1" ht="15" customHeight="1">
      <c r="A93" s="23"/>
      <c r="B93" s="16"/>
      <c r="C93" s="24" t="s">
        <v>98</v>
      </c>
      <c r="D93" s="16">
        <f>VLOOKUP(C93,[1]Matrice!$A$3:$Z$1004,4,FALSE)</f>
        <v>0.33</v>
      </c>
      <c r="E93" s="16" t="str">
        <f>VLOOKUP(C93,[1]Matrice!$A$3:$Z$1004,19,FALSE)</f>
        <v>Vanuxeem</v>
      </c>
      <c r="F93" s="16">
        <f>SUMIF('Produit Recu'!$D$2:$D$5001,Stock!C93,'Produit Recu'!$I$2:$I$5001)</f>
        <v>0</v>
      </c>
      <c r="G93" s="16">
        <f>SUMIF('détail des ventes'!$A$2:$A$15003,Stock!C93,'détail des ventes'!$B$2:$B$15003)</f>
        <v>4</v>
      </c>
      <c r="H93" s="16">
        <f t="shared" si="1"/>
        <v>-4</v>
      </c>
    </row>
    <row r="94" spans="1:8" s="25" customFormat="1" ht="15" customHeight="1">
      <c r="A94" s="23"/>
      <c r="B94" s="16"/>
      <c r="C94" s="24" t="s">
        <v>99</v>
      </c>
      <c r="D94" s="16">
        <f>VLOOKUP(C94,[1]Matrice!$A$3:$Z$1004,4,FALSE)</f>
        <v>0.75</v>
      </c>
      <c r="E94" s="16" t="str">
        <f>VLOOKUP(C94,[1]Matrice!$A$3:$Z$1004,19,FALSE)</f>
        <v>Vanuxeem</v>
      </c>
      <c r="F94" s="16">
        <f>SUMIF('Produit Recu'!$D$2:$D$5001,Stock!C94,'Produit Recu'!$I$2:$I$5001)</f>
        <v>0</v>
      </c>
      <c r="G94" s="16">
        <f>SUMIF('détail des ventes'!$A$2:$A$15003,Stock!C94,'détail des ventes'!$B$2:$B$15003)</f>
        <v>4</v>
      </c>
      <c r="H94" s="16">
        <f t="shared" si="1"/>
        <v>-4</v>
      </c>
    </row>
    <row r="95" spans="1:8" s="25" customFormat="1" ht="15" customHeight="1">
      <c r="A95" s="23"/>
      <c r="B95" s="26"/>
      <c r="C95" s="24" t="s">
        <v>100</v>
      </c>
      <c r="D95" s="16">
        <f>VLOOKUP(C95,[1]Matrice!$A$3:$Z$1004,4,FALSE)</f>
        <v>0.33</v>
      </c>
      <c r="E95" s="16" t="str">
        <f>VLOOKUP(C95,[1]Matrice!$A$3:$Z$1004,19,FALSE)</f>
        <v>Interdrinks</v>
      </c>
      <c r="F95" s="16">
        <f>SUMIF('Produit Recu'!$D$2:$D$5001,Stock!C95,'Produit Recu'!$I$2:$I$5001)</f>
        <v>0</v>
      </c>
      <c r="G95" s="16">
        <f>SUMIF('détail des ventes'!$A$2:$A$15003,Stock!C95,'détail des ventes'!$B$2:$B$15003)</f>
        <v>2</v>
      </c>
      <c r="H95" s="16">
        <f t="shared" si="1"/>
        <v>-2</v>
      </c>
    </row>
    <row r="96" spans="1:8" s="25" customFormat="1" ht="15" customHeight="1">
      <c r="A96" s="23"/>
      <c r="B96" s="26"/>
      <c r="C96" s="24" t="s">
        <v>101</v>
      </c>
      <c r="D96" s="16">
        <f>VLOOKUP(C96,[1]Matrice!$A$3:$Z$1004,4,FALSE)</f>
        <v>0.33</v>
      </c>
      <c r="E96" s="16" t="str">
        <f>VLOOKUP(C96,[1]Matrice!$A$3:$Z$1004,19,FALSE)</f>
        <v>Interdrinks</v>
      </c>
      <c r="F96" s="16">
        <f>SUMIF('Produit Recu'!$D$2:$D$5001,Stock!C96,'Produit Recu'!$I$2:$I$5001)</f>
        <v>0</v>
      </c>
      <c r="G96" s="16">
        <f>SUMIF('détail des ventes'!$A$2:$A$15003,Stock!C96,'détail des ventes'!$B$2:$B$15003)</f>
        <v>13</v>
      </c>
      <c r="H96" s="16">
        <f t="shared" si="1"/>
        <v>-13</v>
      </c>
    </row>
    <row r="97" spans="1:8" s="25" customFormat="1" ht="15" customHeight="1">
      <c r="A97" s="23"/>
      <c r="B97" s="26"/>
      <c r="C97" s="24" t="s">
        <v>102</v>
      </c>
      <c r="D97" s="16">
        <f>VLOOKUP(C97,[1]Matrice!$A$3:$Z$1004,4,FALSE)</f>
        <v>0.33</v>
      </c>
      <c r="E97" s="16" t="str">
        <f>VLOOKUP(C97,[1]Matrice!$A$3:$Z$1004,19,FALSE)</f>
        <v>Interdrinks</v>
      </c>
      <c r="F97" s="16">
        <f>SUMIF('Produit Recu'!$D$2:$D$5001,Stock!C97,'Produit Recu'!$I$2:$I$5001)</f>
        <v>0</v>
      </c>
      <c r="G97" s="16">
        <f>SUMIF('détail des ventes'!$A$2:$A$15003,Stock!C97,'détail des ventes'!$B$2:$B$15003)</f>
        <v>12</v>
      </c>
      <c r="H97" s="16">
        <f t="shared" si="1"/>
        <v>-12</v>
      </c>
    </row>
    <row r="98" spans="1:8" s="25" customFormat="1" ht="15" customHeight="1">
      <c r="A98" s="23"/>
      <c r="B98" s="26"/>
      <c r="C98" s="24" t="s">
        <v>103</v>
      </c>
      <c r="D98" s="16">
        <f>VLOOKUP(C98,[1]Matrice!$A$3:$Z$1004,4,FALSE)</f>
        <v>0.33</v>
      </c>
      <c r="E98" s="16" t="str">
        <f>VLOOKUP(C98,[1]Matrice!$A$3:$Z$1004,19,FALSE)</f>
        <v>Interdrinks</v>
      </c>
      <c r="F98" s="16">
        <f>SUMIF('Produit Recu'!$D$2:$D$5001,Stock!C98,'Produit Recu'!$I$2:$I$5001)</f>
        <v>0</v>
      </c>
      <c r="G98" s="16">
        <f>SUMIF('détail des ventes'!$A$2:$A$15003,Stock!C98,'détail des ventes'!$B$2:$B$15003)</f>
        <v>10</v>
      </c>
      <c r="H98" s="16">
        <f t="shared" si="1"/>
        <v>-10</v>
      </c>
    </row>
    <row r="99" spans="1:8" s="25" customFormat="1" ht="15" customHeight="1">
      <c r="A99" s="23"/>
      <c r="B99" s="16"/>
      <c r="C99" s="24" t="s">
        <v>104</v>
      </c>
      <c r="D99" s="16">
        <f>VLOOKUP(C99,[1]Matrice!$A$3:$Z$1004,4,FALSE)</f>
        <v>0.33</v>
      </c>
      <c r="E99" s="16" t="str">
        <f>VLOOKUP(C99,[1]Matrice!$A$3:$Z$1004,19,FALSE)</f>
        <v>Interdrinks</v>
      </c>
      <c r="F99" s="16">
        <f>SUMIF('Produit Recu'!$D$2:$D$5001,Stock!C99,'Produit Recu'!$I$2:$I$5001)</f>
        <v>0</v>
      </c>
      <c r="G99" s="16">
        <f>SUMIF('détail des ventes'!$A$2:$A$15003,Stock!C99,'détail des ventes'!$B$2:$B$15003)</f>
        <v>12</v>
      </c>
      <c r="H99" s="16">
        <f t="shared" si="1"/>
        <v>-12</v>
      </c>
    </row>
    <row r="100" spans="1:8" s="25" customFormat="1" ht="15" customHeight="1">
      <c r="A100" s="23"/>
      <c r="B100" s="26"/>
      <c r="C100" s="24" t="s">
        <v>105</v>
      </c>
      <c r="D100" s="16">
        <f>VLOOKUP(C100,[1]Matrice!$A$3:$Z$1004,4,FALSE)</f>
        <v>0.33</v>
      </c>
      <c r="E100" s="16" t="str">
        <f>VLOOKUP(C100,[1]Matrice!$A$3:$Z$1004,19,FALSE)</f>
        <v>Interdrinks</v>
      </c>
      <c r="F100" s="16">
        <f>SUMIF('Produit Recu'!$D$2:$D$5001,Stock!C100,'Produit Recu'!$I$2:$I$5001)</f>
        <v>0</v>
      </c>
      <c r="G100" s="16">
        <f>SUMIF('détail des ventes'!$A$2:$A$15003,Stock!C100,'détail des ventes'!$B$2:$B$15003)</f>
        <v>0</v>
      </c>
      <c r="H100" s="16">
        <f t="shared" si="1"/>
        <v>0</v>
      </c>
    </row>
    <row r="101" spans="1:8" s="25" customFormat="1" ht="15" customHeight="1">
      <c r="A101" s="23"/>
      <c r="B101" s="26"/>
      <c r="C101" s="24" t="s">
        <v>106</v>
      </c>
      <c r="D101" s="16">
        <f>VLOOKUP(C101,[1]Matrice!$A$3:$Z$1004,4,FALSE)</f>
        <v>0.33</v>
      </c>
      <c r="E101" s="16" t="str">
        <f>VLOOKUP(C101,[1]Matrice!$A$3:$Z$1004,19,FALSE)</f>
        <v>Interdrinks</v>
      </c>
      <c r="F101" s="16">
        <f>SUMIF('Produit Recu'!$D$2:$D$5001,Stock!C101,'Produit Recu'!$I$2:$I$5001)</f>
        <v>0</v>
      </c>
      <c r="G101" s="16">
        <f>SUMIF('détail des ventes'!$A$2:$A$15003,Stock!C101,'détail des ventes'!$B$2:$B$15003)</f>
        <v>0</v>
      </c>
      <c r="H101" s="16">
        <f t="shared" si="1"/>
        <v>0</v>
      </c>
    </row>
    <row r="102" spans="1:8" s="25" customFormat="1" ht="15" customHeight="1">
      <c r="A102" s="23"/>
      <c r="B102" s="26"/>
      <c r="C102" s="24" t="s">
        <v>107</v>
      </c>
      <c r="D102" s="16">
        <f>VLOOKUP(C102,[1]Matrice!$A$3:$Z$1004,4,FALSE)</f>
        <v>0.33</v>
      </c>
      <c r="E102" s="16" t="str">
        <f>VLOOKUP(C102,[1]Matrice!$A$3:$Z$1004,19,FALSE)</f>
        <v>Interdrinks</v>
      </c>
      <c r="F102" s="16">
        <f>SUMIF('Produit Recu'!$D$2:$D$5001,Stock!C102,'Produit Recu'!$I$2:$I$5001)</f>
        <v>0</v>
      </c>
      <c r="G102" s="16">
        <f>SUMIF('détail des ventes'!$A$2:$A$15003,Stock!C102,'détail des ventes'!$B$2:$B$15003)</f>
        <v>14</v>
      </c>
      <c r="H102" s="16">
        <f t="shared" si="1"/>
        <v>-14</v>
      </c>
    </row>
    <row r="103" spans="1:8" s="25" customFormat="1" ht="15" customHeight="1">
      <c r="A103" s="23"/>
      <c r="B103" s="26"/>
      <c r="C103" s="24" t="s">
        <v>108</v>
      </c>
      <c r="D103" s="16">
        <f>VLOOKUP(C103,[1]Matrice!$A$3:$Z$1004,4,FALSE)</f>
        <v>0.375</v>
      </c>
      <c r="E103" s="16" t="str">
        <f>VLOOKUP(C103,[1]Matrice!$A$3:$Z$1004,19,FALSE)</f>
        <v>GM Import</v>
      </c>
      <c r="F103" s="16">
        <f>SUMIF('Produit Recu'!$D$2:$D$5001,Stock!C103,'Produit Recu'!$I$2:$I$5001)</f>
        <v>0</v>
      </c>
      <c r="G103" s="16">
        <f>SUMIF('détail des ventes'!$A$2:$A$15003,Stock!C103,'détail des ventes'!$B$2:$B$15003)</f>
        <v>0</v>
      </c>
      <c r="H103" s="16">
        <f t="shared" si="1"/>
        <v>0</v>
      </c>
    </row>
    <row r="104" spans="1:8" s="25" customFormat="1" ht="15" customHeight="1">
      <c r="A104" s="23"/>
      <c r="B104" s="26"/>
      <c r="C104" s="24" t="s">
        <v>109</v>
      </c>
      <c r="D104" s="16">
        <f>VLOOKUP(C104,[1]Matrice!$A$3:$Z$1004,4,FALSE)</f>
        <v>0.33</v>
      </c>
      <c r="E104" s="16" t="str">
        <f>VLOOKUP(C104,[1]Matrice!$A$3:$Z$1004,19,FALSE)</f>
        <v>Interdrinks</v>
      </c>
      <c r="F104" s="16">
        <f>SUMIF('Produit Recu'!$D$2:$D$5001,Stock!C104,'Produit Recu'!$I$2:$I$5001)</f>
        <v>0</v>
      </c>
      <c r="G104" s="16">
        <f>SUMIF('détail des ventes'!$A$2:$A$15003,Stock!C104,'détail des ventes'!$B$2:$B$15003)</f>
        <v>43</v>
      </c>
      <c r="H104" s="16">
        <f t="shared" si="1"/>
        <v>-43</v>
      </c>
    </row>
    <row r="105" spans="1:8" s="25" customFormat="1" ht="15" customHeight="1">
      <c r="A105" s="23"/>
      <c r="B105" s="26"/>
      <c r="C105" s="24" t="s">
        <v>110</v>
      </c>
      <c r="D105" s="16">
        <f>VLOOKUP(C105,[1]Matrice!$A$3:$Z$1004,4,FALSE)</f>
        <v>0.33</v>
      </c>
      <c r="E105" s="16" t="str">
        <f>VLOOKUP(C105,[1]Matrice!$A$3:$Z$1004,19,FALSE)</f>
        <v>Interdrinks</v>
      </c>
      <c r="F105" s="16">
        <f>SUMIF('Produit Recu'!$D$2:$D$5001,Stock!C105,'Produit Recu'!$I$2:$I$5001)</f>
        <v>0</v>
      </c>
      <c r="G105" s="16">
        <f>SUMIF('détail des ventes'!$A$2:$A$15003,Stock!C105,'détail des ventes'!$B$2:$B$15003)</f>
        <v>17</v>
      </c>
      <c r="H105" s="16">
        <f t="shared" si="1"/>
        <v>-17</v>
      </c>
    </row>
    <row r="106" spans="1:8" s="25" customFormat="1" ht="15" customHeight="1">
      <c r="A106" s="23"/>
      <c r="B106" s="26"/>
      <c r="C106" s="24" t="s">
        <v>111</v>
      </c>
      <c r="D106" s="16">
        <f>VLOOKUP(C106,[1]Matrice!$A$3:$Z$1004,4,FALSE)</f>
        <v>0.33</v>
      </c>
      <c r="E106" s="16" t="str">
        <f>VLOOKUP(C106,[1]Matrice!$A$3:$Z$1004,19,FALSE)</f>
        <v>Interdrinks</v>
      </c>
      <c r="F106" s="16">
        <f>SUMIF('Produit Recu'!$D$2:$D$5001,Stock!C106,'Produit Recu'!$I$2:$I$5001)</f>
        <v>0</v>
      </c>
      <c r="G106" s="16">
        <f>SUMIF('détail des ventes'!$A$2:$A$15003,Stock!C106,'détail des ventes'!$B$2:$B$15003)</f>
        <v>7</v>
      </c>
      <c r="H106" s="16">
        <f t="shared" si="1"/>
        <v>-7</v>
      </c>
    </row>
    <row r="107" spans="1:8" s="25" customFormat="1" ht="15" customHeight="1">
      <c r="A107" s="23"/>
      <c r="B107" s="26"/>
      <c r="C107" s="24" t="s">
        <v>112</v>
      </c>
      <c r="D107" s="16">
        <f>VLOOKUP(C107,[1]Matrice!$A$3:$Z$1004,4,FALSE)</f>
        <v>0.33</v>
      </c>
      <c r="E107" s="16" t="str">
        <f>VLOOKUP(C107,[1]Matrice!$A$3:$Z$1004,19,FALSE)</f>
        <v>Interdrinks</v>
      </c>
      <c r="F107" s="16">
        <f>SUMIF('Produit Recu'!$D$2:$D$5001,Stock!C107,'Produit Recu'!$I$2:$I$5001)</f>
        <v>0</v>
      </c>
      <c r="G107" s="16">
        <f>SUMIF('détail des ventes'!$A$2:$A$15003,Stock!C107,'détail des ventes'!$B$2:$B$15003)</f>
        <v>14</v>
      </c>
      <c r="H107" s="16">
        <f t="shared" si="1"/>
        <v>-14</v>
      </c>
    </row>
    <row r="108" spans="1:8" s="25" customFormat="1" ht="15" customHeight="1">
      <c r="A108" s="23"/>
      <c r="B108" s="26"/>
      <c r="C108" s="24" t="s">
        <v>113</v>
      </c>
      <c r="D108" s="16">
        <f>VLOOKUP(C108,[1]Matrice!$A$3:$Z$1004,4,FALSE)</f>
        <v>0</v>
      </c>
      <c r="E108" s="16" t="str">
        <f>VLOOKUP(C108,[1]Matrice!$A$3:$Z$1004,19,FALSE)</f>
        <v>Interdrinks</v>
      </c>
      <c r="F108" s="16">
        <f>SUMIF('Produit Recu'!$D$2:$D$5001,Stock!C108,'Produit Recu'!$I$2:$I$5001)</f>
        <v>0</v>
      </c>
      <c r="G108" s="16">
        <f>SUMIF('détail des ventes'!$A$2:$A$15003,Stock!C108,'détail des ventes'!$B$2:$B$15003)</f>
        <v>0</v>
      </c>
      <c r="H108" s="16">
        <f t="shared" si="1"/>
        <v>0</v>
      </c>
    </row>
    <row r="109" spans="1:8" s="25" customFormat="1" ht="15" customHeight="1">
      <c r="A109" s="23"/>
      <c r="B109" s="26"/>
      <c r="C109" s="24" t="s">
        <v>114</v>
      </c>
      <c r="D109" s="16">
        <f>VLOOKUP(C109,[1]Matrice!$A$3:$Z$1004,4,FALSE)</f>
        <v>0</v>
      </c>
      <c r="E109" s="16" t="str">
        <f>VLOOKUP(C109,[1]Matrice!$A$3:$Z$1004,19,FALSE)</f>
        <v>Interdrinks</v>
      </c>
      <c r="F109" s="16">
        <f>SUMIF('Produit Recu'!$D$2:$D$5001,Stock!C109,'Produit Recu'!$I$2:$I$5001)</f>
        <v>0</v>
      </c>
      <c r="G109" s="16">
        <f>SUMIF('détail des ventes'!$A$2:$A$15003,Stock!C109,'détail des ventes'!$B$2:$B$15003)</f>
        <v>1</v>
      </c>
      <c r="H109" s="16">
        <f t="shared" si="1"/>
        <v>-1</v>
      </c>
    </row>
    <row r="110" spans="1:8" s="25" customFormat="1" ht="15" customHeight="1">
      <c r="A110" s="23"/>
      <c r="B110" s="26"/>
      <c r="C110" s="24" t="s">
        <v>115</v>
      </c>
      <c r="D110" s="16">
        <f>VLOOKUP(C110,[1]Matrice!$A$3:$Z$1004,4,FALSE)</f>
        <v>0</v>
      </c>
      <c r="E110" s="16" t="str">
        <f>VLOOKUP(C110,[1]Matrice!$A$3:$Z$1004,19,FALSE)</f>
        <v>Interdrinks</v>
      </c>
      <c r="F110" s="16">
        <f>SUMIF('Produit Recu'!$D$2:$D$5001,Stock!C110,'Produit Recu'!$I$2:$I$5001)</f>
        <v>0</v>
      </c>
      <c r="G110" s="16">
        <f>SUMIF('détail des ventes'!$A$2:$A$15003,Stock!C110,'détail des ventes'!$B$2:$B$15003)</f>
        <v>0</v>
      </c>
      <c r="H110" s="16">
        <f t="shared" si="1"/>
        <v>0</v>
      </c>
    </row>
    <row r="111" spans="1:8" s="25" customFormat="1" ht="15" customHeight="1">
      <c r="A111" s="23"/>
      <c r="B111" s="26"/>
      <c r="C111" s="24" t="s">
        <v>116</v>
      </c>
      <c r="D111" s="16">
        <f>VLOOKUP(C111,[1]Matrice!$A$3:$Z$1004,4,FALSE)</f>
        <v>0</v>
      </c>
      <c r="E111" s="16" t="str">
        <f>VLOOKUP(C111,[1]Matrice!$A$3:$Z$1004,19,FALSE)</f>
        <v>Vanuxeem</v>
      </c>
      <c r="F111" s="16">
        <f>SUMIF('Produit Recu'!$D$2:$D$5001,Stock!C111,'Produit Recu'!$I$2:$I$5001)</f>
        <v>0</v>
      </c>
      <c r="G111" s="16">
        <f>SUMIF('détail des ventes'!$A$2:$A$15003,Stock!C111,'détail des ventes'!$B$2:$B$15003)</f>
        <v>0</v>
      </c>
      <c r="H111" s="16">
        <f t="shared" si="1"/>
        <v>0</v>
      </c>
    </row>
    <row r="112" spans="1:8" s="25" customFormat="1" ht="15" customHeight="1">
      <c r="A112" s="23"/>
      <c r="B112" s="26"/>
      <c r="C112" s="24" t="s">
        <v>117</v>
      </c>
      <c r="D112" s="16">
        <f>VLOOKUP(C112,[1]Matrice!$A$3:$Z$1004,4,FALSE)</f>
        <v>0</v>
      </c>
      <c r="E112" s="16" t="str">
        <f>VLOOKUP(C112,[1]Matrice!$A$3:$Z$1004,19,FALSE)</f>
        <v>Vanuxeem</v>
      </c>
      <c r="F112" s="16">
        <f>SUMIF('Produit Recu'!$D$2:$D$5001,Stock!C112,'Produit Recu'!$I$2:$I$5001)</f>
        <v>0</v>
      </c>
      <c r="G112" s="16">
        <f>SUMIF('détail des ventes'!$A$2:$A$15003,Stock!C112,'détail des ventes'!$B$2:$B$15003)</f>
        <v>0</v>
      </c>
      <c r="H112" s="16">
        <f t="shared" si="1"/>
        <v>0</v>
      </c>
    </row>
    <row r="113" spans="1:8" s="25" customFormat="1" ht="15" customHeight="1">
      <c r="A113" s="23"/>
      <c r="B113" s="26"/>
      <c r="C113" s="24" t="s">
        <v>118</v>
      </c>
      <c r="D113" s="16">
        <f>VLOOKUP(C113,[1]Matrice!$A$3:$Z$1004,4,FALSE)</f>
        <v>0</v>
      </c>
      <c r="E113" s="16" t="str">
        <f>VLOOKUP(C113,[1]Matrice!$A$3:$Z$1004,19,FALSE)</f>
        <v>Interdrinks</v>
      </c>
      <c r="F113" s="16">
        <f>SUMIF('Produit Recu'!$D$2:$D$5001,Stock!C113,'Produit Recu'!$I$2:$I$5001)</f>
        <v>0</v>
      </c>
      <c r="G113" s="16">
        <f>SUMIF('détail des ventes'!$A$2:$A$15003,Stock!C113,'détail des ventes'!$B$2:$B$15003)</f>
        <v>0</v>
      </c>
      <c r="H113" s="16">
        <f t="shared" si="1"/>
        <v>0</v>
      </c>
    </row>
    <row r="114" spans="1:8" s="25" customFormat="1" ht="15" customHeight="1">
      <c r="A114" s="23"/>
      <c r="B114" s="26"/>
      <c r="C114" s="24" t="s">
        <v>119</v>
      </c>
      <c r="D114" s="16">
        <f>VLOOKUP(C114,[1]Matrice!$A$3:$Z$1004,4,FALSE)</f>
        <v>0</v>
      </c>
      <c r="E114" s="16" t="str">
        <f>VLOOKUP(C114,[1]Matrice!$A$3:$Z$1004,19,FALSE)</f>
        <v>Interdrinks</v>
      </c>
      <c r="F114" s="16">
        <f>SUMIF('Produit Recu'!$D$2:$D$5001,Stock!C114,'Produit Recu'!$I$2:$I$5001)</f>
        <v>0</v>
      </c>
      <c r="G114" s="16">
        <f>SUMIF('détail des ventes'!$A$2:$A$15003,Stock!C114,'détail des ventes'!$B$2:$B$15003)</f>
        <v>0</v>
      </c>
      <c r="H114" s="16">
        <f t="shared" si="1"/>
        <v>0</v>
      </c>
    </row>
    <row r="115" spans="1:8" s="25" customFormat="1" ht="15" customHeight="1">
      <c r="A115" s="23"/>
      <c r="B115" s="26"/>
      <c r="C115" s="24" t="s">
        <v>120</v>
      </c>
      <c r="D115" s="16">
        <f>VLOOKUP(C115,[1]Matrice!$A$3:$Z$1004,4,FALSE)</f>
        <v>0</v>
      </c>
      <c r="E115" s="16" t="str">
        <f>VLOOKUP(C115,[1]Matrice!$A$3:$Z$1004,19,FALSE)</f>
        <v>Vanuxeem</v>
      </c>
      <c r="F115" s="16">
        <f>SUMIF('Produit Recu'!$D$2:$D$5001,Stock!C115,'Produit Recu'!$I$2:$I$5001)</f>
        <v>0</v>
      </c>
      <c r="G115" s="16">
        <f>SUMIF('détail des ventes'!$A$2:$A$15003,Stock!C115,'détail des ventes'!$B$2:$B$15003)</f>
        <v>0</v>
      </c>
      <c r="H115" s="16">
        <f t="shared" si="1"/>
        <v>0</v>
      </c>
    </row>
    <row r="116" spans="1:8" s="25" customFormat="1" ht="15" customHeight="1">
      <c r="A116" s="23"/>
      <c r="B116" s="16"/>
      <c r="C116" s="24" t="s">
        <v>121</v>
      </c>
      <c r="D116" s="16">
        <f>VLOOKUP(C116,[1]Matrice!$A$3:$Z$1004,4,FALSE)</f>
        <v>0</v>
      </c>
      <c r="E116" s="16" t="str">
        <f>VLOOKUP(C116,[1]Matrice!$A$3:$Z$1004,19,FALSE)</f>
        <v>Interdrinks</v>
      </c>
      <c r="F116" s="16">
        <f>SUMIF('Produit Recu'!$D$2:$D$5001,Stock!C116,'Produit Recu'!$I$2:$I$5001)</f>
        <v>0</v>
      </c>
      <c r="G116" s="16">
        <f>SUMIF('détail des ventes'!$A$2:$A$15003,Stock!C116,'détail des ventes'!$B$2:$B$15003)</f>
        <v>0</v>
      </c>
      <c r="H116" s="16">
        <f t="shared" si="1"/>
        <v>0</v>
      </c>
    </row>
    <row r="117" spans="1:8" s="25" customFormat="1" ht="15" customHeight="1">
      <c r="A117" s="23"/>
      <c r="B117" s="26"/>
      <c r="C117" s="24" t="s">
        <v>122</v>
      </c>
      <c r="D117" s="16">
        <f>VLOOKUP(C117,[1]Matrice!$A$3:$Z$1004,4,FALSE)</f>
        <v>0</v>
      </c>
      <c r="E117" s="16" t="str">
        <f>VLOOKUP(C117,[1]Matrice!$A$3:$Z$1004,19,FALSE)</f>
        <v>Vanuxeem</v>
      </c>
      <c r="F117" s="16">
        <f>SUMIF('Produit Recu'!$D$2:$D$5001,Stock!C117,'Produit Recu'!$I$2:$I$5001)</f>
        <v>0</v>
      </c>
      <c r="G117" s="16">
        <f>SUMIF('détail des ventes'!$A$2:$A$15003,Stock!C117,'détail des ventes'!$B$2:$B$15003)</f>
        <v>2</v>
      </c>
      <c r="H117" s="16">
        <f t="shared" si="1"/>
        <v>-2</v>
      </c>
    </row>
    <row r="118" spans="1:8" s="25" customFormat="1" ht="15" customHeight="1">
      <c r="A118" s="27"/>
      <c r="B118" s="29"/>
      <c r="C118" s="24" t="s">
        <v>123</v>
      </c>
      <c r="D118" s="16">
        <f>VLOOKUP(C118,[1]Matrice!$A$3:$Z$1004,4,FALSE)</f>
        <v>3.75</v>
      </c>
      <c r="E118" s="16" t="str">
        <f>VLOOKUP(C118,[1]Matrice!$A$3:$Z$1004,19,FALSE)</f>
        <v>Interdrinks</v>
      </c>
      <c r="F118" s="16">
        <f>SUMIF('Produit Recu'!$D$2:$D$5001,Stock!C118,'Produit Recu'!$I$2:$I$5001)</f>
        <v>0</v>
      </c>
      <c r="G118" s="16">
        <f>SUMIF('détail des ventes'!$A$2:$A$15003,Stock!C118,'détail des ventes'!$B$2:$B$15003)</f>
        <v>3</v>
      </c>
      <c r="H118" s="16">
        <f t="shared" si="1"/>
        <v>-3</v>
      </c>
    </row>
    <row r="119" spans="1:8" s="25" customFormat="1" ht="15" customHeight="1">
      <c r="A119" s="23"/>
      <c r="B119" s="26"/>
      <c r="C119" s="24" t="s">
        <v>124</v>
      </c>
      <c r="D119" s="16">
        <f>VLOOKUP(C119,[1]Matrice!$A$3:$Z$1004,4,FALSE)</f>
        <v>3.75</v>
      </c>
      <c r="E119" s="16" t="str">
        <f>VLOOKUP(C119,[1]Matrice!$A$3:$Z$1004,19,FALSE)</f>
        <v>Interdrinks</v>
      </c>
      <c r="F119" s="16">
        <f>SUMIF('Produit Recu'!$D$2:$D$5001,Stock!C119,'Produit Recu'!$I$2:$I$5001)</f>
        <v>0</v>
      </c>
      <c r="G119" s="16">
        <f>SUMIF('détail des ventes'!$A$2:$A$15003,Stock!C119,'détail des ventes'!$B$2:$B$15003)</f>
        <v>3</v>
      </c>
      <c r="H119" s="16">
        <f t="shared" si="1"/>
        <v>-3</v>
      </c>
    </row>
    <row r="120" spans="1:8" s="25" customFormat="1" ht="15" customHeight="1">
      <c r="A120" s="23"/>
      <c r="B120" s="26"/>
      <c r="C120" s="24" t="s">
        <v>125</v>
      </c>
      <c r="D120" s="16">
        <f>VLOOKUP(C120,[1]Matrice!$A$3:$Z$1004,4,FALSE)</f>
        <v>0.5</v>
      </c>
      <c r="E120" s="16" t="str">
        <f>VLOOKUP(C120,[1]Matrice!$A$3:$Z$1004,19,FALSE)</f>
        <v>Interdrinks</v>
      </c>
      <c r="F120" s="16">
        <f>SUMIF('Produit Recu'!$D$2:$D$5001,Stock!C120,'Produit Recu'!$I$2:$I$5001)</f>
        <v>0</v>
      </c>
      <c r="G120" s="16">
        <f>SUMIF('détail des ventes'!$A$2:$A$15003,Stock!C120,'détail des ventes'!$B$2:$B$15003)</f>
        <v>10</v>
      </c>
      <c r="H120" s="16">
        <f t="shared" si="1"/>
        <v>-10</v>
      </c>
    </row>
    <row r="121" spans="1:8" s="25" customFormat="1">
      <c r="A121" s="23"/>
      <c r="B121" s="26"/>
      <c r="C121" s="24" t="s">
        <v>126</v>
      </c>
      <c r="D121" s="16">
        <f>VLOOKUP(C121,[1]Matrice!$A$3:$Z$1004,4,FALSE)</f>
        <v>0.75</v>
      </c>
      <c r="E121" s="16" t="str">
        <f>VLOOKUP(C121,[1]Matrice!$A$3:$Z$1004,19,FALSE)</f>
        <v>Vanuxeem</v>
      </c>
      <c r="F121" s="16">
        <f>SUMIF('Produit Recu'!$D$2:$D$5001,Stock!C121,'Produit Recu'!$I$2:$I$5001)</f>
        <v>0</v>
      </c>
      <c r="G121" s="16">
        <f>SUMIF('détail des ventes'!$A$2:$A$15003,Stock!C121,'détail des ventes'!$B$2:$B$15003)</f>
        <v>2</v>
      </c>
      <c r="H121" s="16">
        <f t="shared" si="1"/>
        <v>-2</v>
      </c>
    </row>
    <row r="122" spans="1:8" s="25" customFormat="1" ht="15" customHeight="1">
      <c r="A122" s="23"/>
      <c r="B122" s="26"/>
      <c r="C122" s="24" t="s">
        <v>127</v>
      </c>
      <c r="D122" s="16">
        <f>VLOOKUP(C122,[1]Matrice!$A$3:$Z$1004,4,FALSE)</f>
        <v>0.25</v>
      </c>
      <c r="E122" s="16" t="str">
        <f>VLOOKUP(C122,[1]Matrice!$A$3:$Z$1004,19,FALSE)</f>
        <v>Vanuxeem</v>
      </c>
      <c r="F122" s="16">
        <f>SUMIF('Produit Recu'!$D$2:$D$5001,Stock!C122,'Produit Recu'!$I$2:$I$5001)</f>
        <v>0</v>
      </c>
      <c r="G122" s="16">
        <f>SUMIF('détail des ventes'!$A$2:$A$15003,Stock!C122,'détail des ventes'!$B$2:$B$15003)</f>
        <v>120</v>
      </c>
      <c r="H122" s="16">
        <f t="shared" si="1"/>
        <v>-120</v>
      </c>
    </row>
    <row r="123" spans="1:8" s="25" customFormat="1" ht="15" customHeight="1">
      <c r="A123" s="23"/>
      <c r="B123" s="26"/>
      <c r="C123" s="24" t="s">
        <v>128</v>
      </c>
      <c r="D123" s="16">
        <f>VLOOKUP(C123,[1]Matrice!$A$3:$Z$1004,4,FALSE)</f>
        <v>0.75</v>
      </c>
      <c r="E123" s="16" t="str">
        <f>VLOOKUP(C123,[1]Matrice!$A$3:$Z$1004,19,FALSE)</f>
        <v>Vanuxeem</v>
      </c>
      <c r="F123" s="16">
        <f>SUMIF('Produit Recu'!$D$2:$D$5001,Stock!C123,'Produit Recu'!$I$2:$I$5001)</f>
        <v>0</v>
      </c>
      <c r="G123" s="16">
        <f>SUMIF('détail des ventes'!$A$2:$A$15003,Stock!C123,'détail des ventes'!$B$2:$B$15003)</f>
        <v>0</v>
      </c>
      <c r="H123" s="16">
        <f t="shared" si="1"/>
        <v>0</v>
      </c>
    </row>
    <row r="124" spans="1:8" s="25" customFormat="1" ht="15" customHeight="1">
      <c r="A124" s="23"/>
      <c r="B124" s="26"/>
      <c r="C124" s="24" t="s">
        <v>129</v>
      </c>
      <c r="D124" s="16">
        <f>VLOOKUP(C124,[1]Matrice!$A$3:$Z$1004,4,FALSE)</f>
        <v>5</v>
      </c>
      <c r="E124" s="16" t="str">
        <f>VLOOKUP(C124,[1]Matrice!$A$3:$Z$1004,19,FALSE)</f>
        <v>Vanuxeem</v>
      </c>
      <c r="F124" s="16">
        <f>SUMIF('Produit Recu'!$D$2:$D$5001,Stock!C124,'Produit Recu'!$I$2:$I$5001)</f>
        <v>0</v>
      </c>
      <c r="G124" s="16">
        <f>SUMIF('détail des ventes'!$A$2:$A$15003,Stock!C124,'détail des ventes'!$B$2:$B$15003)</f>
        <v>0</v>
      </c>
      <c r="H124" s="16">
        <f t="shared" si="1"/>
        <v>0</v>
      </c>
    </row>
    <row r="125" spans="1:8" s="25" customFormat="1" ht="15" customHeight="1">
      <c r="A125" s="23"/>
      <c r="B125" s="16"/>
      <c r="C125" s="24" t="s">
        <v>131</v>
      </c>
      <c r="D125" s="16">
        <f>VLOOKUP(C125,[1]Matrice!$A$3:$Z$1004,4,FALSE)</f>
        <v>0.75</v>
      </c>
      <c r="E125" s="16">
        <f>VLOOKUP(C125,[1]Matrice!$A$3:$Z$1004,19,FALSE)</f>
        <v>0</v>
      </c>
      <c r="F125" s="16">
        <f>SUMIF('Produit Recu'!$D$2:$D$5001,Stock!C125,'Produit Recu'!$I$2:$I$5001)</f>
        <v>0</v>
      </c>
      <c r="G125" s="16">
        <f>SUMIF('détail des ventes'!$A$2:$A$15003,Stock!C125,'détail des ventes'!$B$2:$B$15003)</f>
        <v>0</v>
      </c>
      <c r="H125" s="16">
        <f t="shared" si="1"/>
        <v>0</v>
      </c>
    </row>
    <row r="126" spans="1:8" s="25" customFormat="1" ht="15" customHeight="1">
      <c r="A126" s="23"/>
      <c r="B126" s="16"/>
      <c r="C126" s="24" t="s">
        <v>132</v>
      </c>
      <c r="D126" s="16">
        <f>VLOOKUP(C126,[1]Matrice!$A$3:$Z$1004,4,FALSE)</f>
        <v>0.75</v>
      </c>
      <c r="E126" s="16">
        <f>VLOOKUP(C126,[1]Matrice!$A$3:$Z$1004,19,FALSE)</f>
        <v>0</v>
      </c>
      <c r="F126" s="16">
        <f>SUMIF('Produit Recu'!$D$2:$D$5001,Stock!C126,'Produit Recu'!$I$2:$I$5001)</f>
        <v>0</v>
      </c>
      <c r="G126" s="16">
        <f>SUMIF('détail des ventes'!$A$2:$A$15003,Stock!C126,'détail des ventes'!$B$2:$B$15003)</f>
        <v>0</v>
      </c>
      <c r="H126" s="16">
        <f t="shared" si="1"/>
        <v>0</v>
      </c>
    </row>
    <row r="127" spans="1:8" s="25" customFormat="1">
      <c r="A127" s="23"/>
      <c r="B127" s="16"/>
      <c r="C127" s="24" t="s">
        <v>133</v>
      </c>
      <c r="D127" s="16">
        <f>VLOOKUP(C127,[1]Matrice!$A$3:$Z$1004,4,FALSE)</f>
        <v>0.75</v>
      </c>
      <c r="E127" s="16">
        <f>VLOOKUP(C127,[1]Matrice!$A$3:$Z$1004,19,FALSE)</f>
        <v>0</v>
      </c>
      <c r="F127" s="16">
        <f>SUMIF('Produit Recu'!$D$2:$D$5001,Stock!C127,'Produit Recu'!$I$2:$I$5001)</f>
        <v>0</v>
      </c>
      <c r="G127" s="16">
        <f>SUMIF('détail des ventes'!$A$2:$A$15003,Stock!C127,'détail des ventes'!$B$2:$B$15003)</f>
        <v>8</v>
      </c>
      <c r="H127" s="16">
        <f t="shared" si="1"/>
        <v>-8</v>
      </c>
    </row>
    <row r="128" spans="1:8" s="25" customFormat="1" ht="15" customHeight="1">
      <c r="A128" s="23"/>
      <c r="B128" s="16"/>
      <c r="C128" s="24" t="s">
        <v>134</v>
      </c>
      <c r="D128" s="16">
        <f>VLOOKUP(C128,[1]Matrice!$A$3:$Z$1004,4,FALSE)</f>
        <v>0.75</v>
      </c>
      <c r="E128" s="16">
        <f>VLOOKUP(C128,[1]Matrice!$A$3:$Z$1004,19,FALSE)</f>
        <v>0</v>
      </c>
      <c r="F128" s="16">
        <f>SUMIF('Produit Recu'!$D$2:$D$5001,Stock!C128,'Produit Recu'!$I$2:$I$5001)</f>
        <v>0</v>
      </c>
      <c r="G128" s="16">
        <f>SUMIF('détail des ventes'!$A$2:$A$15003,Stock!C128,'détail des ventes'!$B$2:$B$15003)</f>
        <v>5</v>
      </c>
      <c r="H128" s="16">
        <f t="shared" si="1"/>
        <v>-5</v>
      </c>
    </row>
    <row r="129" spans="1:8" s="25" customFormat="1" ht="15" customHeight="1">
      <c r="A129" s="23"/>
      <c r="B129" s="26"/>
      <c r="C129" s="24" t="s">
        <v>135</v>
      </c>
      <c r="D129" s="16">
        <f>VLOOKUP(C129,[1]Matrice!$A$3:$Z$1004,4,FALSE)</f>
        <v>1</v>
      </c>
      <c r="E129" s="16">
        <f>VLOOKUP(C129,[1]Matrice!$A$3:$Z$1004,19,FALSE)</f>
        <v>0</v>
      </c>
      <c r="F129" s="16">
        <f>SUMIF('Produit Recu'!$D$2:$D$5001,Stock!C129,'Produit Recu'!$I$2:$I$5001)</f>
        <v>0</v>
      </c>
      <c r="G129" s="16">
        <f>SUMIF('détail des ventes'!$A$2:$A$15003,Stock!C129,'détail des ventes'!$B$2:$B$15003)</f>
        <v>3</v>
      </c>
      <c r="H129" s="16">
        <f t="shared" si="1"/>
        <v>-3</v>
      </c>
    </row>
    <row r="130" spans="1:8" s="25" customFormat="1" ht="15" customHeight="1">
      <c r="A130" s="23"/>
      <c r="B130" s="16"/>
      <c r="C130" s="24" t="s">
        <v>136</v>
      </c>
      <c r="D130" s="16">
        <f>VLOOKUP(C130,[1]Matrice!$A$3:$Z$1004,4,FALSE)</f>
        <v>0.75</v>
      </c>
      <c r="E130" s="16">
        <f>VLOOKUP(C130,[1]Matrice!$A$3:$Z$1004,19,FALSE)</f>
        <v>0</v>
      </c>
      <c r="F130" s="16">
        <f>SUMIF('Produit Recu'!$D$2:$D$5001,Stock!C130,'Produit Recu'!$I$2:$I$5001)</f>
        <v>0</v>
      </c>
      <c r="G130" s="16">
        <f>SUMIF('détail des ventes'!$A$2:$A$15003,Stock!C130,'détail des ventes'!$B$2:$B$15003)</f>
        <v>2</v>
      </c>
      <c r="H130" s="16">
        <f t="shared" si="1"/>
        <v>-2</v>
      </c>
    </row>
    <row r="131" spans="1:8" s="25" customFormat="1" ht="15" customHeight="1">
      <c r="A131" s="23"/>
      <c r="B131" s="16"/>
      <c r="C131" s="24" t="s">
        <v>137</v>
      </c>
      <c r="D131" s="16">
        <f>VLOOKUP(C131,[1]Matrice!$A$3:$Z$1004,4,FALSE)</f>
        <v>0.75</v>
      </c>
      <c r="E131" s="16">
        <f>VLOOKUP(C131,[1]Matrice!$A$3:$Z$1004,19,FALSE)</f>
        <v>0</v>
      </c>
      <c r="F131" s="16">
        <f>SUMIF('Produit Recu'!$D$2:$D$5001,Stock!C131,'Produit Recu'!$I$2:$I$5001)</f>
        <v>0</v>
      </c>
      <c r="G131" s="16">
        <f>SUMIF('détail des ventes'!$A$2:$A$15003,Stock!C131,'détail des ventes'!$B$2:$B$15003)</f>
        <v>0</v>
      </c>
      <c r="H131" s="16">
        <f t="shared" si="1"/>
        <v>0</v>
      </c>
    </row>
    <row r="132" spans="1:8" s="25" customFormat="1" ht="15" customHeight="1">
      <c r="A132" s="23"/>
      <c r="B132" s="16"/>
      <c r="C132" s="24" t="s">
        <v>138</v>
      </c>
      <c r="D132" s="16">
        <f>VLOOKUP(C132,[1]Matrice!$A$3:$Z$1004,4,FALSE)</f>
        <v>0.33</v>
      </c>
      <c r="E132" s="16">
        <f>VLOOKUP(C132,[1]Matrice!$A$3:$Z$1004,19,FALSE)</f>
        <v>0</v>
      </c>
      <c r="F132" s="16">
        <f>SUMIF('Produit Recu'!$D$2:$D$5001,Stock!C132,'Produit Recu'!$I$2:$I$5001)</f>
        <v>0</v>
      </c>
      <c r="G132" s="16">
        <f>SUMIF('détail des ventes'!$A$2:$A$15003,Stock!C132,'détail des ventes'!$B$2:$B$15003)</f>
        <v>12</v>
      </c>
      <c r="H132" s="16">
        <f t="shared" ref="H132:H195" si="2">F132-G132</f>
        <v>-12</v>
      </c>
    </row>
    <row r="133" spans="1:8" s="25" customFormat="1" ht="15" customHeight="1">
      <c r="A133" s="23"/>
      <c r="B133" s="26"/>
      <c r="C133" s="24" t="s">
        <v>139</v>
      </c>
      <c r="D133" s="16">
        <f>VLOOKUP(C133,[1]Matrice!$A$3:$Z$1004,4,FALSE)</f>
        <v>0.33</v>
      </c>
      <c r="E133" s="16">
        <f>VLOOKUP(C133,[1]Matrice!$A$3:$Z$1004,19,FALSE)</f>
        <v>0</v>
      </c>
      <c r="F133" s="16">
        <f>SUMIF('Produit Recu'!$D$2:$D$5001,Stock!C133,'Produit Recu'!$I$2:$I$5001)</f>
        <v>0</v>
      </c>
      <c r="G133" s="16">
        <f>SUMIF('détail des ventes'!$A$2:$A$15003,Stock!C133,'détail des ventes'!$B$2:$B$15003)</f>
        <v>11</v>
      </c>
      <c r="H133" s="16">
        <f t="shared" si="2"/>
        <v>-11</v>
      </c>
    </row>
    <row r="134" spans="1:8" s="25" customFormat="1" ht="15" customHeight="1">
      <c r="A134" s="23"/>
      <c r="B134" s="16"/>
      <c r="C134" s="24" t="s">
        <v>140</v>
      </c>
      <c r="D134" s="16">
        <f>VLOOKUP(C134,[1]Matrice!$A$3:$Z$1004,4,FALSE)</f>
        <v>0.33</v>
      </c>
      <c r="E134" s="16">
        <f>VLOOKUP(C134,[1]Matrice!$A$3:$Z$1004,19,FALSE)</f>
        <v>0</v>
      </c>
      <c r="F134" s="16">
        <f>SUMIF('Produit Recu'!$D$2:$D$5001,Stock!C134,'Produit Recu'!$I$2:$I$5001)</f>
        <v>0</v>
      </c>
      <c r="G134" s="16">
        <f>SUMIF('détail des ventes'!$A$2:$A$15003,Stock!C134,'détail des ventes'!$B$2:$B$15003)</f>
        <v>11</v>
      </c>
      <c r="H134" s="16">
        <f t="shared" si="2"/>
        <v>-11</v>
      </c>
    </row>
    <row r="135" spans="1:8" s="25" customFormat="1" ht="15" customHeight="1">
      <c r="A135" s="23"/>
      <c r="B135" s="16"/>
      <c r="C135" s="24" t="s">
        <v>141</v>
      </c>
      <c r="D135" s="16">
        <f>VLOOKUP(C135,[1]Matrice!$A$3:$Z$1004,4,FALSE)</f>
        <v>0.33</v>
      </c>
      <c r="E135" s="16">
        <f>VLOOKUP(C135,[1]Matrice!$A$3:$Z$1004,19,FALSE)</f>
        <v>0</v>
      </c>
      <c r="F135" s="16">
        <f>SUMIF('Produit Recu'!$D$2:$D$5001,Stock!C135,'Produit Recu'!$I$2:$I$5001)</f>
        <v>0</v>
      </c>
      <c r="G135" s="16">
        <f>SUMIF('détail des ventes'!$A$2:$A$15003,Stock!C135,'détail des ventes'!$B$2:$B$15003)</f>
        <v>8</v>
      </c>
      <c r="H135" s="16">
        <f t="shared" si="2"/>
        <v>-8</v>
      </c>
    </row>
    <row r="136" spans="1:8" s="25" customFormat="1" ht="15" customHeight="1">
      <c r="A136" s="23"/>
      <c r="B136" s="16"/>
      <c r="C136" s="24" t="s">
        <v>142</v>
      </c>
      <c r="D136" s="16">
        <f>VLOOKUP(C136,[1]Matrice!$A$3:$Z$1004,4,FALSE)</f>
        <v>0.33</v>
      </c>
      <c r="E136" s="16">
        <f>VLOOKUP(C136,[1]Matrice!$A$3:$Z$1004,19,FALSE)</f>
        <v>0</v>
      </c>
      <c r="F136" s="16">
        <f>SUMIF('Produit Recu'!$D$2:$D$5001,Stock!C136,'Produit Recu'!$I$2:$I$5001)</f>
        <v>0</v>
      </c>
      <c r="G136" s="16">
        <f>SUMIF('détail des ventes'!$A$2:$A$15003,Stock!C136,'détail des ventes'!$B$2:$B$15003)</f>
        <v>8</v>
      </c>
      <c r="H136" s="16">
        <f t="shared" si="2"/>
        <v>-8</v>
      </c>
    </row>
    <row r="137" spans="1:8" s="25" customFormat="1" ht="15" customHeight="1">
      <c r="A137" s="23"/>
      <c r="B137" s="26"/>
      <c r="C137" s="24" t="s">
        <v>143</v>
      </c>
      <c r="D137" s="16">
        <f>VLOOKUP(C137,[1]Matrice!$A$3:$Z$1004,4,FALSE)</f>
        <v>0.33</v>
      </c>
      <c r="E137" s="16">
        <f>VLOOKUP(C137,[1]Matrice!$A$3:$Z$1004,19,FALSE)</f>
        <v>0</v>
      </c>
      <c r="F137" s="16">
        <f>SUMIF('Produit Recu'!$D$2:$D$5001,Stock!C137,'Produit Recu'!$I$2:$I$5001)</f>
        <v>0</v>
      </c>
      <c r="G137" s="16">
        <f>SUMIF('détail des ventes'!$A$2:$A$15003,Stock!C137,'détail des ventes'!$B$2:$B$15003)</f>
        <v>9</v>
      </c>
      <c r="H137" s="16">
        <f t="shared" si="2"/>
        <v>-9</v>
      </c>
    </row>
    <row r="138" spans="1:8" s="25" customFormat="1" ht="15" customHeight="1">
      <c r="A138" s="23"/>
      <c r="B138" s="26"/>
      <c r="C138" s="24" t="s">
        <v>144</v>
      </c>
      <c r="D138" s="16">
        <f>VLOOKUP(C138,[1]Matrice!$A$3:$Z$1004,4,FALSE)</f>
        <v>5</v>
      </c>
      <c r="E138" s="16">
        <f>VLOOKUP(C138,[1]Matrice!$A$3:$Z$1004,19,FALSE)</f>
        <v>0</v>
      </c>
      <c r="F138" s="16">
        <f>SUMIF('Produit Recu'!$D$2:$D$5001,Stock!C138,'Produit Recu'!$I$2:$I$5001)</f>
        <v>0</v>
      </c>
      <c r="G138" s="16">
        <f>SUMIF('détail des ventes'!$A$2:$A$15003,Stock!C138,'détail des ventes'!$B$2:$B$15003)</f>
        <v>0</v>
      </c>
      <c r="H138" s="16">
        <f t="shared" si="2"/>
        <v>0</v>
      </c>
    </row>
    <row r="139" spans="1:8" s="25" customFormat="1" ht="15" customHeight="1">
      <c r="A139" s="23"/>
      <c r="B139" s="26"/>
      <c r="C139" s="24" t="s">
        <v>902</v>
      </c>
      <c r="D139" s="16" t="e">
        <f>VLOOKUP(C139,[1]Matrice!$A$3:$Z$1004,4,FALSE)</f>
        <v>#N/A</v>
      </c>
      <c r="E139" s="16" t="e">
        <f>VLOOKUP(C139,[1]Matrice!$A$3:$Z$1004,19,FALSE)</f>
        <v>#N/A</v>
      </c>
      <c r="F139" s="16">
        <f>SUMIF('Produit Recu'!$D$2:$D$5001,Stock!C139,'Produit Recu'!$I$2:$I$5001)</f>
        <v>0</v>
      </c>
      <c r="G139" s="16">
        <f>SUMIF('détail des ventes'!$A$2:$A$15003,Stock!C139,'détail des ventes'!$B$2:$B$15003)</f>
        <v>0</v>
      </c>
      <c r="H139" s="16">
        <f t="shared" si="2"/>
        <v>0</v>
      </c>
    </row>
    <row r="140" spans="1:8" s="25" customFormat="1" ht="15" customHeight="1">
      <c r="A140" s="23"/>
      <c r="B140" s="16"/>
      <c r="C140" s="24" t="s">
        <v>903</v>
      </c>
      <c r="D140" s="16" t="e">
        <f>VLOOKUP(C140,[1]Matrice!$A$3:$Z$1004,4,FALSE)</f>
        <v>#N/A</v>
      </c>
      <c r="E140" s="16" t="e">
        <f>VLOOKUP(C140,[1]Matrice!$A$3:$Z$1004,19,FALSE)</f>
        <v>#N/A</v>
      </c>
      <c r="F140" s="16">
        <f>SUMIF('Produit Recu'!$D$2:$D$5001,Stock!C140,'Produit Recu'!$I$2:$I$5001)</f>
        <v>0</v>
      </c>
      <c r="G140" s="16">
        <f>SUMIF('détail des ventes'!$A$2:$A$15003,Stock!C140,'détail des ventes'!$B$2:$B$15003)</f>
        <v>0</v>
      </c>
      <c r="H140" s="16">
        <f t="shared" si="2"/>
        <v>0</v>
      </c>
    </row>
    <row r="141" spans="1:8" s="25" customFormat="1" ht="15" customHeight="1">
      <c r="A141" s="23"/>
      <c r="B141" s="16"/>
      <c r="C141" s="24" t="s">
        <v>147</v>
      </c>
      <c r="D141" s="16">
        <f>VLOOKUP(C141,[1]Matrice!$A$3:$Z$1004,4,FALSE)</f>
        <v>0.33</v>
      </c>
      <c r="E141" s="16">
        <f>VLOOKUP(C141,[1]Matrice!$A$3:$Z$1004,19,FALSE)</f>
        <v>0</v>
      </c>
      <c r="F141" s="16">
        <f>SUMIF('Produit Recu'!$D$2:$D$5001,Stock!C141,'Produit Recu'!$I$2:$I$5001)</f>
        <v>0</v>
      </c>
      <c r="G141" s="16">
        <f>SUMIF('détail des ventes'!$A$2:$A$15003,Stock!C141,'détail des ventes'!$B$2:$B$15003)</f>
        <v>48</v>
      </c>
      <c r="H141" s="16">
        <f t="shared" si="2"/>
        <v>-48</v>
      </c>
    </row>
    <row r="142" spans="1:8" s="25" customFormat="1" ht="15" customHeight="1">
      <c r="A142" s="23"/>
      <c r="B142" s="16"/>
      <c r="C142" s="24" t="s">
        <v>148</v>
      </c>
      <c r="D142" s="16">
        <f>VLOOKUP(C142,[1]Matrice!$A$3:$Z$1004,4,FALSE)</f>
        <v>0.33</v>
      </c>
      <c r="E142" s="16">
        <f>VLOOKUP(C142,[1]Matrice!$A$3:$Z$1004,19,FALSE)</f>
        <v>0</v>
      </c>
      <c r="F142" s="16">
        <f>SUMIF('Produit Recu'!$D$2:$D$5001,Stock!C142,'Produit Recu'!$I$2:$I$5001)</f>
        <v>0</v>
      </c>
      <c r="G142" s="16">
        <f>SUMIF('détail des ventes'!$A$2:$A$15003,Stock!C142,'détail des ventes'!$B$2:$B$15003)</f>
        <v>42</v>
      </c>
      <c r="H142" s="16">
        <f t="shared" si="2"/>
        <v>-42</v>
      </c>
    </row>
    <row r="143" spans="1:8" s="25" customFormat="1" ht="15" customHeight="1">
      <c r="A143" s="23"/>
      <c r="B143" s="26"/>
      <c r="C143" s="24" t="s">
        <v>149</v>
      </c>
      <c r="D143" s="16">
        <f>VLOOKUP(C143,[1]Matrice!$A$3:$Z$1004,4,FALSE)</f>
        <v>0.75</v>
      </c>
      <c r="E143" s="16">
        <f>VLOOKUP(C143,[1]Matrice!$A$3:$Z$1004,19,FALSE)</f>
        <v>0</v>
      </c>
      <c r="F143" s="16">
        <f>SUMIF('Produit Recu'!$D$2:$D$5001,Stock!C143,'Produit Recu'!$I$2:$I$5001)</f>
        <v>0</v>
      </c>
      <c r="G143" s="16">
        <f>SUMIF('détail des ventes'!$A$2:$A$15003,Stock!C143,'détail des ventes'!$B$2:$B$15003)</f>
        <v>0</v>
      </c>
      <c r="H143" s="16">
        <f t="shared" si="2"/>
        <v>0</v>
      </c>
    </row>
    <row r="144" spans="1:8" s="25" customFormat="1" ht="15" customHeight="1">
      <c r="A144" s="23"/>
      <c r="B144" s="16"/>
      <c r="C144" s="24" t="s">
        <v>150</v>
      </c>
      <c r="D144" s="16">
        <f>VLOOKUP(C144,[1]Matrice!$A$3:$Z$1004,4,FALSE)</f>
        <v>0.75</v>
      </c>
      <c r="E144" s="16">
        <f>VLOOKUP(C144,[1]Matrice!$A$3:$Z$1004,19,FALSE)</f>
        <v>0</v>
      </c>
      <c r="F144" s="16">
        <f>SUMIF('Produit Recu'!$D$2:$D$5001,Stock!C144,'Produit Recu'!$I$2:$I$5001)</f>
        <v>0</v>
      </c>
      <c r="G144" s="16">
        <f>SUMIF('détail des ventes'!$A$2:$A$15003,Stock!C144,'détail des ventes'!$B$2:$B$15003)</f>
        <v>0</v>
      </c>
      <c r="H144" s="16">
        <f t="shared" si="2"/>
        <v>0</v>
      </c>
    </row>
    <row r="145" spans="1:8" s="25" customFormat="1" ht="15" customHeight="1">
      <c r="A145" s="23"/>
      <c r="B145" s="26"/>
      <c r="C145" s="24" t="s">
        <v>151</v>
      </c>
      <c r="D145" s="16">
        <f>VLOOKUP(C145,[1]Matrice!$A$3:$Z$1004,4,FALSE)</f>
        <v>0.33</v>
      </c>
      <c r="E145" s="16">
        <f>VLOOKUP(C145,[1]Matrice!$A$3:$Z$1004,19,FALSE)</f>
        <v>0</v>
      </c>
      <c r="F145" s="16">
        <f>SUMIF('Produit Recu'!$D$2:$D$5001,Stock!C145,'Produit Recu'!$I$2:$I$5001)</f>
        <v>0</v>
      </c>
      <c r="G145" s="16">
        <f>SUMIF('détail des ventes'!$A$2:$A$15003,Stock!C145,'détail des ventes'!$B$2:$B$15003)</f>
        <v>0</v>
      </c>
      <c r="H145" s="16">
        <f t="shared" si="2"/>
        <v>0</v>
      </c>
    </row>
    <row r="146" spans="1:8" s="25" customFormat="1" ht="15" customHeight="1">
      <c r="A146" s="23"/>
      <c r="B146" s="26"/>
      <c r="C146" s="24" t="s">
        <v>152</v>
      </c>
      <c r="D146" s="16">
        <f>VLOOKUP(C146,[1]Matrice!$A$3:$Z$1004,4,FALSE)</f>
        <v>0.33</v>
      </c>
      <c r="E146" s="16">
        <f>VLOOKUP(C146,[1]Matrice!$A$3:$Z$1004,19,FALSE)</f>
        <v>0</v>
      </c>
      <c r="F146" s="16">
        <f>SUMIF('Produit Recu'!$D$2:$D$5001,Stock!C146,'Produit Recu'!$I$2:$I$5001)</f>
        <v>0</v>
      </c>
      <c r="G146" s="16">
        <f>SUMIF('détail des ventes'!$A$2:$A$15003,Stock!C146,'détail des ventes'!$B$2:$B$15003)</f>
        <v>0</v>
      </c>
      <c r="H146" s="16">
        <f t="shared" si="2"/>
        <v>0</v>
      </c>
    </row>
    <row r="147" spans="1:8" s="25" customFormat="1" ht="15" customHeight="1">
      <c r="A147" s="23"/>
      <c r="B147" s="16"/>
      <c r="C147" s="24" t="s">
        <v>153</v>
      </c>
      <c r="D147" s="16">
        <f>VLOOKUP(C147,[1]Matrice!$A$3:$Z$1004,4,FALSE)</f>
        <v>0.33</v>
      </c>
      <c r="E147" s="16">
        <f>VLOOKUP(C147,[1]Matrice!$A$3:$Z$1004,19,FALSE)</f>
        <v>0</v>
      </c>
      <c r="F147" s="16">
        <f>SUMIF('Produit Recu'!$D$2:$D$5001,Stock!C147,'Produit Recu'!$I$2:$I$5001)</f>
        <v>0</v>
      </c>
      <c r="G147" s="16">
        <f>SUMIF('détail des ventes'!$A$2:$A$15003,Stock!C147,'détail des ventes'!$B$2:$B$15003)</f>
        <v>0</v>
      </c>
      <c r="H147" s="16">
        <f t="shared" si="2"/>
        <v>0</v>
      </c>
    </row>
    <row r="148" spans="1:8" s="25" customFormat="1" ht="15" customHeight="1">
      <c r="A148" s="27"/>
      <c r="B148" s="29"/>
      <c r="C148" s="24" t="s">
        <v>154</v>
      </c>
      <c r="D148" s="16">
        <f>VLOOKUP(C148,[1]Matrice!$A$3:$Z$1004,4,FALSE)</f>
        <v>0.33</v>
      </c>
      <c r="E148" s="16">
        <f>VLOOKUP(C148,[1]Matrice!$A$3:$Z$1004,19,FALSE)</f>
        <v>0</v>
      </c>
      <c r="F148" s="16">
        <f>SUMIF('Produit Recu'!$D$2:$D$5001,Stock!C148,'Produit Recu'!$I$2:$I$5001)</f>
        <v>0</v>
      </c>
      <c r="G148" s="16">
        <f>SUMIF('détail des ventes'!$A$2:$A$15003,Stock!C148,'détail des ventes'!$B$2:$B$15003)</f>
        <v>47</v>
      </c>
      <c r="H148" s="16">
        <f t="shared" si="2"/>
        <v>-47</v>
      </c>
    </row>
    <row r="149" spans="1:8" s="25" customFormat="1" ht="15" customHeight="1">
      <c r="A149" s="30"/>
      <c r="B149" s="16"/>
      <c r="C149" s="24" t="s">
        <v>155</v>
      </c>
      <c r="D149" s="16">
        <f>VLOOKUP(C149,[1]Matrice!$A$3:$Z$1004,4,FALSE)</f>
        <v>0.33</v>
      </c>
      <c r="E149" s="16">
        <f>VLOOKUP(C149,[1]Matrice!$A$3:$Z$1004,19,FALSE)</f>
        <v>0</v>
      </c>
      <c r="F149" s="16">
        <f>SUMIF('Produit Recu'!$D$2:$D$5001,Stock!C149,'Produit Recu'!$I$2:$I$5001)</f>
        <v>0</v>
      </c>
      <c r="G149" s="16">
        <f>SUMIF('détail des ventes'!$A$2:$A$15003,Stock!C149,'détail des ventes'!$B$2:$B$15003)</f>
        <v>22</v>
      </c>
      <c r="H149" s="16">
        <f t="shared" si="2"/>
        <v>-22</v>
      </c>
    </row>
    <row r="150" spans="1:8" s="25" customFormat="1" ht="15" customHeight="1">
      <c r="A150" s="23"/>
      <c r="B150" s="16"/>
      <c r="C150" s="24" t="s">
        <v>156</v>
      </c>
      <c r="D150" s="16">
        <f>VLOOKUP(C150,[1]Matrice!$A$3:$Z$1004,4,FALSE)</f>
        <v>0.75</v>
      </c>
      <c r="E150" s="16">
        <f>VLOOKUP(C150,[1]Matrice!$A$3:$Z$1004,19,FALSE)</f>
        <v>0</v>
      </c>
      <c r="F150" s="16">
        <f>SUMIF('Produit Recu'!$D$2:$D$5001,Stock!C150,'Produit Recu'!$I$2:$I$5001)</f>
        <v>0</v>
      </c>
      <c r="G150" s="16">
        <f>SUMIF('détail des ventes'!$A$2:$A$15003,Stock!C150,'détail des ventes'!$B$2:$B$15003)</f>
        <v>7</v>
      </c>
      <c r="H150" s="16">
        <f t="shared" si="2"/>
        <v>-7</v>
      </c>
    </row>
    <row r="151" spans="1:8" s="25" customFormat="1" ht="15" customHeight="1">
      <c r="A151" s="23"/>
      <c r="B151" s="16"/>
      <c r="C151" s="24" t="s">
        <v>158</v>
      </c>
      <c r="D151" s="16">
        <f>VLOOKUP(C151,[1]Matrice!$A$3:$Z$1004,4,FALSE)</f>
        <v>0.33</v>
      </c>
      <c r="E151" s="16" t="str">
        <f>VLOOKUP(C151,[1]Matrice!$A$3:$Z$1004,19,FALSE)</f>
        <v>Interdrinks</v>
      </c>
      <c r="F151" s="16">
        <f>SUMIF('Produit Recu'!$D$2:$D$5001,Stock!C151,'Produit Recu'!$I$2:$I$5001)</f>
        <v>0</v>
      </c>
      <c r="G151" s="16">
        <f>SUMIF('détail des ventes'!$A$2:$A$15003,Stock!C151,'détail des ventes'!$B$2:$B$15003)</f>
        <v>27</v>
      </c>
      <c r="H151" s="16">
        <f t="shared" si="2"/>
        <v>-27</v>
      </c>
    </row>
    <row r="152" spans="1:8" s="25" customFormat="1" ht="15" customHeight="1">
      <c r="A152" s="23"/>
      <c r="B152" s="16"/>
      <c r="C152" s="24" t="s">
        <v>159</v>
      </c>
      <c r="D152" s="16">
        <f>VLOOKUP(C152,[1]Matrice!$A$3:$Z$1004,4,FALSE)</f>
        <v>0.33</v>
      </c>
      <c r="E152" s="16" t="str">
        <f>VLOOKUP(C152,[1]Matrice!$A$3:$Z$1004,19,FALSE)</f>
        <v>Interdrinks</v>
      </c>
      <c r="F152" s="16">
        <f>SUMIF('Produit Recu'!$D$2:$D$5001,Stock!C152,'Produit Recu'!$I$2:$I$5001)</f>
        <v>0</v>
      </c>
      <c r="G152" s="16">
        <f>SUMIF('détail des ventes'!$A$2:$A$15003,Stock!C152,'détail des ventes'!$B$2:$B$15003)</f>
        <v>22</v>
      </c>
      <c r="H152" s="16">
        <f t="shared" si="2"/>
        <v>-22</v>
      </c>
    </row>
    <row r="153" spans="1:8" s="25" customFormat="1" ht="15" customHeight="1">
      <c r="A153" s="23"/>
      <c r="B153" s="16"/>
      <c r="C153" s="24" t="s">
        <v>160</v>
      </c>
      <c r="D153" s="16">
        <f>VLOOKUP(C153,[1]Matrice!$A$3:$Z$1004,4,FALSE)</f>
        <v>0.33</v>
      </c>
      <c r="E153" s="16" t="str">
        <f>VLOOKUP(C153,[1]Matrice!$A$3:$Z$1004,19,FALSE)</f>
        <v>Interdrinks</v>
      </c>
      <c r="F153" s="16">
        <f>SUMIF('Produit Recu'!$D$2:$D$5001,Stock!C153,'Produit Recu'!$I$2:$I$5001)</f>
        <v>0</v>
      </c>
      <c r="G153" s="16">
        <f>SUMIF('détail des ventes'!$A$2:$A$15003,Stock!C153,'détail des ventes'!$B$2:$B$15003)</f>
        <v>20</v>
      </c>
      <c r="H153" s="16">
        <f t="shared" si="2"/>
        <v>-20</v>
      </c>
    </row>
    <row r="154" spans="1:8" s="25" customFormat="1" ht="15" customHeight="1">
      <c r="A154" s="23"/>
      <c r="B154" s="16"/>
      <c r="C154" s="24" t="s">
        <v>161</v>
      </c>
      <c r="D154" s="16">
        <f>VLOOKUP(C154,[1]Matrice!$A$3:$Z$1004,4,FALSE)</f>
        <v>0.33</v>
      </c>
      <c r="E154" s="16" t="str">
        <f>VLOOKUP(C154,[1]Matrice!$A$3:$Z$1004,19,FALSE)</f>
        <v>Interdrinks</v>
      </c>
      <c r="F154" s="16">
        <f>SUMIF('Produit Recu'!$D$2:$D$5001,Stock!C154,'Produit Recu'!$I$2:$I$5001)</f>
        <v>0</v>
      </c>
      <c r="G154" s="16">
        <f>SUMIF('détail des ventes'!$A$2:$A$15003,Stock!C154,'détail des ventes'!$B$2:$B$15003)</f>
        <v>17</v>
      </c>
      <c r="H154" s="16">
        <f t="shared" si="2"/>
        <v>-17</v>
      </c>
    </row>
    <row r="155" spans="1:8" s="25" customFormat="1" ht="15" customHeight="1">
      <c r="A155" s="23"/>
      <c r="B155" s="16"/>
      <c r="C155" s="24" t="s">
        <v>162</v>
      </c>
      <c r="D155" s="16">
        <f>VLOOKUP(C155,[1]Matrice!$A$3:$Z$1004,4,FALSE)</f>
        <v>0.33</v>
      </c>
      <c r="E155" s="16" t="str">
        <f>VLOOKUP(C155,[1]Matrice!$A$3:$Z$1004,19,FALSE)</f>
        <v>Interdrinks</v>
      </c>
      <c r="F155" s="16">
        <f>SUMIF('Produit Recu'!$D$2:$D$5001,Stock!C155,'Produit Recu'!$I$2:$I$5001)</f>
        <v>0</v>
      </c>
      <c r="G155" s="16">
        <f>SUMIF('détail des ventes'!$A$2:$A$15003,Stock!C155,'détail des ventes'!$B$2:$B$15003)</f>
        <v>2</v>
      </c>
      <c r="H155" s="16">
        <f t="shared" si="2"/>
        <v>-2</v>
      </c>
    </row>
    <row r="156" spans="1:8" s="25" customFormat="1" ht="15" customHeight="1">
      <c r="A156" s="23"/>
      <c r="B156" s="26"/>
      <c r="C156" s="24" t="s">
        <v>163</v>
      </c>
      <c r="D156" s="16">
        <f>VLOOKUP(C156,[1]Matrice!$A$3:$Z$1004,4,FALSE)</f>
        <v>0.33</v>
      </c>
      <c r="E156" s="16" t="str">
        <f>VLOOKUP(C156,[1]Matrice!$A$3:$Z$1004,19,FALSE)</f>
        <v>Interdrinks</v>
      </c>
      <c r="F156" s="16">
        <f>SUMIF('Produit Recu'!$D$2:$D$5001,Stock!C156,'Produit Recu'!$I$2:$I$5001)</f>
        <v>0</v>
      </c>
      <c r="G156" s="16">
        <f>SUMIF('détail des ventes'!$A$2:$A$15003,Stock!C156,'détail des ventes'!$B$2:$B$15003)</f>
        <v>2</v>
      </c>
      <c r="H156" s="16">
        <f t="shared" si="2"/>
        <v>-2</v>
      </c>
    </row>
    <row r="157" spans="1:8" s="25" customFormat="1" ht="15" customHeight="1">
      <c r="A157" s="27"/>
      <c r="B157" s="28"/>
      <c r="C157" s="24" t="s">
        <v>164</v>
      </c>
      <c r="D157" s="16">
        <f>VLOOKUP(C157,[1]Matrice!$A$3:$Z$1004,4,FALSE)</f>
        <v>0.33</v>
      </c>
      <c r="E157" s="16" t="str">
        <f>VLOOKUP(C157,[1]Matrice!$A$3:$Z$1004,19,FALSE)</f>
        <v>Interdrinks</v>
      </c>
      <c r="F157" s="16">
        <f>SUMIF('Produit Recu'!$D$2:$D$5001,Stock!C157,'Produit Recu'!$I$2:$I$5001)</f>
        <v>0</v>
      </c>
      <c r="G157" s="16">
        <f>SUMIF('détail des ventes'!$A$2:$A$15003,Stock!C157,'détail des ventes'!$B$2:$B$15003)</f>
        <v>0</v>
      </c>
      <c r="H157" s="16">
        <f t="shared" si="2"/>
        <v>0</v>
      </c>
    </row>
    <row r="158" spans="1:8" s="25" customFormat="1" ht="15" customHeight="1">
      <c r="A158" s="23"/>
      <c r="B158" s="26"/>
      <c r="C158" s="24" t="s">
        <v>165</v>
      </c>
      <c r="D158" s="16">
        <f>VLOOKUP(C158,[1]Matrice!$A$3:$Z$1004,4,FALSE)</f>
        <v>0.5</v>
      </c>
      <c r="E158" s="16" t="str">
        <f>VLOOKUP(C158,[1]Matrice!$A$3:$Z$1004,19,FALSE)</f>
        <v>Interdrinks</v>
      </c>
      <c r="F158" s="16">
        <f>SUMIF('Produit Recu'!$D$2:$D$5001,Stock!C158,'Produit Recu'!$I$2:$I$5001)</f>
        <v>0</v>
      </c>
      <c r="G158" s="16">
        <f>SUMIF('détail des ventes'!$A$2:$A$15003,Stock!C158,'détail des ventes'!$B$2:$B$15003)</f>
        <v>40</v>
      </c>
      <c r="H158" s="16">
        <f t="shared" si="2"/>
        <v>-40</v>
      </c>
    </row>
    <row r="159" spans="1:8" s="25" customFormat="1" ht="15" customHeight="1">
      <c r="A159" s="23"/>
      <c r="B159" s="16"/>
      <c r="C159" s="24" t="s">
        <v>167</v>
      </c>
      <c r="D159" s="16">
        <f>VLOOKUP(C159,[1]Matrice!$A$3:$Z$1004,4,FALSE)</f>
        <v>0.33</v>
      </c>
      <c r="E159" s="16" t="str">
        <f>VLOOKUP(C159,[1]Matrice!$A$3:$Z$1004,19,FALSE)</f>
        <v>Vanuxeem</v>
      </c>
      <c r="F159" s="16">
        <f>SUMIF('Produit Recu'!$D$2:$D$5001,Stock!C159,'Produit Recu'!$I$2:$I$5001)</f>
        <v>0</v>
      </c>
      <c r="G159" s="16">
        <f>SUMIF('détail des ventes'!$A$2:$A$15003,Stock!C159,'détail des ventes'!$B$2:$B$15003)</f>
        <v>7</v>
      </c>
      <c r="H159" s="16">
        <f t="shared" si="2"/>
        <v>-7</v>
      </c>
    </row>
    <row r="160" spans="1:8" s="25" customFormat="1" ht="15" customHeight="1">
      <c r="A160" s="23"/>
      <c r="B160" s="26"/>
      <c r="C160" s="24" t="s">
        <v>168</v>
      </c>
      <c r="D160" s="16">
        <f>VLOOKUP(C160,[1]Matrice!$A$3:$Z$1004,4,FALSE)</f>
        <v>0.35499999999999998</v>
      </c>
      <c r="E160" s="16" t="str">
        <f>VLOOKUP(C160,[1]Matrice!$A$3:$Z$1004,19,FALSE)</f>
        <v>Interdrinks</v>
      </c>
      <c r="F160" s="16">
        <f>SUMIF('Produit Recu'!$D$2:$D$5001,Stock!C160,'Produit Recu'!$I$2:$I$5001)</f>
        <v>0</v>
      </c>
      <c r="G160" s="16">
        <f>SUMIF('détail des ventes'!$A$2:$A$15003,Stock!C160,'détail des ventes'!$B$2:$B$15003)</f>
        <v>6</v>
      </c>
      <c r="H160" s="16">
        <f t="shared" si="2"/>
        <v>-6</v>
      </c>
    </row>
    <row r="161" spans="1:8" s="25" customFormat="1" ht="15" customHeight="1">
      <c r="A161" s="23"/>
      <c r="B161" s="26"/>
      <c r="C161" s="24" t="s">
        <v>169</v>
      </c>
      <c r="D161" s="16">
        <f>VLOOKUP(C161,[1]Matrice!$A$3:$Z$1004,4,FALSE)</f>
        <v>0.35499999999999998</v>
      </c>
      <c r="E161" s="16" t="str">
        <f>VLOOKUP(C161,[1]Matrice!$A$3:$Z$1004,19,FALSE)</f>
        <v>Interdrinks</v>
      </c>
      <c r="F161" s="16">
        <f>SUMIF('Produit Recu'!$D$2:$D$5001,Stock!C161,'Produit Recu'!$I$2:$I$5001)</f>
        <v>0</v>
      </c>
      <c r="G161" s="16">
        <f>SUMIF('détail des ventes'!$A$2:$A$15003,Stock!C161,'détail des ventes'!$B$2:$B$15003)</f>
        <v>3</v>
      </c>
      <c r="H161" s="16">
        <f t="shared" si="2"/>
        <v>-3</v>
      </c>
    </row>
    <row r="162" spans="1:8" s="25" customFormat="1" ht="15" customHeight="1">
      <c r="A162" s="23"/>
      <c r="B162" s="26"/>
      <c r="C162" s="24" t="s">
        <v>170</v>
      </c>
      <c r="D162" s="16">
        <f>VLOOKUP(C162,[1]Matrice!$A$3:$Z$1004,4,FALSE)</f>
        <v>0.5</v>
      </c>
      <c r="E162" s="16" t="str">
        <f>VLOOKUP(C162,[1]Matrice!$A$3:$Z$1004,19,FALSE)</f>
        <v>Vanuxeem</v>
      </c>
      <c r="F162" s="16">
        <f>SUMIF('Produit Recu'!$D$2:$D$5001,Stock!C162,'Produit Recu'!$I$2:$I$5001)</f>
        <v>0</v>
      </c>
      <c r="G162" s="16">
        <f>SUMIF('détail des ventes'!$A$2:$A$15003,Stock!C162,'détail des ventes'!$B$2:$B$15003)</f>
        <v>28</v>
      </c>
      <c r="H162" s="16">
        <f t="shared" si="2"/>
        <v>-28</v>
      </c>
    </row>
    <row r="163" spans="1:8" s="25" customFormat="1" ht="15" customHeight="1">
      <c r="A163" s="23"/>
      <c r="B163" s="26"/>
      <c r="C163" s="24" t="s">
        <v>171</v>
      </c>
      <c r="D163" s="16">
        <f>VLOOKUP(C163,[1]Matrice!$A$3:$Z$1004,4,FALSE)</f>
        <v>0.5</v>
      </c>
      <c r="E163" s="16" t="str">
        <f>VLOOKUP(C163,[1]Matrice!$A$3:$Z$1004,19,FALSE)</f>
        <v>Vanuxeem</v>
      </c>
      <c r="F163" s="16">
        <f>SUMIF('Produit Recu'!$D$2:$D$5001,Stock!C163,'Produit Recu'!$I$2:$I$5001)</f>
        <v>0</v>
      </c>
      <c r="G163" s="16">
        <f>SUMIF('détail des ventes'!$A$2:$A$15003,Stock!C163,'détail des ventes'!$B$2:$B$15003)</f>
        <v>0</v>
      </c>
      <c r="H163" s="16">
        <f t="shared" si="2"/>
        <v>0</v>
      </c>
    </row>
    <row r="164" spans="1:8" s="25" customFormat="1" ht="15" customHeight="1">
      <c r="A164" s="23"/>
      <c r="B164" s="26"/>
      <c r="C164" s="24" t="s">
        <v>172</v>
      </c>
      <c r="D164" s="16">
        <f>VLOOKUP(C164,[1]Matrice!$A$3:$Z$1004,4,FALSE)</f>
        <v>0.5</v>
      </c>
      <c r="E164" s="16" t="str">
        <f>VLOOKUP(C164,[1]Matrice!$A$3:$Z$1004,19,FALSE)</f>
        <v>Vanuxeem</v>
      </c>
      <c r="F164" s="16">
        <f>SUMIF('Produit Recu'!$D$2:$D$5001,Stock!C164,'Produit Recu'!$I$2:$I$5001)</f>
        <v>0</v>
      </c>
      <c r="G164" s="16">
        <f>SUMIF('détail des ventes'!$A$2:$A$15003,Stock!C164,'détail des ventes'!$B$2:$B$15003)</f>
        <v>0</v>
      </c>
      <c r="H164" s="16">
        <f t="shared" si="2"/>
        <v>0</v>
      </c>
    </row>
    <row r="165" spans="1:8" s="25" customFormat="1" ht="15" customHeight="1">
      <c r="A165" s="23"/>
      <c r="B165" s="26"/>
      <c r="C165" s="24" t="s">
        <v>173</v>
      </c>
      <c r="D165" s="16">
        <f>VLOOKUP(C165,[1]Matrice!$A$3:$Z$1004,4,FALSE)</f>
        <v>6</v>
      </c>
      <c r="E165" s="16" t="str">
        <f>VLOOKUP(C165,[1]Matrice!$A$3:$Z$1004,19,FALSE)</f>
        <v>Vanuxeem</v>
      </c>
      <c r="F165" s="16">
        <f>SUMIF('Produit Recu'!$D$2:$D$5001,Stock!C165,'Produit Recu'!$I$2:$I$5001)</f>
        <v>0</v>
      </c>
      <c r="G165" s="16">
        <f>SUMIF('détail des ventes'!$A$2:$A$15003,Stock!C165,'détail des ventes'!$B$2:$B$15003)</f>
        <v>0</v>
      </c>
      <c r="H165" s="16">
        <f t="shared" si="2"/>
        <v>0</v>
      </c>
    </row>
    <row r="166" spans="1:8" s="25" customFormat="1" ht="15" customHeight="1">
      <c r="A166" s="27"/>
      <c r="B166" s="28"/>
      <c r="C166" s="24" t="s">
        <v>174</v>
      </c>
      <c r="D166" s="16">
        <f>VLOOKUP(C166,[1]Matrice!$A$3:$Z$1004,4,FALSE)</f>
        <v>0.5</v>
      </c>
      <c r="E166" s="16" t="str">
        <f>VLOOKUP(C166,[1]Matrice!$A$3:$Z$1004,19,FALSE)</f>
        <v>Interdrinks</v>
      </c>
      <c r="F166" s="16">
        <f>SUMIF('Produit Recu'!$D$2:$D$5001,Stock!C166,'Produit Recu'!$I$2:$I$5001)</f>
        <v>0</v>
      </c>
      <c r="G166" s="16">
        <f>SUMIF('détail des ventes'!$A$2:$A$15003,Stock!C166,'détail des ventes'!$B$2:$B$15003)</f>
        <v>0</v>
      </c>
      <c r="H166" s="16">
        <f t="shared" si="2"/>
        <v>0</v>
      </c>
    </row>
    <row r="167" spans="1:8" s="25" customFormat="1" ht="15" customHeight="1">
      <c r="A167" s="23"/>
      <c r="B167" s="26"/>
      <c r="C167" s="24" t="s">
        <v>175</v>
      </c>
      <c r="D167" s="16">
        <f>VLOOKUP(C167,[1]Matrice!$A$3:$Z$1004,4,FALSE)</f>
        <v>0.5</v>
      </c>
      <c r="E167" s="16" t="str">
        <f>VLOOKUP(C167,[1]Matrice!$A$3:$Z$1004,19,FALSE)</f>
        <v>Interdrinks</v>
      </c>
      <c r="F167" s="16">
        <f>SUMIF('Produit Recu'!$D$2:$D$5001,Stock!C167,'Produit Recu'!$I$2:$I$5001)</f>
        <v>0</v>
      </c>
      <c r="G167" s="16">
        <f>SUMIF('détail des ventes'!$A$2:$A$15003,Stock!C167,'détail des ventes'!$B$2:$B$15003)</f>
        <v>0</v>
      </c>
      <c r="H167" s="16">
        <f t="shared" si="2"/>
        <v>0</v>
      </c>
    </row>
    <row r="168" spans="1:8" s="25" customFormat="1" ht="15" customHeight="1">
      <c r="A168" s="23"/>
      <c r="B168" s="16"/>
      <c r="C168" s="24" t="s">
        <v>176</v>
      </c>
      <c r="D168" s="16">
        <f>VLOOKUP(C168,[1]Matrice!$A$3:$Z$1004,4,FALSE)</f>
        <v>0.33</v>
      </c>
      <c r="E168" s="16" t="str">
        <f>VLOOKUP(C168,[1]Matrice!$A$3:$Z$1004,19,FALSE)</f>
        <v>Interdrinks</v>
      </c>
      <c r="F168" s="16">
        <f>SUMIF('Produit Recu'!$D$2:$D$5001,Stock!C168,'Produit Recu'!$I$2:$I$5001)</f>
        <v>0</v>
      </c>
      <c r="G168" s="16">
        <f>SUMIF('détail des ventes'!$A$2:$A$15003,Stock!C168,'détail des ventes'!$B$2:$B$15003)</f>
        <v>0</v>
      </c>
      <c r="H168" s="16">
        <f t="shared" si="2"/>
        <v>0</v>
      </c>
    </row>
    <row r="169" spans="1:8" s="25" customFormat="1" ht="15" customHeight="1">
      <c r="A169" s="23"/>
      <c r="B169" s="26"/>
      <c r="C169" s="24" t="s">
        <v>178</v>
      </c>
      <c r="D169" s="16">
        <f>VLOOKUP(C169,[1]Matrice!$A$3:$Z$1004,4,FALSE)</f>
        <v>0.35499999999999998</v>
      </c>
      <c r="E169" s="16" t="str">
        <f>VLOOKUP(C169,[1]Matrice!$A$3:$Z$1004,19,FALSE)</f>
        <v>Interdrinks</v>
      </c>
      <c r="F169" s="16">
        <f>SUMIF('Produit Recu'!$D$2:$D$5001,Stock!C169,'Produit Recu'!$I$2:$I$5001)</f>
        <v>0</v>
      </c>
      <c r="G169" s="16">
        <f>SUMIF('détail des ventes'!$A$2:$A$15003,Stock!C169,'détail des ventes'!$B$2:$B$15003)</f>
        <v>17</v>
      </c>
      <c r="H169" s="16">
        <f t="shared" si="2"/>
        <v>-17</v>
      </c>
    </row>
    <row r="170" spans="1:8" s="25" customFormat="1" ht="15" customHeight="1">
      <c r="A170" s="23"/>
      <c r="B170" s="16"/>
      <c r="C170" s="24" t="s">
        <v>179</v>
      </c>
      <c r="D170" s="16">
        <f>VLOOKUP(C170,[1]Matrice!$A$3:$Z$1004,4,FALSE)</f>
        <v>0.33</v>
      </c>
      <c r="E170" s="16" t="str">
        <f>VLOOKUP(C170,[1]Matrice!$A$3:$Z$1004,19,FALSE)</f>
        <v>Vanuxeem</v>
      </c>
      <c r="F170" s="16">
        <f>SUMIF('Produit Recu'!$D$2:$D$5001,Stock!C170,'Produit Recu'!$I$2:$I$5001)</f>
        <v>0</v>
      </c>
      <c r="G170" s="16">
        <f>SUMIF('détail des ventes'!$A$2:$A$15003,Stock!C170,'détail des ventes'!$B$2:$B$15003)</f>
        <v>19</v>
      </c>
      <c r="H170" s="16">
        <f t="shared" si="2"/>
        <v>-19</v>
      </c>
    </row>
    <row r="171" spans="1:8" s="25" customFormat="1" ht="15" customHeight="1">
      <c r="A171" s="23"/>
      <c r="B171" s="26"/>
      <c r="C171" s="24" t="s">
        <v>180</v>
      </c>
      <c r="D171" s="16">
        <f>VLOOKUP(C171,[1]Matrice!$A$3:$Z$1004,4,FALSE)</f>
        <v>0.33</v>
      </c>
      <c r="E171" s="16" t="str">
        <f>VLOOKUP(C171,[1]Matrice!$A$3:$Z$1004,19,FALSE)</f>
        <v>Interdrinks</v>
      </c>
      <c r="F171" s="16">
        <f>SUMIF('Produit Recu'!$D$2:$D$5001,Stock!C171,'Produit Recu'!$I$2:$I$5001)</f>
        <v>0</v>
      </c>
      <c r="G171" s="16">
        <f>SUMIF('détail des ventes'!$A$2:$A$15003,Stock!C171,'détail des ventes'!$B$2:$B$15003)</f>
        <v>0</v>
      </c>
      <c r="H171" s="16">
        <f t="shared" si="2"/>
        <v>0</v>
      </c>
    </row>
    <row r="172" spans="1:8" s="25" customFormat="1" ht="15" customHeight="1">
      <c r="A172" s="23"/>
      <c r="B172" s="16"/>
      <c r="C172" s="24" t="s">
        <v>181</v>
      </c>
      <c r="D172" s="16">
        <f>VLOOKUP(C172,[1]Matrice!$A$3:$Z$1004,4,FALSE)</f>
        <v>0.33</v>
      </c>
      <c r="E172" s="16" t="str">
        <f>VLOOKUP(C172,[1]Matrice!$A$3:$Z$1004,19,FALSE)</f>
        <v>Interdrinks</v>
      </c>
      <c r="F172" s="16">
        <f>SUMIF('Produit Recu'!$D$2:$D$5001,Stock!C172,'Produit Recu'!$I$2:$I$5001)</f>
        <v>0</v>
      </c>
      <c r="G172" s="16">
        <f>SUMIF('détail des ventes'!$A$2:$A$15003,Stock!C172,'détail des ventes'!$B$2:$B$15003)</f>
        <v>6</v>
      </c>
      <c r="H172" s="16">
        <f t="shared" si="2"/>
        <v>-6</v>
      </c>
    </row>
    <row r="173" spans="1:8" s="25" customFormat="1" ht="15" customHeight="1">
      <c r="A173" s="23"/>
      <c r="B173" s="16"/>
      <c r="C173" s="24" t="s">
        <v>182</v>
      </c>
      <c r="D173" s="16">
        <f>VLOOKUP(C173,[1]Matrice!$A$3:$Z$1004,4,FALSE)</f>
        <v>0.33</v>
      </c>
      <c r="E173" s="16" t="str">
        <f>VLOOKUP(C173,[1]Matrice!$A$3:$Z$1004,19,FALSE)</f>
        <v>Interdrinks</v>
      </c>
      <c r="F173" s="16">
        <f>SUMIF('Produit Recu'!$D$2:$D$5001,Stock!C173,'Produit Recu'!$I$2:$I$5001)</f>
        <v>0</v>
      </c>
      <c r="G173" s="16">
        <f>SUMIF('détail des ventes'!$A$2:$A$15003,Stock!C173,'détail des ventes'!$B$2:$B$15003)</f>
        <v>7</v>
      </c>
      <c r="H173" s="16">
        <f t="shared" si="2"/>
        <v>-7</v>
      </c>
    </row>
    <row r="174" spans="1:8" s="25" customFormat="1" ht="15" customHeight="1">
      <c r="A174" s="23"/>
      <c r="B174" s="16"/>
      <c r="C174" s="24" t="s">
        <v>183</v>
      </c>
      <c r="D174" s="16">
        <f>VLOOKUP(C174,[1]Matrice!$A$3:$Z$1004,4,FALSE)</f>
        <v>0.33</v>
      </c>
      <c r="E174" s="16" t="str">
        <f>VLOOKUP(C174,[1]Matrice!$A$3:$Z$1004,19,FALSE)</f>
        <v>Interdrinks</v>
      </c>
      <c r="F174" s="16">
        <f>SUMIF('Produit Recu'!$D$2:$D$5001,Stock!C174,'Produit Recu'!$I$2:$I$5001)</f>
        <v>0</v>
      </c>
      <c r="G174" s="16">
        <f>SUMIF('détail des ventes'!$A$2:$A$15003,Stock!C174,'détail des ventes'!$B$2:$B$15003)</f>
        <v>3</v>
      </c>
      <c r="H174" s="16">
        <f t="shared" si="2"/>
        <v>-3</v>
      </c>
    </row>
    <row r="175" spans="1:8" s="25" customFormat="1" ht="15" customHeight="1">
      <c r="A175" s="23"/>
      <c r="B175" s="16"/>
      <c r="C175" s="24" t="s">
        <v>185</v>
      </c>
      <c r="D175" s="16">
        <f>VLOOKUP(C175,[1]Matrice!$A$3:$Z$1004,4,FALSE)</f>
        <v>0.33</v>
      </c>
      <c r="E175" s="16" t="str">
        <f>VLOOKUP(C175,[1]Matrice!$A$3:$Z$1004,19,FALSE)</f>
        <v>Interdrinks</v>
      </c>
      <c r="F175" s="16">
        <f>SUMIF('Produit Recu'!$D$2:$D$5001,Stock!C175,'Produit Recu'!$I$2:$I$5001)</f>
        <v>0</v>
      </c>
      <c r="G175" s="16">
        <f>SUMIF('détail des ventes'!$A$2:$A$15003,Stock!C175,'détail des ventes'!$B$2:$B$15003)</f>
        <v>0</v>
      </c>
      <c r="H175" s="16">
        <f t="shared" si="2"/>
        <v>0</v>
      </c>
    </row>
    <row r="176" spans="1:8" s="25" customFormat="1" ht="15" customHeight="1">
      <c r="A176" s="23"/>
      <c r="B176" s="16"/>
      <c r="C176" s="24" t="s">
        <v>186</v>
      </c>
      <c r="D176" s="16">
        <f>VLOOKUP(C176,[1]Matrice!$A$3:$Z$1004,4,FALSE)</f>
        <v>5</v>
      </c>
      <c r="E176" s="16" t="str">
        <f>VLOOKUP(C176,[1]Matrice!$A$3:$Z$1004,19,FALSE)</f>
        <v>Interdrinks</v>
      </c>
      <c r="F176" s="16">
        <f>SUMIF('Produit Recu'!$D$2:$D$5001,Stock!C176,'Produit Recu'!$I$2:$I$5001)</f>
        <v>0</v>
      </c>
      <c r="G176" s="16">
        <f>SUMIF('détail des ventes'!$A$2:$A$15003,Stock!C176,'détail des ventes'!$B$2:$B$15003)</f>
        <v>0</v>
      </c>
      <c r="H176" s="16">
        <f t="shared" si="2"/>
        <v>0</v>
      </c>
    </row>
    <row r="177" spans="1:8" s="25" customFormat="1" ht="15" customHeight="1">
      <c r="A177" s="23"/>
      <c r="B177" s="16"/>
      <c r="C177" s="24" t="s">
        <v>187</v>
      </c>
      <c r="D177" s="16">
        <f>VLOOKUP(C177,[1]Matrice!$A$3:$Z$1004,4,FALSE)</f>
        <v>0.33</v>
      </c>
      <c r="E177" s="16" t="str">
        <f>VLOOKUP(C177,[1]Matrice!$A$3:$Z$1004,19,FALSE)</f>
        <v>IBB</v>
      </c>
      <c r="F177" s="16">
        <f>SUMIF('Produit Recu'!$D$2:$D$5001,Stock!C177,'Produit Recu'!$I$2:$I$5001)</f>
        <v>0</v>
      </c>
      <c r="G177" s="16">
        <f>SUMIF('détail des ventes'!$A$2:$A$15003,Stock!C177,'détail des ventes'!$B$2:$B$15003)</f>
        <v>41</v>
      </c>
      <c r="H177" s="16">
        <f t="shared" si="2"/>
        <v>-41</v>
      </c>
    </row>
    <row r="178" spans="1:8" s="25" customFormat="1" ht="15" customHeight="1">
      <c r="A178" s="23"/>
      <c r="B178" s="16"/>
      <c r="C178" s="24" t="s">
        <v>188</v>
      </c>
      <c r="D178" s="16">
        <f>VLOOKUP(C178,[1]Matrice!$A$3:$Z$1004,4,FALSE)</f>
        <v>0.5</v>
      </c>
      <c r="E178" s="16" t="str">
        <f>VLOOKUP(C178,[1]Matrice!$A$3:$Z$1004,19,FALSE)</f>
        <v>IBB</v>
      </c>
      <c r="F178" s="16">
        <f>SUMIF('Produit Recu'!$D$2:$D$5001,Stock!C178,'Produit Recu'!$I$2:$I$5001)</f>
        <v>0</v>
      </c>
      <c r="G178" s="16">
        <f>SUMIF('détail des ventes'!$A$2:$A$15003,Stock!C178,'détail des ventes'!$B$2:$B$15003)</f>
        <v>0</v>
      </c>
      <c r="H178" s="16">
        <f t="shared" si="2"/>
        <v>0</v>
      </c>
    </row>
    <row r="179" spans="1:8" s="25" customFormat="1" ht="15" customHeight="1">
      <c r="A179" s="23"/>
      <c r="B179" s="16"/>
      <c r="C179" s="24" t="s">
        <v>189</v>
      </c>
      <c r="D179" s="16">
        <f>VLOOKUP(C179,[1]Matrice!$A$3:$Z$1004,4,FALSE)</f>
        <v>0.25</v>
      </c>
      <c r="E179" s="16">
        <f>VLOOKUP(C179,[1]Matrice!$A$3:$Z$1004,19,FALSE)</f>
        <v>0</v>
      </c>
      <c r="F179" s="16">
        <f>SUMIF('Produit Recu'!$D$2:$D$5001,Stock!C179,'Produit Recu'!$I$2:$I$5001)</f>
        <v>0</v>
      </c>
      <c r="G179" s="16">
        <f>SUMIF('détail des ventes'!$A$2:$A$15003,Stock!C179,'détail des ventes'!$B$2:$B$15003)</f>
        <v>31</v>
      </c>
      <c r="H179" s="16">
        <f t="shared" si="2"/>
        <v>-31</v>
      </c>
    </row>
    <row r="180" spans="1:8" s="25" customFormat="1" ht="15" customHeight="1">
      <c r="A180" s="23"/>
      <c r="B180" s="16"/>
      <c r="C180" s="24" t="s">
        <v>190</v>
      </c>
      <c r="D180" s="16">
        <f>VLOOKUP(C180,[1]Matrice!$A$3:$Z$1004,4,FALSE)</f>
        <v>0.33</v>
      </c>
      <c r="E180" s="16">
        <f>VLOOKUP(C180,[1]Matrice!$A$3:$Z$1004,19,FALSE)</f>
        <v>0</v>
      </c>
      <c r="F180" s="16">
        <f>SUMIF('Produit Recu'!$D$2:$D$5001,Stock!C180,'Produit Recu'!$I$2:$I$5001)</f>
        <v>0</v>
      </c>
      <c r="G180" s="16">
        <f>SUMIF('détail des ventes'!$A$2:$A$15003,Stock!C180,'détail des ventes'!$B$2:$B$15003)</f>
        <v>48</v>
      </c>
      <c r="H180" s="16">
        <f t="shared" si="2"/>
        <v>-48</v>
      </c>
    </row>
    <row r="181" spans="1:8" s="25" customFormat="1" ht="15" customHeight="1">
      <c r="A181" s="23"/>
      <c r="B181" s="16"/>
      <c r="C181" s="24" t="s">
        <v>191</v>
      </c>
      <c r="D181" s="16">
        <f>VLOOKUP(C181,[1]Matrice!$A$3:$Z$1004,4,FALSE)</f>
        <v>0.25</v>
      </c>
      <c r="E181" s="16">
        <f>VLOOKUP(C181,[1]Matrice!$A$3:$Z$1004,19,FALSE)</f>
        <v>0</v>
      </c>
      <c r="F181" s="16">
        <f>SUMIF('Produit Recu'!$D$2:$D$5001,Stock!C181,'Produit Recu'!$I$2:$I$5001)</f>
        <v>0</v>
      </c>
      <c r="G181" s="16">
        <f>SUMIF('détail des ventes'!$A$2:$A$15003,Stock!C181,'détail des ventes'!$B$2:$B$15003)</f>
        <v>44</v>
      </c>
      <c r="H181" s="16">
        <f t="shared" si="2"/>
        <v>-44</v>
      </c>
    </row>
    <row r="182" spans="1:8" s="25" customFormat="1" ht="15" customHeight="1">
      <c r="A182" s="23"/>
      <c r="B182" s="26"/>
      <c r="C182" s="24" t="s">
        <v>192</v>
      </c>
      <c r="D182" s="16">
        <f>VLOOKUP(C182,[1]Matrice!$A$3:$Z$1004,4,FALSE)</f>
        <v>0.33</v>
      </c>
      <c r="E182" s="16" t="str">
        <f>VLOOKUP(C182,[1]Matrice!$A$3:$Z$1004,19,FALSE)</f>
        <v>Vanuxeem</v>
      </c>
      <c r="F182" s="16">
        <f>SUMIF('Produit Recu'!$D$2:$D$5001,Stock!C182,'Produit Recu'!$I$2:$I$5001)</f>
        <v>0</v>
      </c>
      <c r="G182" s="16">
        <f>SUMIF('détail des ventes'!$A$2:$A$15003,Stock!C182,'détail des ventes'!$B$2:$B$15003)</f>
        <v>20</v>
      </c>
      <c r="H182" s="16">
        <f t="shared" si="2"/>
        <v>-20</v>
      </c>
    </row>
    <row r="183" spans="1:8" s="25" customFormat="1" ht="15" customHeight="1">
      <c r="A183" s="23"/>
      <c r="B183" s="16"/>
      <c r="C183" s="24" t="s">
        <v>194</v>
      </c>
      <c r="D183" s="16">
        <f>VLOOKUP(C183,[1]Matrice!$A$3:$Z$1004,4,FALSE)</f>
        <v>0.33</v>
      </c>
      <c r="E183" s="16" t="str">
        <f>VLOOKUP(C183,[1]Matrice!$A$3:$Z$1004,19,FALSE)</f>
        <v>Interdrinks</v>
      </c>
      <c r="F183" s="16">
        <f>SUMIF('Produit Recu'!$D$2:$D$5001,Stock!C183,'Produit Recu'!$I$2:$I$5001)</f>
        <v>0</v>
      </c>
      <c r="G183" s="16">
        <f>SUMIF('détail des ventes'!$A$2:$A$15003,Stock!C183,'détail des ventes'!$B$2:$B$15003)</f>
        <v>24</v>
      </c>
      <c r="H183" s="16">
        <f t="shared" si="2"/>
        <v>-24</v>
      </c>
    </row>
    <row r="184" spans="1:8" s="25" customFormat="1" ht="15" customHeight="1">
      <c r="A184" s="23"/>
      <c r="B184" s="26"/>
      <c r="C184" s="24" t="s">
        <v>195</v>
      </c>
      <c r="D184" s="16">
        <f>VLOOKUP(C184,[1]Matrice!$A$3:$Z$1004,4,FALSE)</f>
        <v>0.33</v>
      </c>
      <c r="E184" s="16" t="str">
        <f>VLOOKUP(C184,[1]Matrice!$A$3:$Z$1004,19,FALSE)</f>
        <v>Interdrinks</v>
      </c>
      <c r="F184" s="16">
        <f>SUMIF('Produit Recu'!$D$2:$D$5001,Stock!C184,'Produit Recu'!$I$2:$I$5001)</f>
        <v>0</v>
      </c>
      <c r="G184" s="16">
        <f>SUMIF('détail des ventes'!$A$2:$A$15003,Stock!C184,'détail des ventes'!$B$2:$B$15003)</f>
        <v>25</v>
      </c>
      <c r="H184" s="16">
        <f t="shared" si="2"/>
        <v>-25</v>
      </c>
    </row>
    <row r="185" spans="1:8" s="25" customFormat="1" ht="15" customHeight="1">
      <c r="A185" s="23"/>
      <c r="B185" s="16"/>
      <c r="C185" s="24" t="s">
        <v>196</v>
      </c>
      <c r="D185" s="16">
        <f>VLOOKUP(C185,[1]Matrice!$A$3:$Z$1004,4,FALSE)</f>
        <v>0.25</v>
      </c>
      <c r="E185" s="16" t="str">
        <f>VLOOKUP(C185,[1]Matrice!$A$3:$Z$1004,19,FALSE)</f>
        <v>Interdrinks</v>
      </c>
      <c r="F185" s="16">
        <f>SUMIF('Produit Recu'!$D$2:$D$5001,Stock!C185,'Produit Recu'!$I$2:$I$5001)</f>
        <v>0</v>
      </c>
      <c r="G185" s="16">
        <f>SUMIF('détail des ventes'!$A$2:$A$15003,Stock!C185,'détail des ventes'!$B$2:$B$15003)</f>
        <v>10</v>
      </c>
      <c r="H185" s="16">
        <f t="shared" si="2"/>
        <v>-10</v>
      </c>
    </row>
    <row r="186" spans="1:8" s="25" customFormat="1" ht="15" customHeight="1">
      <c r="A186" s="23"/>
      <c r="B186" s="26"/>
      <c r="C186" s="24" t="s">
        <v>198</v>
      </c>
      <c r="D186" s="16">
        <f>VLOOKUP(C186,[1]Matrice!$A$3:$Z$1004,4,FALSE)</f>
        <v>0.75</v>
      </c>
      <c r="E186" s="16" t="str">
        <f>VLOOKUP(C186,[1]Matrice!$A$3:$Z$1004,19,FALSE)</f>
        <v>Clef Des Champs</v>
      </c>
      <c r="F186" s="16">
        <f>SUMIF('Produit Recu'!$D$2:$D$5001,Stock!C186,'Produit Recu'!$I$2:$I$5001)</f>
        <v>0</v>
      </c>
      <c r="G186" s="16">
        <f>SUMIF('détail des ventes'!$A$2:$A$15003,Stock!C186,'détail des ventes'!$B$2:$B$15003)</f>
        <v>4</v>
      </c>
      <c r="H186" s="16">
        <f t="shared" si="2"/>
        <v>-4</v>
      </c>
    </row>
    <row r="187" spans="1:8" s="25" customFormat="1" ht="15" customHeight="1">
      <c r="A187" s="23"/>
      <c r="B187" s="26"/>
      <c r="C187" s="24" t="s">
        <v>199</v>
      </c>
      <c r="D187" s="16">
        <f>VLOOKUP(C187,[1]Matrice!$A$3:$Z$1004,4,FALSE)</f>
        <v>0.75</v>
      </c>
      <c r="E187" s="16" t="str">
        <f>VLOOKUP(C187,[1]Matrice!$A$3:$Z$1004,19,FALSE)</f>
        <v>Clef Des Champs</v>
      </c>
      <c r="F187" s="16">
        <f>SUMIF('Produit Recu'!$D$2:$D$5001,Stock!C187,'Produit Recu'!$I$2:$I$5001)</f>
        <v>0</v>
      </c>
      <c r="G187" s="16">
        <f>SUMIF('détail des ventes'!$A$2:$A$15003,Stock!C187,'détail des ventes'!$B$2:$B$15003)</f>
        <v>1</v>
      </c>
      <c r="H187" s="16">
        <f t="shared" si="2"/>
        <v>-1</v>
      </c>
    </row>
    <row r="188" spans="1:8" s="25" customFormat="1" ht="15" customHeight="1">
      <c r="A188" s="23"/>
      <c r="B188" s="16"/>
      <c r="C188" s="24" t="s">
        <v>200</v>
      </c>
      <c r="D188" s="16">
        <f>VLOOKUP(C188,[1]Matrice!$A$3:$Z$1004,4,FALSE)</f>
        <v>0.75</v>
      </c>
      <c r="E188" s="16" t="str">
        <f>VLOOKUP(C188,[1]Matrice!$A$3:$Z$1004,19,FALSE)</f>
        <v>Clef Des Champs</v>
      </c>
      <c r="F188" s="16">
        <f>SUMIF('Produit Recu'!$D$2:$D$5001,Stock!C188,'Produit Recu'!$I$2:$I$5001)</f>
        <v>0</v>
      </c>
      <c r="G188" s="16">
        <f>SUMIF('détail des ventes'!$A$2:$A$15003,Stock!C188,'détail des ventes'!$B$2:$B$15003)</f>
        <v>0</v>
      </c>
      <c r="H188" s="16">
        <f t="shared" si="2"/>
        <v>0</v>
      </c>
    </row>
    <row r="189" spans="1:8" s="25" customFormat="1" ht="15" customHeight="1">
      <c r="A189" s="27"/>
      <c r="B189" s="29"/>
      <c r="C189" s="24" t="s">
        <v>201</v>
      </c>
      <c r="D189" s="16">
        <f>VLOOKUP(C189,[1]Matrice!$A$3:$Z$1004,4,FALSE)</f>
        <v>0.75</v>
      </c>
      <c r="E189" s="16" t="str">
        <f>VLOOKUP(C189,[1]Matrice!$A$3:$Z$1004,19,FALSE)</f>
        <v>Clef Des Champs</v>
      </c>
      <c r="F189" s="16">
        <f>SUMIF('Produit Recu'!$D$2:$D$5001,Stock!C189,'Produit Recu'!$I$2:$I$5001)</f>
        <v>0</v>
      </c>
      <c r="G189" s="16">
        <f>SUMIF('détail des ventes'!$A$2:$A$15003,Stock!C189,'détail des ventes'!$B$2:$B$15003)</f>
        <v>0</v>
      </c>
      <c r="H189" s="16">
        <f t="shared" si="2"/>
        <v>0</v>
      </c>
    </row>
    <row r="190" spans="1:8" s="25" customFormat="1" ht="15" customHeight="1">
      <c r="A190" s="23"/>
      <c r="B190" s="16"/>
      <c r="C190" s="24" t="s">
        <v>203</v>
      </c>
      <c r="D190" s="16">
        <f>VLOOKUP(C190,[1]Matrice!$A$3:$Z$1004,4,FALSE)</f>
        <v>0.33</v>
      </c>
      <c r="E190" s="16" t="str">
        <f>VLOOKUP(C190,[1]Matrice!$A$3:$Z$1004,19,FALSE)</f>
        <v>Vanuxeem</v>
      </c>
      <c r="F190" s="16">
        <f>SUMIF('Produit Recu'!$D$2:$D$5001,Stock!C190,'Produit Recu'!$I$2:$I$5001)</f>
        <v>0</v>
      </c>
      <c r="G190" s="16">
        <f>SUMIF('détail des ventes'!$A$2:$A$15003,Stock!C190,'détail des ventes'!$B$2:$B$15003)</f>
        <v>96</v>
      </c>
      <c r="H190" s="16">
        <f t="shared" si="2"/>
        <v>-96</v>
      </c>
    </row>
    <row r="191" spans="1:8" s="25" customFormat="1" ht="15" customHeight="1">
      <c r="A191" s="23"/>
      <c r="B191" s="16"/>
      <c r="C191" s="24" t="s">
        <v>204</v>
      </c>
      <c r="D191" s="16">
        <f>VLOOKUP(C191,[1]Matrice!$A$3:$Z$1004,4,FALSE)</f>
        <v>0.75</v>
      </c>
      <c r="E191" s="16" t="str">
        <f>VLOOKUP(C191,[1]Matrice!$A$3:$Z$1004,19,FALSE)</f>
        <v>Vanuxeem</v>
      </c>
      <c r="F191" s="16">
        <f>SUMIF('Produit Recu'!$D$2:$D$5001,Stock!C191,'Produit Recu'!$I$2:$I$5001)</f>
        <v>0</v>
      </c>
      <c r="G191" s="16">
        <f>SUMIF('détail des ventes'!$A$2:$A$15003,Stock!C191,'détail des ventes'!$B$2:$B$15003)</f>
        <v>0</v>
      </c>
      <c r="H191" s="16">
        <f t="shared" si="2"/>
        <v>0</v>
      </c>
    </row>
    <row r="192" spans="1:8" s="25" customFormat="1" ht="15" customHeight="1">
      <c r="A192" s="23"/>
      <c r="B192" s="16"/>
      <c r="C192" s="24" t="s">
        <v>205</v>
      </c>
      <c r="D192" s="16">
        <f>VLOOKUP(C192,[1]Matrice!$A$3:$Z$1004,4,FALSE)</f>
        <v>0.33</v>
      </c>
      <c r="E192" s="16" t="str">
        <f>VLOOKUP(C192,[1]Matrice!$A$3:$Z$1004,19,FALSE)</f>
        <v>Vanuxeem</v>
      </c>
      <c r="F192" s="16">
        <f>SUMIF('Produit Recu'!$D$2:$D$5001,Stock!C192,'Produit Recu'!$I$2:$I$5001)</f>
        <v>0</v>
      </c>
      <c r="G192" s="16">
        <f>SUMIF('détail des ventes'!$A$2:$A$15003,Stock!C192,'détail des ventes'!$B$2:$B$15003)</f>
        <v>0</v>
      </c>
      <c r="H192" s="16">
        <f t="shared" si="2"/>
        <v>0</v>
      </c>
    </row>
    <row r="193" spans="1:8" s="25" customFormat="1" ht="15" customHeight="1">
      <c r="A193" s="27"/>
      <c r="B193" s="29"/>
      <c r="C193" s="24" t="s">
        <v>206</v>
      </c>
      <c r="D193" s="16">
        <f>VLOOKUP(C193,[1]Matrice!$A$3:$Z$1004,4,FALSE)</f>
        <v>0.5</v>
      </c>
      <c r="E193" s="16" t="str">
        <f>VLOOKUP(C193,[1]Matrice!$A$3:$Z$1004,19,FALSE)</f>
        <v>Interdrinks</v>
      </c>
      <c r="F193" s="16">
        <f>SUMIF('Produit Recu'!$D$2:$D$5001,Stock!C193,'Produit Recu'!$I$2:$I$5001)</f>
        <v>0</v>
      </c>
      <c r="G193" s="16">
        <f>SUMIF('détail des ventes'!$A$2:$A$15003,Stock!C193,'détail des ventes'!$B$2:$B$15003)</f>
        <v>15</v>
      </c>
      <c r="H193" s="16">
        <f t="shared" si="2"/>
        <v>-15</v>
      </c>
    </row>
    <row r="194" spans="1:8" s="25" customFormat="1" ht="15" customHeight="1">
      <c r="A194" s="23"/>
      <c r="B194" s="26"/>
      <c r="C194" s="24" t="s">
        <v>207</v>
      </c>
      <c r="D194" s="16">
        <f>VLOOKUP(C194,[1]Matrice!$A$3:$Z$1004,4,FALSE)</f>
        <v>0.33</v>
      </c>
      <c r="E194" s="16" t="str">
        <f>VLOOKUP(C194,[1]Matrice!$A$3:$Z$1004,19,FALSE)</f>
        <v>Interdrinks</v>
      </c>
      <c r="F194" s="16">
        <f>SUMIF('Produit Recu'!$D$2:$D$5001,Stock!C194,'Produit Recu'!$I$2:$I$5001)</f>
        <v>0</v>
      </c>
      <c r="G194" s="16">
        <f>SUMIF('détail des ventes'!$A$2:$A$15003,Stock!C194,'détail des ventes'!$B$2:$B$15003)</f>
        <v>68</v>
      </c>
      <c r="H194" s="16">
        <f t="shared" si="2"/>
        <v>-68</v>
      </c>
    </row>
    <row r="195" spans="1:8" s="25" customFormat="1" ht="15" customHeight="1">
      <c r="A195" s="23"/>
      <c r="B195" s="26"/>
      <c r="C195" s="24" t="s">
        <v>208</v>
      </c>
      <c r="D195" s="16">
        <f>VLOOKUP(C195,[1]Matrice!$A$3:$Z$1004,4,FALSE)</f>
        <v>0.33</v>
      </c>
      <c r="E195" s="16" t="str">
        <f>VLOOKUP(C195,[1]Matrice!$A$3:$Z$1004,19,FALSE)</f>
        <v>Interdrinks</v>
      </c>
      <c r="F195" s="16">
        <f>SUMIF('Produit Recu'!$D$2:$D$5001,Stock!C195,'Produit Recu'!$I$2:$I$5001)</f>
        <v>0</v>
      </c>
      <c r="G195" s="16">
        <f>SUMIF('détail des ventes'!$A$2:$A$15003,Stock!C195,'détail des ventes'!$B$2:$B$15003)</f>
        <v>0</v>
      </c>
      <c r="H195" s="16">
        <f t="shared" si="2"/>
        <v>0</v>
      </c>
    </row>
    <row r="196" spans="1:8" s="25" customFormat="1" ht="15" customHeight="1">
      <c r="A196" s="23"/>
      <c r="B196" s="16"/>
      <c r="C196" s="24" t="s">
        <v>209</v>
      </c>
      <c r="D196" s="16">
        <f>VLOOKUP(C196,[1]Matrice!$A$3:$Z$1004,4,FALSE)</f>
        <v>0.33</v>
      </c>
      <c r="E196" s="16" t="str">
        <f>VLOOKUP(C196,[1]Matrice!$A$3:$Z$1004,19,FALSE)</f>
        <v>Interdrinks</v>
      </c>
      <c r="F196" s="16">
        <f>SUMIF('Produit Recu'!$D$2:$D$5001,Stock!C196,'Produit Recu'!$I$2:$I$5001)</f>
        <v>0</v>
      </c>
      <c r="G196" s="16">
        <f>SUMIF('détail des ventes'!$A$2:$A$15003,Stock!C196,'détail des ventes'!$B$2:$B$15003)</f>
        <v>20</v>
      </c>
      <c r="H196" s="16">
        <f t="shared" ref="H196:H259" si="3">F196-G196</f>
        <v>-20</v>
      </c>
    </row>
    <row r="197" spans="1:8" s="25" customFormat="1" ht="15" customHeight="1">
      <c r="A197" s="23"/>
      <c r="B197" s="16"/>
      <c r="C197" s="24" t="s">
        <v>210</v>
      </c>
      <c r="D197" s="16">
        <f>VLOOKUP(C197,[1]Matrice!$A$3:$Z$1004,4,FALSE)</f>
        <v>0.33</v>
      </c>
      <c r="E197" s="16" t="str">
        <f>VLOOKUP(C197,[1]Matrice!$A$3:$Z$1004,19,FALSE)</f>
        <v>Vanuxeem</v>
      </c>
      <c r="F197" s="16">
        <f>SUMIF('Produit Recu'!$D$2:$D$5001,Stock!C197,'Produit Recu'!$I$2:$I$5001)</f>
        <v>0</v>
      </c>
      <c r="G197" s="16">
        <f>SUMIF('détail des ventes'!$A$2:$A$15003,Stock!C197,'détail des ventes'!$B$2:$B$15003)</f>
        <v>24</v>
      </c>
      <c r="H197" s="16">
        <f t="shared" si="3"/>
        <v>-24</v>
      </c>
    </row>
    <row r="198" spans="1:8" s="25" customFormat="1" ht="15" customHeight="1">
      <c r="A198" s="23"/>
      <c r="B198" s="16"/>
      <c r="C198" s="24" t="s">
        <v>211</v>
      </c>
      <c r="D198" s="16">
        <f>VLOOKUP(C198,[1]Matrice!$A$3:$Z$1004,4,FALSE)</f>
        <v>0.75</v>
      </c>
      <c r="E198" s="16" t="str">
        <f>VLOOKUP(C198,[1]Matrice!$A$3:$Z$1004,19,FALSE)</f>
        <v>Vanuxeem</v>
      </c>
      <c r="F198" s="16">
        <f>SUMIF('Produit Recu'!$D$2:$D$5001,Stock!C198,'Produit Recu'!$I$2:$I$5001)</f>
        <v>0</v>
      </c>
      <c r="G198" s="16">
        <f>SUMIF('détail des ventes'!$A$2:$A$15003,Stock!C198,'détail des ventes'!$B$2:$B$15003)</f>
        <v>0</v>
      </c>
      <c r="H198" s="16">
        <f t="shared" si="3"/>
        <v>0</v>
      </c>
    </row>
    <row r="199" spans="1:8" s="25" customFormat="1" ht="15" customHeight="1">
      <c r="A199" s="23"/>
      <c r="B199" s="26"/>
      <c r="C199" s="24" t="s">
        <v>213</v>
      </c>
      <c r="D199" s="16">
        <f>VLOOKUP(C199,[1]Matrice!$A$3:$Z$1004,4,FALSE)</f>
        <v>0.33</v>
      </c>
      <c r="E199" s="16" t="str">
        <f>VLOOKUP(C199,[1]Matrice!$A$3:$Z$1004,19,FALSE)</f>
        <v>IBB</v>
      </c>
      <c r="F199" s="16">
        <f>SUMIF('Produit Recu'!$D$2:$D$5001,Stock!C199,'Produit Recu'!$I$2:$I$5001)</f>
        <v>0</v>
      </c>
      <c r="G199" s="16">
        <f>SUMIF('détail des ventes'!$A$2:$A$15003,Stock!C199,'détail des ventes'!$B$2:$B$15003)</f>
        <v>48</v>
      </c>
      <c r="H199" s="16">
        <f t="shared" si="3"/>
        <v>-48</v>
      </c>
    </row>
    <row r="200" spans="1:8" s="25" customFormat="1" ht="15" customHeight="1">
      <c r="A200" s="23"/>
      <c r="B200" s="26"/>
      <c r="C200" s="24" t="s">
        <v>214</v>
      </c>
      <c r="D200" s="16">
        <f>VLOOKUP(C200,[1]Matrice!$A$3:$Z$1004,4,FALSE)</f>
        <v>0.33</v>
      </c>
      <c r="E200" s="16">
        <f>VLOOKUP(C200,[1]Matrice!$A$3:$Z$1004,19,FALSE)</f>
        <v>0</v>
      </c>
      <c r="F200" s="16">
        <f>SUMIF('Produit Recu'!$D$2:$D$5001,Stock!C200,'Produit Recu'!$I$2:$I$5001)</f>
        <v>0</v>
      </c>
      <c r="G200" s="16">
        <f>SUMIF('détail des ventes'!$A$2:$A$15003,Stock!C200,'détail des ventes'!$B$2:$B$15003)</f>
        <v>6</v>
      </c>
      <c r="H200" s="16">
        <f t="shared" si="3"/>
        <v>-6</v>
      </c>
    </row>
    <row r="201" spans="1:8" s="25" customFormat="1" ht="15" customHeight="1">
      <c r="A201" s="23"/>
      <c r="B201" s="26"/>
      <c r="C201" s="24" t="s">
        <v>215</v>
      </c>
      <c r="D201" s="16">
        <f>VLOOKUP(C201,[1]Matrice!$A$3:$Z$1004,4,FALSE)</f>
        <v>0.33</v>
      </c>
      <c r="E201" s="16">
        <f>VLOOKUP(C201,[1]Matrice!$A$3:$Z$1004,19,FALSE)</f>
        <v>0</v>
      </c>
      <c r="F201" s="16">
        <f>SUMIF('Produit Recu'!$D$2:$D$5001,Stock!C201,'Produit Recu'!$I$2:$I$5001)</f>
        <v>0</v>
      </c>
      <c r="G201" s="16">
        <f>SUMIF('détail des ventes'!$A$2:$A$15003,Stock!C201,'détail des ventes'!$B$2:$B$15003)</f>
        <v>19</v>
      </c>
      <c r="H201" s="16">
        <f t="shared" si="3"/>
        <v>-19</v>
      </c>
    </row>
    <row r="202" spans="1:8" s="25" customFormat="1" ht="15" customHeight="1">
      <c r="A202" s="27"/>
      <c r="B202" s="28"/>
      <c r="C202" s="24" t="s">
        <v>216</v>
      </c>
      <c r="D202" s="16">
        <f>VLOOKUP(C202,[1]Matrice!$A$3:$Z$1004,4,FALSE)</f>
        <v>6</v>
      </c>
      <c r="E202" s="16" t="str">
        <f>VLOOKUP(C202,[1]Matrice!$A$3:$Z$1004,19,FALSE)</f>
        <v>Vanuxeem</v>
      </c>
      <c r="F202" s="16">
        <f>SUMIF('Produit Recu'!$D$2:$D$5001,Stock!C202,'Produit Recu'!$I$2:$I$5001)</f>
        <v>0</v>
      </c>
      <c r="G202" s="16">
        <f>SUMIF('détail des ventes'!$A$2:$A$15003,Stock!C202,'détail des ventes'!$B$2:$B$15003)</f>
        <v>3</v>
      </c>
      <c r="H202" s="16">
        <f t="shared" si="3"/>
        <v>-3</v>
      </c>
    </row>
    <row r="203" spans="1:8" s="25" customFormat="1" ht="15" customHeight="1">
      <c r="A203" s="23"/>
      <c r="B203" s="16"/>
      <c r="C203" s="24" t="s">
        <v>217</v>
      </c>
      <c r="D203" s="16">
        <f>VLOOKUP(C203,[1]Matrice!$A$3:$Z$1004,4,FALSE)</f>
        <v>0.33</v>
      </c>
      <c r="E203" s="16">
        <f>VLOOKUP(C203,[1]Matrice!$A$3:$Z$1004,19,FALSE)</f>
        <v>0</v>
      </c>
      <c r="F203" s="16">
        <f>SUMIF('Produit Recu'!$D$2:$D$5001,Stock!C203,'Produit Recu'!$I$2:$I$5001)</f>
        <v>0</v>
      </c>
      <c r="G203" s="16">
        <f>SUMIF('détail des ventes'!$A$2:$A$15003,Stock!C203,'détail des ventes'!$B$2:$B$15003)</f>
        <v>7</v>
      </c>
      <c r="H203" s="16">
        <f t="shared" si="3"/>
        <v>-7</v>
      </c>
    </row>
    <row r="204" spans="1:8" s="25" customFormat="1" ht="15" customHeight="1">
      <c r="A204" s="23"/>
      <c r="B204" s="26"/>
      <c r="C204" s="24" t="s">
        <v>218</v>
      </c>
      <c r="D204" s="16">
        <f>VLOOKUP(C204,[1]Matrice!$A$3:$Z$1004,4,FALSE)</f>
        <v>0.33</v>
      </c>
      <c r="E204" s="16">
        <f>VLOOKUP(C204,[1]Matrice!$A$3:$Z$1004,19,FALSE)</f>
        <v>0</v>
      </c>
      <c r="F204" s="16">
        <f>SUMIF('Produit Recu'!$D$2:$D$5001,Stock!C204,'Produit Recu'!$I$2:$I$5001)</f>
        <v>0</v>
      </c>
      <c r="G204" s="16">
        <f>SUMIF('détail des ventes'!$A$2:$A$15003,Stock!C204,'détail des ventes'!$B$2:$B$15003)</f>
        <v>10</v>
      </c>
      <c r="H204" s="16">
        <f t="shared" si="3"/>
        <v>-10</v>
      </c>
    </row>
    <row r="205" spans="1:8" s="25" customFormat="1" ht="15" customHeight="1">
      <c r="A205" s="23"/>
      <c r="B205" s="16"/>
      <c r="C205" s="24" t="s">
        <v>219</v>
      </c>
      <c r="D205" s="16">
        <f>VLOOKUP(C205,[1]Matrice!$A$3:$Z$1004,4,FALSE)</f>
        <v>6</v>
      </c>
      <c r="E205" s="16" t="str">
        <f>VLOOKUP(C205,[1]Matrice!$A$3:$Z$1004,19,FALSE)</f>
        <v>Vanuxeem</v>
      </c>
      <c r="F205" s="16">
        <f>SUMIF('Produit Recu'!$D$2:$D$5001,Stock!C205,'Produit Recu'!$I$2:$I$5001)</f>
        <v>0</v>
      </c>
      <c r="G205" s="16">
        <f>SUMIF('détail des ventes'!$A$2:$A$15003,Stock!C205,'détail des ventes'!$B$2:$B$15003)</f>
        <v>0</v>
      </c>
      <c r="H205" s="16">
        <f t="shared" si="3"/>
        <v>0</v>
      </c>
    </row>
    <row r="206" spans="1:8" s="25" customFormat="1" ht="15" customHeight="1">
      <c r="A206" s="23"/>
      <c r="B206" s="16"/>
      <c r="C206" s="24" t="s">
        <v>220</v>
      </c>
      <c r="D206" s="16">
        <f>VLOOKUP(C206,[1]Matrice!$A$3:$Z$1004,4,FALSE)</f>
        <v>6</v>
      </c>
      <c r="E206" s="16" t="str">
        <f>VLOOKUP(C206,[1]Matrice!$A$3:$Z$1004,19,FALSE)</f>
        <v>Vanuxeem</v>
      </c>
      <c r="F206" s="16">
        <f>SUMIF('Produit Recu'!$D$2:$D$5001,Stock!C206,'Produit Recu'!$I$2:$I$5001)</f>
        <v>0</v>
      </c>
      <c r="G206" s="16">
        <f>SUMIF('détail des ventes'!$A$2:$A$15003,Stock!C206,'détail des ventes'!$B$2:$B$15003)</f>
        <v>0</v>
      </c>
      <c r="H206" s="16">
        <f t="shared" si="3"/>
        <v>0</v>
      </c>
    </row>
    <row r="207" spans="1:8" s="25" customFormat="1" ht="15" customHeight="1">
      <c r="A207" s="23"/>
      <c r="B207" s="16"/>
      <c r="C207" s="24" t="s">
        <v>221</v>
      </c>
      <c r="D207" s="16">
        <f>VLOOKUP(C207,[1]Matrice!$A$3:$Z$1004,4,FALSE)</f>
        <v>0.33</v>
      </c>
      <c r="E207" s="16">
        <f>VLOOKUP(C207,[1]Matrice!$A$3:$Z$1004,19,FALSE)</f>
        <v>0</v>
      </c>
      <c r="F207" s="16">
        <f>SUMIF('Produit Recu'!$D$2:$D$5001,Stock!C207,'Produit Recu'!$I$2:$I$5001)</f>
        <v>0</v>
      </c>
      <c r="G207" s="16">
        <f>SUMIF('détail des ventes'!$A$2:$A$15003,Stock!C207,'détail des ventes'!$B$2:$B$15003)</f>
        <v>5</v>
      </c>
      <c r="H207" s="16">
        <f t="shared" si="3"/>
        <v>-5</v>
      </c>
    </row>
    <row r="208" spans="1:8" s="25" customFormat="1" ht="15" customHeight="1">
      <c r="A208" s="23"/>
      <c r="B208" s="16"/>
      <c r="C208" s="24" t="s">
        <v>222</v>
      </c>
      <c r="D208" s="16">
        <f>VLOOKUP(C208,[1]Matrice!$A$3:$Z$1004,4,FALSE)</f>
        <v>0.33</v>
      </c>
      <c r="E208" s="16" t="str">
        <f>VLOOKUP(C208,[1]Matrice!$A$3:$Z$1004,19,FALSE)</f>
        <v>Interdrinks</v>
      </c>
      <c r="F208" s="16">
        <f>SUMIF('Produit Recu'!$D$2:$D$5001,Stock!C208,'Produit Recu'!$I$2:$I$5001)</f>
        <v>0</v>
      </c>
      <c r="G208" s="16">
        <f>SUMIF('détail des ventes'!$A$2:$A$15003,Stock!C208,'détail des ventes'!$B$2:$B$15003)</f>
        <v>36</v>
      </c>
      <c r="H208" s="16">
        <f t="shared" si="3"/>
        <v>-36</v>
      </c>
    </row>
    <row r="209" spans="1:8" s="25" customFormat="1" ht="15" customHeight="1">
      <c r="A209" s="23"/>
      <c r="B209" s="26"/>
      <c r="C209" s="24" t="s">
        <v>223</v>
      </c>
      <c r="D209" s="16">
        <f>VLOOKUP(C209,[1]Matrice!$A$3:$Z$1004,4,FALSE)</f>
        <v>0.33</v>
      </c>
      <c r="E209" s="16" t="str">
        <f>VLOOKUP(C209,[1]Matrice!$A$3:$Z$1004,19,FALSE)</f>
        <v>Interdrinks</v>
      </c>
      <c r="F209" s="16">
        <f>SUMIF('Produit Recu'!$D$2:$D$5001,Stock!C209,'Produit Recu'!$I$2:$I$5001)</f>
        <v>0</v>
      </c>
      <c r="G209" s="16">
        <f>SUMIF('détail des ventes'!$A$2:$A$15003,Stock!C209,'détail des ventes'!$B$2:$B$15003)</f>
        <v>0</v>
      </c>
      <c r="H209" s="16">
        <f t="shared" si="3"/>
        <v>0</v>
      </c>
    </row>
    <row r="210" spans="1:8" s="25" customFormat="1" ht="15" customHeight="1">
      <c r="A210" s="23"/>
      <c r="B210" s="16"/>
      <c r="C210" s="24" t="s">
        <v>224</v>
      </c>
      <c r="D210" s="16">
        <f>VLOOKUP(C210,[1]Matrice!$A$3:$Z$1004,4,FALSE)</f>
        <v>0.25</v>
      </c>
      <c r="E210" s="16" t="str">
        <f>VLOOKUP(C210,[1]Matrice!$A$3:$Z$1004,19,FALSE)</f>
        <v>Interdrinks</v>
      </c>
      <c r="F210" s="16">
        <f>SUMIF('Produit Recu'!$D$2:$D$5001,Stock!C210,'Produit Recu'!$I$2:$I$5001)</f>
        <v>0</v>
      </c>
      <c r="G210" s="16">
        <f>SUMIF('détail des ventes'!$A$2:$A$15003,Stock!C210,'détail des ventes'!$B$2:$B$15003)</f>
        <v>35</v>
      </c>
      <c r="H210" s="16">
        <f t="shared" si="3"/>
        <v>-35</v>
      </c>
    </row>
    <row r="211" spans="1:8" s="25" customFormat="1" ht="15" customHeight="1">
      <c r="A211" s="23"/>
      <c r="B211" s="16"/>
      <c r="C211" s="24" t="s">
        <v>225</v>
      </c>
      <c r="D211" s="16">
        <f>VLOOKUP(C211,[1]Matrice!$A$3:$Z$1004,4,FALSE)</f>
        <v>0.25</v>
      </c>
      <c r="E211" s="16">
        <f>VLOOKUP(C211,[1]Matrice!$A$3:$Z$1004,19,FALSE)</f>
        <v>0</v>
      </c>
      <c r="F211" s="16">
        <f>SUMIF('Produit Recu'!$D$2:$D$5001,Stock!C211,'Produit Recu'!$I$2:$I$5001)</f>
        <v>0</v>
      </c>
      <c r="G211" s="16">
        <f>SUMIF('détail des ventes'!$A$2:$A$15003,Stock!C211,'détail des ventes'!$B$2:$B$15003)</f>
        <v>0</v>
      </c>
      <c r="H211" s="16">
        <f t="shared" si="3"/>
        <v>0</v>
      </c>
    </row>
    <row r="212" spans="1:8" s="25" customFormat="1" ht="15" customHeight="1">
      <c r="A212" s="23"/>
      <c r="B212" s="16"/>
      <c r="C212" s="24" t="s">
        <v>226</v>
      </c>
      <c r="D212" s="16">
        <f>VLOOKUP(C212,[1]Matrice!$A$3:$Z$1004,4,FALSE)</f>
        <v>0.75</v>
      </c>
      <c r="E212" s="16">
        <f>VLOOKUP(C212,[1]Matrice!$A$3:$Z$1004,19,FALSE)</f>
        <v>0</v>
      </c>
      <c r="F212" s="16">
        <f>SUMIF('Produit Recu'!$D$2:$D$5001,Stock!C212,'Produit Recu'!$I$2:$I$5001)</f>
        <v>0</v>
      </c>
      <c r="G212" s="16">
        <f>SUMIF('détail des ventes'!$A$2:$A$15003,Stock!C212,'détail des ventes'!$B$2:$B$15003)</f>
        <v>3</v>
      </c>
      <c r="H212" s="16">
        <f t="shared" si="3"/>
        <v>-3</v>
      </c>
    </row>
    <row r="213" spans="1:8" s="25" customFormat="1" ht="15" customHeight="1">
      <c r="A213" s="23"/>
      <c r="B213" s="16"/>
      <c r="C213" s="24" t="s">
        <v>227</v>
      </c>
      <c r="D213" s="16">
        <f>VLOOKUP(C213,[1]Matrice!$A$3:$Z$1004,4,FALSE)</f>
        <v>0.25</v>
      </c>
      <c r="E213" s="16">
        <f>VLOOKUP(C213,[1]Matrice!$A$3:$Z$1004,19,FALSE)</f>
        <v>0</v>
      </c>
      <c r="F213" s="16">
        <f>SUMIF('Produit Recu'!$D$2:$D$5001,Stock!C213,'Produit Recu'!$I$2:$I$5001)</f>
        <v>0</v>
      </c>
      <c r="G213" s="16">
        <f>SUMIF('détail des ventes'!$A$2:$A$15003,Stock!C213,'détail des ventes'!$B$2:$B$15003)</f>
        <v>0</v>
      </c>
      <c r="H213" s="16">
        <f t="shared" si="3"/>
        <v>0</v>
      </c>
    </row>
    <row r="214" spans="1:8" s="25" customFormat="1" ht="15" customHeight="1">
      <c r="A214" s="23"/>
      <c r="B214" s="16"/>
      <c r="C214" s="24" t="s">
        <v>228</v>
      </c>
      <c r="D214" s="16">
        <f>VLOOKUP(C214,[1]Matrice!$A$3:$Z$1004,4,FALSE)</f>
        <v>0.75</v>
      </c>
      <c r="E214" s="16">
        <f>VLOOKUP(C214,[1]Matrice!$A$3:$Z$1004,19,FALSE)</f>
        <v>0</v>
      </c>
      <c r="F214" s="16">
        <f>SUMIF('Produit Recu'!$D$2:$D$5001,Stock!C214,'Produit Recu'!$I$2:$I$5001)</f>
        <v>0</v>
      </c>
      <c r="G214" s="16">
        <f>SUMIF('détail des ventes'!$A$2:$A$15003,Stock!C214,'détail des ventes'!$B$2:$B$15003)</f>
        <v>6</v>
      </c>
      <c r="H214" s="16">
        <f t="shared" si="3"/>
        <v>-6</v>
      </c>
    </row>
    <row r="215" spans="1:8" s="25" customFormat="1" ht="15" customHeight="1">
      <c r="A215" s="23"/>
      <c r="B215" s="16"/>
      <c r="C215" s="24" t="s">
        <v>229</v>
      </c>
      <c r="D215" s="16">
        <f>VLOOKUP(C215,[1]Matrice!$A$3:$Z$1004,4,FALSE)</f>
        <v>0.75</v>
      </c>
      <c r="E215" s="16">
        <f>VLOOKUP(C215,[1]Matrice!$A$3:$Z$1004,19,FALSE)</f>
        <v>0</v>
      </c>
      <c r="F215" s="16">
        <f>SUMIF('Produit Recu'!$D$2:$D$5001,Stock!C215,'Produit Recu'!$I$2:$I$5001)</f>
        <v>0</v>
      </c>
      <c r="G215" s="16">
        <f>SUMIF('détail des ventes'!$A$2:$A$15003,Stock!C215,'détail des ventes'!$B$2:$B$15003)</f>
        <v>0</v>
      </c>
      <c r="H215" s="16">
        <f t="shared" si="3"/>
        <v>0</v>
      </c>
    </row>
    <row r="216" spans="1:8" s="25" customFormat="1" ht="15" customHeight="1">
      <c r="A216" s="23"/>
      <c r="B216" s="26"/>
      <c r="C216" s="24" t="s">
        <v>230</v>
      </c>
      <c r="D216" s="16">
        <f>VLOOKUP(C216,[1]Matrice!$A$3:$Z$1004,4,FALSE)</f>
        <v>0.25</v>
      </c>
      <c r="E216" s="16">
        <f>VLOOKUP(C216,[1]Matrice!$A$3:$Z$1004,19,FALSE)</f>
        <v>0</v>
      </c>
      <c r="F216" s="16">
        <f>SUMIF('Produit Recu'!$D$2:$D$5001,Stock!C216,'Produit Recu'!$I$2:$I$5001)</f>
        <v>0</v>
      </c>
      <c r="G216" s="16">
        <f>SUMIF('détail des ventes'!$A$2:$A$15003,Stock!C216,'détail des ventes'!$B$2:$B$15003)</f>
        <v>0</v>
      </c>
      <c r="H216" s="16">
        <f t="shared" si="3"/>
        <v>0</v>
      </c>
    </row>
    <row r="217" spans="1:8" s="25" customFormat="1" ht="15" customHeight="1">
      <c r="A217" s="23"/>
      <c r="B217" s="26"/>
      <c r="C217" s="24" t="s">
        <v>231</v>
      </c>
      <c r="D217" s="16">
        <f>VLOOKUP(C217,[1]Matrice!$A$3:$Z$1004,4,FALSE)</f>
        <v>0.25</v>
      </c>
      <c r="E217" s="16">
        <f>VLOOKUP(C217,[1]Matrice!$A$3:$Z$1004,19,FALSE)</f>
        <v>0</v>
      </c>
      <c r="F217" s="16">
        <f>SUMIF('Produit Recu'!$D$2:$D$5001,Stock!C217,'Produit Recu'!$I$2:$I$5001)</f>
        <v>0</v>
      </c>
      <c r="G217" s="16">
        <f>SUMIF('détail des ventes'!$A$2:$A$15003,Stock!C217,'détail des ventes'!$B$2:$B$15003)</f>
        <v>0</v>
      </c>
      <c r="H217" s="16">
        <f t="shared" si="3"/>
        <v>0</v>
      </c>
    </row>
    <row r="218" spans="1:8" s="25" customFormat="1" ht="15" customHeight="1">
      <c r="A218" s="23"/>
      <c r="B218" s="26"/>
      <c r="C218" s="24" t="s">
        <v>232</v>
      </c>
      <c r="D218" s="16">
        <f>VLOOKUP(C218,[1]Matrice!$A$3:$Z$1004,4,FALSE)</f>
        <v>0.25</v>
      </c>
      <c r="E218" s="16">
        <f>VLOOKUP(C218,[1]Matrice!$A$3:$Z$1004,19,FALSE)</f>
        <v>0</v>
      </c>
      <c r="F218" s="16">
        <f>SUMIF('Produit Recu'!$D$2:$D$5001,Stock!C218,'Produit Recu'!$I$2:$I$5001)</f>
        <v>0</v>
      </c>
      <c r="G218" s="16">
        <f>SUMIF('détail des ventes'!$A$2:$A$15003,Stock!C218,'détail des ventes'!$B$2:$B$15003)</f>
        <v>2</v>
      </c>
      <c r="H218" s="16">
        <f t="shared" si="3"/>
        <v>-2</v>
      </c>
    </row>
    <row r="219" spans="1:8" s="25" customFormat="1" ht="15" customHeight="1">
      <c r="A219" s="23"/>
      <c r="B219" s="16"/>
      <c r="C219" s="24" t="s">
        <v>233</v>
      </c>
      <c r="D219" s="16">
        <f>VLOOKUP(C219,[1]Matrice!$A$3:$Z$1004,4,FALSE)</f>
        <v>0.25</v>
      </c>
      <c r="E219" s="16">
        <f>VLOOKUP(C219,[1]Matrice!$A$3:$Z$1004,19,FALSE)</f>
        <v>0</v>
      </c>
      <c r="F219" s="16">
        <f>SUMIF('Produit Recu'!$D$2:$D$5001,Stock!C219,'Produit Recu'!$I$2:$I$5001)</f>
        <v>0</v>
      </c>
      <c r="G219" s="16">
        <f>SUMIF('détail des ventes'!$A$2:$A$15003,Stock!C219,'détail des ventes'!$B$2:$B$15003)</f>
        <v>0</v>
      </c>
      <c r="H219" s="16">
        <f t="shared" si="3"/>
        <v>0</v>
      </c>
    </row>
    <row r="220" spans="1:8" s="25" customFormat="1" ht="15" customHeight="1">
      <c r="A220" s="23"/>
      <c r="B220" s="16"/>
      <c r="C220" s="24" t="s">
        <v>234</v>
      </c>
      <c r="D220" s="16">
        <f>VLOOKUP(C220,[1]Matrice!$A$3:$Z$1004,4,FALSE)</f>
        <v>0.25</v>
      </c>
      <c r="E220" s="16">
        <f>VLOOKUP(C220,[1]Matrice!$A$3:$Z$1004,19,FALSE)</f>
        <v>0</v>
      </c>
      <c r="F220" s="16">
        <f>SUMIF('Produit Recu'!$D$2:$D$5001,Stock!C220,'Produit Recu'!$I$2:$I$5001)</f>
        <v>0</v>
      </c>
      <c r="G220" s="16">
        <f>SUMIF('détail des ventes'!$A$2:$A$15003,Stock!C220,'détail des ventes'!$B$2:$B$15003)</f>
        <v>0</v>
      </c>
      <c r="H220" s="16">
        <f t="shared" si="3"/>
        <v>0</v>
      </c>
    </row>
    <row r="221" spans="1:8" s="25" customFormat="1" ht="15" customHeight="1">
      <c r="A221" s="23"/>
      <c r="B221" s="26"/>
      <c r="C221" s="24" t="s">
        <v>235</v>
      </c>
      <c r="D221" s="16">
        <f>VLOOKUP(C221,[1]Matrice!$A$3:$Z$1004,4,FALSE)</f>
        <v>0.25</v>
      </c>
      <c r="E221" s="16">
        <f>VLOOKUP(C221,[1]Matrice!$A$3:$Z$1004,19,FALSE)</f>
        <v>0</v>
      </c>
      <c r="F221" s="16">
        <f>SUMIF('Produit Recu'!$D$2:$D$5001,Stock!C221,'Produit Recu'!$I$2:$I$5001)</f>
        <v>0</v>
      </c>
      <c r="G221" s="16">
        <f>SUMIF('détail des ventes'!$A$2:$A$15003,Stock!C221,'détail des ventes'!$B$2:$B$15003)</f>
        <v>0</v>
      </c>
      <c r="H221" s="16">
        <f t="shared" si="3"/>
        <v>0</v>
      </c>
    </row>
    <row r="222" spans="1:8" s="25" customFormat="1" ht="15" customHeight="1">
      <c r="A222" s="23"/>
      <c r="B222" s="16"/>
      <c r="C222" s="24" t="s">
        <v>237</v>
      </c>
      <c r="D222" s="16">
        <f>VLOOKUP(C222,[1]Matrice!$A$3:$Z$1004,4,FALSE)</f>
        <v>0.33</v>
      </c>
      <c r="E222" s="16">
        <f>VLOOKUP(C222,[1]Matrice!$A$3:$Z$1004,19,FALSE)</f>
        <v>0</v>
      </c>
      <c r="F222" s="16">
        <f>SUMIF('Produit Recu'!$D$2:$D$5001,Stock!C222,'Produit Recu'!$I$2:$I$5001)</f>
        <v>0</v>
      </c>
      <c r="G222" s="16">
        <f>SUMIF('détail des ventes'!$A$2:$A$15003,Stock!C222,'détail des ventes'!$B$2:$B$15003)</f>
        <v>24</v>
      </c>
      <c r="H222" s="16">
        <f t="shared" si="3"/>
        <v>-24</v>
      </c>
    </row>
    <row r="223" spans="1:8" s="25" customFormat="1" ht="15" customHeight="1">
      <c r="A223" s="23"/>
      <c r="B223" s="26"/>
      <c r="C223" s="24" t="s">
        <v>238</v>
      </c>
      <c r="D223" s="16">
        <f>VLOOKUP(C223,[1]Matrice!$A$3:$Z$1004,4,FALSE)</f>
        <v>0.33</v>
      </c>
      <c r="E223" s="16">
        <f>VLOOKUP(C223,[1]Matrice!$A$3:$Z$1004,19,FALSE)</f>
        <v>0</v>
      </c>
      <c r="F223" s="16">
        <f>SUMIF('Produit Recu'!$D$2:$D$5001,Stock!C223,'Produit Recu'!$I$2:$I$5001)</f>
        <v>0</v>
      </c>
      <c r="G223" s="16">
        <f>SUMIF('détail des ventes'!$A$2:$A$15003,Stock!C223,'détail des ventes'!$B$2:$B$15003)</f>
        <v>47</v>
      </c>
      <c r="H223" s="16">
        <f t="shared" si="3"/>
        <v>-47</v>
      </c>
    </row>
    <row r="224" spans="1:8" s="25" customFormat="1" ht="15" customHeight="1">
      <c r="A224" s="23"/>
      <c r="B224" s="26"/>
      <c r="C224" s="24" t="s">
        <v>239</v>
      </c>
      <c r="D224" s="16">
        <f>VLOOKUP(C224,[1]Matrice!$A$3:$Z$1004,4,FALSE)</f>
        <v>0.33</v>
      </c>
      <c r="E224" s="16">
        <f>VLOOKUP(C224,[1]Matrice!$A$3:$Z$1004,19,FALSE)</f>
        <v>0</v>
      </c>
      <c r="F224" s="16">
        <f>SUMIF('Produit Recu'!$D$2:$D$5001,Stock!C224,'Produit Recu'!$I$2:$I$5001)</f>
        <v>0</v>
      </c>
      <c r="G224" s="16">
        <f>SUMIF('détail des ventes'!$A$2:$A$15003,Stock!C224,'détail des ventes'!$B$2:$B$15003)</f>
        <v>28</v>
      </c>
      <c r="H224" s="16">
        <f t="shared" si="3"/>
        <v>-28</v>
      </c>
    </row>
    <row r="225" spans="1:8" s="25" customFormat="1" ht="15" customHeight="1">
      <c r="A225" s="23"/>
      <c r="B225" s="26"/>
      <c r="C225" s="24" t="s">
        <v>240</v>
      </c>
      <c r="D225" s="16">
        <f>VLOOKUP(C225,[1]Matrice!$A$3:$Z$1004,4,FALSE)</f>
        <v>0.33</v>
      </c>
      <c r="E225" s="16">
        <f>VLOOKUP(C225,[1]Matrice!$A$3:$Z$1004,19,FALSE)</f>
        <v>0</v>
      </c>
      <c r="F225" s="16">
        <f>SUMIF('Produit Recu'!$D$2:$D$5001,Stock!C225,'Produit Recu'!$I$2:$I$5001)</f>
        <v>0</v>
      </c>
      <c r="G225" s="16">
        <f>SUMIF('détail des ventes'!$A$2:$A$15003,Stock!C225,'détail des ventes'!$B$2:$B$15003)</f>
        <v>0</v>
      </c>
      <c r="H225" s="16">
        <f t="shared" si="3"/>
        <v>0</v>
      </c>
    </row>
    <row r="226" spans="1:8" s="25" customFormat="1" ht="15" customHeight="1">
      <c r="A226" s="23"/>
      <c r="B226" s="16"/>
      <c r="C226" s="24" t="s">
        <v>241</v>
      </c>
      <c r="D226" s="16">
        <f>VLOOKUP(C226,[1]Matrice!$A$3:$Z$1004,4,FALSE)</f>
        <v>0.25</v>
      </c>
      <c r="E226" s="16">
        <f>VLOOKUP(C226,[1]Matrice!$A$3:$Z$1004,19,FALSE)</f>
        <v>0</v>
      </c>
      <c r="F226" s="16">
        <f>SUMIF('Produit Recu'!$D$2:$D$5001,Stock!C226,'Produit Recu'!$I$2:$I$5001)</f>
        <v>0</v>
      </c>
      <c r="G226" s="16">
        <f>SUMIF('détail des ventes'!$A$2:$A$15003,Stock!C226,'détail des ventes'!$B$2:$B$15003)</f>
        <v>0</v>
      </c>
      <c r="H226" s="16">
        <f t="shared" si="3"/>
        <v>0</v>
      </c>
    </row>
    <row r="227" spans="1:8" s="25" customFormat="1" ht="15" customHeight="1">
      <c r="A227" s="23"/>
      <c r="B227" s="16"/>
      <c r="C227" s="24" t="s">
        <v>242</v>
      </c>
      <c r="D227" s="16">
        <f>VLOOKUP(C227,[1]Matrice!$A$3:$Z$1004,4,FALSE)</f>
        <v>0.75</v>
      </c>
      <c r="E227" s="16">
        <f>VLOOKUP(C227,[1]Matrice!$A$3:$Z$1004,19,FALSE)</f>
        <v>0</v>
      </c>
      <c r="F227" s="16">
        <f>SUMIF('Produit Recu'!$D$2:$D$5001,Stock!C227,'Produit Recu'!$I$2:$I$5001)</f>
        <v>0</v>
      </c>
      <c r="G227" s="16">
        <f>SUMIF('détail des ventes'!$A$2:$A$15003,Stock!C227,'détail des ventes'!$B$2:$B$15003)</f>
        <v>0</v>
      </c>
      <c r="H227" s="16">
        <f t="shared" si="3"/>
        <v>0</v>
      </c>
    </row>
    <row r="228" spans="1:8" s="25" customFormat="1" ht="15" customHeight="1">
      <c r="A228" s="23"/>
      <c r="B228" s="16"/>
      <c r="C228" s="24" t="s">
        <v>243</v>
      </c>
      <c r="D228" s="16">
        <f>VLOOKUP(C228,[1]Matrice!$A$3:$Z$1004,4,FALSE)</f>
        <v>0.33</v>
      </c>
      <c r="E228" s="16">
        <f>VLOOKUP(C228,[1]Matrice!$A$3:$Z$1004,19,FALSE)</f>
        <v>0</v>
      </c>
      <c r="F228" s="16">
        <f>SUMIF('Produit Recu'!$D$2:$D$5001,Stock!C228,'Produit Recu'!$I$2:$I$5001)</f>
        <v>0</v>
      </c>
      <c r="G228" s="16">
        <f>SUMIF('détail des ventes'!$A$2:$A$15003,Stock!C228,'détail des ventes'!$B$2:$B$15003)</f>
        <v>20</v>
      </c>
      <c r="H228" s="16">
        <f t="shared" si="3"/>
        <v>-20</v>
      </c>
    </row>
    <row r="229" spans="1:8" s="25" customFormat="1" ht="15" customHeight="1">
      <c r="A229" s="27"/>
      <c r="B229" s="29"/>
      <c r="C229" s="24" t="s">
        <v>244</v>
      </c>
      <c r="D229" s="16">
        <f>VLOOKUP(C229,[1]Matrice!$A$3:$Z$1004,4,FALSE)</f>
        <v>0.75</v>
      </c>
      <c r="E229" s="16">
        <f>VLOOKUP(C229,[1]Matrice!$A$3:$Z$1004,19,FALSE)</f>
        <v>0</v>
      </c>
      <c r="F229" s="16">
        <f>SUMIF('Produit Recu'!$D$2:$D$5001,Stock!C229,'Produit Recu'!$I$2:$I$5001)</f>
        <v>0</v>
      </c>
      <c r="G229" s="16">
        <f>SUMIF('détail des ventes'!$A$2:$A$15003,Stock!C229,'détail des ventes'!$B$2:$B$15003)</f>
        <v>0</v>
      </c>
      <c r="H229" s="16">
        <f t="shared" si="3"/>
        <v>0</v>
      </c>
    </row>
    <row r="230" spans="1:8" s="25" customFormat="1" ht="15" customHeight="1">
      <c r="A230" s="23"/>
      <c r="B230" s="16"/>
      <c r="C230" s="24" t="s">
        <v>245</v>
      </c>
      <c r="D230" s="16">
        <f>VLOOKUP(C230,[1]Matrice!$A$3:$Z$1004,4,FALSE)</f>
        <v>0.75</v>
      </c>
      <c r="E230" s="16">
        <f>VLOOKUP(C230,[1]Matrice!$A$3:$Z$1004,19,FALSE)</f>
        <v>0</v>
      </c>
      <c r="F230" s="16">
        <f>SUMIF('Produit Recu'!$D$2:$D$5001,Stock!C230,'Produit Recu'!$I$2:$I$5001)</f>
        <v>0</v>
      </c>
      <c r="G230" s="16">
        <f>SUMIF('détail des ventes'!$A$2:$A$15003,Stock!C230,'détail des ventes'!$B$2:$B$15003)</f>
        <v>3</v>
      </c>
      <c r="H230" s="16">
        <f t="shared" si="3"/>
        <v>-3</v>
      </c>
    </row>
    <row r="231" spans="1:8" s="25" customFormat="1" ht="15" customHeight="1">
      <c r="A231" s="23"/>
      <c r="B231" s="26"/>
      <c r="C231" s="24" t="s">
        <v>246</v>
      </c>
      <c r="D231" s="16">
        <f>VLOOKUP(C231,[1]Matrice!$A$3:$Z$1004,4,FALSE)</f>
        <v>0.33</v>
      </c>
      <c r="E231" s="16">
        <f>VLOOKUP(C231,[1]Matrice!$A$3:$Z$1004,19,FALSE)</f>
        <v>0</v>
      </c>
      <c r="F231" s="16">
        <f>SUMIF('Produit Recu'!$D$2:$D$5001,Stock!C231,'Produit Recu'!$I$2:$I$5001)</f>
        <v>0</v>
      </c>
      <c r="G231" s="16">
        <f>SUMIF('détail des ventes'!$A$2:$A$15003,Stock!C231,'détail des ventes'!$B$2:$B$15003)</f>
        <v>13</v>
      </c>
      <c r="H231" s="16">
        <f t="shared" si="3"/>
        <v>-13</v>
      </c>
    </row>
    <row r="232" spans="1:8" s="25" customFormat="1" ht="15" customHeight="1">
      <c r="A232" s="23"/>
      <c r="B232" s="16"/>
      <c r="C232" s="24" t="s">
        <v>247</v>
      </c>
      <c r="D232" s="16">
        <f>VLOOKUP(C232,[1]Matrice!$A$3:$Z$1004,4,FALSE)</f>
        <v>0.75</v>
      </c>
      <c r="E232" s="16">
        <f>VLOOKUP(C232,[1]Matrice!$A$3:$Z$1004,19,FALSE)</f>
        <v>0</v>
      </c>
      <c r="F232" s="16">
        <f>SUMIF('Produit Recu'!$D$2:$D$5001,Stock!C232,'Produit Recu'!$I$2:$I$5001)</f>
        <v>0</v>
      </c>
      <c r="G232" s="16">
        <f>SUMIF('détail des ventes'!$A$2:$A$15003,Stock!C232,'détail des ventes'!$B$2:$B$15003)</f>
        <v>0</v>
      </c>
      <c r="H232" s="16">
        <f t="shared" si="3"/>
        <v>0</v>
      </c>
    </row>
    <row r="233" spans="1:8" s="25" customFormat="1" ht="15" customHeight="1">
      <c r="A233" s="23"/>
      <c r="B233" s="26"/>
      <c r="C233" s="24" t="s">
        <v>248</v>
      </c>
      <c r="D233" s="16">
        <f>VLOOKUP(C233,[1]Matrice!$A$3:$Z$1004,4,FALSE)</f>
        <v>0.33</v>
      </c>
      <c r="E233" s="16">
        <f>VLOOKUP(C233,[1]Matrice!$A$3:$Z$1004,19,FALSE)</f>
        <v>0</v>
      </c>
      <c r="F233" s="16">
        <f>SUMIF('Produit Recu'!$D$2:$D$5001,Stock!C233,'Produit Recu'!$I$2:$I$5001)</f>
        <v>0</v>
      </c>
      <c r="G233" s="16">
        <f>SUMIF('détail des ventes'!$A$2:$A$15003,Stock!C233,'détail des ventes'!$B$2:$B$15003)</f>
        <v>16</v>
      </c>
      <c r="H233" s="16">
        <f t="shared" si="3"/>
        <v>-16</v>
      </c>
    </row>
    <row r="234" spans="1:8" s="25" customFormat="1" ht="15" customHeight="1">
      <c r="A234" s="23"/>
      <c r="B234" s="26"/>
      <c r="C234" s="24" t="s">
        <v>249</v>
      </c>
      <c r="D234" s="16">
        <f>VLOOKUP(C234,[1]Matrice!$A$3:$Z$1004,4,FALSE)</f>
        <v>0.75</v>
      </c>
      <c r="E234" s="16">
        <f>VLOOKUP(C234,[1]Matrice!$A$3:$Z$1004,19,FALSE)</f>
        <v>0</v>
      </c>
      <c r="F234" s="16">
        <f>SUMIF('Produit Recu'!$D$2:$D$5001,Stock!C234,'Produit Recu'!$I$2:$I$5001)</f>
        <v>0</v>
      </c>
      <c r="G234" s="16">
        <f>SUMIF('détail des ventes'!$A$2:$A$15003,Stock!C234,'détail des ventes'!$B$2:$B$15003)</f>
        <v>0</v>
      </c>
      <c r="H234" s="16">
        <f t="shared" si="3"/>
        <v>0</v>
      </c>
    </row>
    <row r="235" spans="1:8" s="25" customFormat="1">
      <c r="A235" s="23"/>
      <c r="B235" s="26"/>
      <c r="C235" s="24" t="s">
        <v>251</v>
      </c>
      <c r="D235" s="16">
        <f>VLOOKUP(C235,[1]Matrice!$A$3:$Z$1004,4,FALSE)</f>
        <v>0.33</v>
      </c>
      <c r="E235" s="16" t="str">
        <f>VLOOKUP(C235,[1]Matrice!$A$3:$Z$1004,19,FALSE)</f>
        <v>Interdrinks</v>
      </c>
      <c r="F235" s="16">
        <f>SUMIF('Produit Recu'!$D$2:$D$5001,Stock!C235,'Produit Recu'!$I$2:$I$5001)</f>
        <v>0</v>
      </c>
      <c r="G235" s="16">
        <f>SUMIF('détail des ventes'!$A$2:$A$15003,Stock!C235,'détail des ventes'!$B$2:$B$15003)</f>
        <v>24</v>
      </c>
      <c r="H235" s="16">
        <f t="shared" si="3"/>
        <v>-24</v>
      </c>
    </row>
    <row r="236" spans="1:8" s="25" customFormat="1">
      <c r="A236" s="23"/>
      <c r="B236" s="26"/>
      <c r="C236" s="24" t="s">
        <v>252</v>
      </c>
      <c r="D236" s="16">
        <f>VLOOKUP(C236,[1]Matrice!$A$3:$Z$1004,4,FALSE)</f>
        <v>0.33</v>
      </c>
      <c r="E236" s="16" t="str">
        <f>VLOOKUP(C236,[1]Matrice!$A$3:$Z$1004,19,FALSE)</f>
        <v>Interdrinks</v>
      </c>
      <c r="F236" s="16">
        <f>SUMIF('Produit Recu'!$D$2:$D$5001,Stock!C236,'Produit Recu'!$I$2:$I$5001)</f>
        <v>0</v>
      </c>
      <c r="G236" s="16">
        <f>SUMIF('détail des ventes'!$A$2:$A$15003,Stock!C236,'détail des ventes'!$B$2:$B$15003)</f>
        <v>22</v>
      </c>
      <c r="H236" s="16">
        <f t="shared" si="3"/>
        <v>-22</v>
      </c>
    </row>
    <row r="237" spans="1:8" s="25" customFormat="1">
      <c r="A237" s="23"/>
      <c r="B237" s="16"/>
      <c r="C237" s="24" t="s">
        <v>253</v>
      </c>
      <c r="D237" s="16">
        <f>VLOOKUP(C237,[1]Matrice!$A$3:$Z$1004,4,FALSE)</f>
        <v>0.33</v>
      </c>
      <c r="E237" s="16" t="str">
        <f>VLOOKUP(C237,[1]Matrice!$A$3:$Z$1004,19,FALSE)</f>
        <v>Interdrinks</v>
      </c>
      <c r="F237" s="16">
        <f>SUMIF('Produit Recu'!$D$2:$D$5001,Stock!C237,'Produit Recu'!$I$2:$I$5001)</f>
        <v>0</v>
      </c>
      <c r="G237" s="16">
        <f>SUMIF('détail des ventes'!$A$2:$A$15003,Stock!C237,'détail des ventes'!$B$2:$B$15003)</f>
        <v>44</v>
      </c>
      <c r="H237" s="16">
        <f t="shared" si="3"/>
        <v>-44</v>
      </c>
    </row>
    <row r="238" spans="1:8" s="25" customFormat="1" ht="15" customHeight="1">
      <c r="A238" s="23"/>
      <c r="B238" s="26"/>
      <c r="C238" s="24" t="s">
        <v>255</v>
      </c>
      <c r="D238" s="16">
        <f>VLOOKUP(C238,[1]Matrice!$A$3:$Z$1004,4,FALSE)</f>
        <v>0.5</v>
      </c>
      <c r="E238" s="16" t="str">
        <f>VLOOKUP(C238,[1]Matrice!$A$3:$Z$1004,19,FALSE)</f>
        <v>Interdrinks</v>
      </c>
      <c r="F238" s="16">
        <f>SUMIF('Produit Recu'!$D$2:$D$5001,Stock!C238,'Produit Recu'!$I$2:$I$5001)</f>
        <v>0</v>
      </c>
      <c r="G238" s="16">
        <f>SUMIF('détail des ventes'!$A$2:$A$15003,Stock!C238,'détail des ventes'!$B$2:$B$15003)</f>
        <v>11</v>
      </c>
      <c r="H238" s="16">
        <f t="shared" si="3"/>
        <v>-11</v>
      </c>
    </row>
    <row r="239" spans="1:8" s="25" customFormat="1">
      <c r="A239" s="23"/>
      <c r="B239" s="16"/>
      <c r="C239" s="24" t="s">
        <v>256</v>
      </c>
      <c r="D239" s="16">
        <f>VLOOKUP(C239,[1]Matrice!$A$3:$Z$1004,4,FALSE)</f>
        <v>0.5</v>
      </c>
      <c r="E239" s="16" t="str">
        <f>VLOOKUP(C239,[1]Matrice!$A$3:$Z$1004,19,FALSE)</f>
        <v>Interdrinks</v>
      </c>
      <c r="F239" s="16">
        <f>SUMIF('Produit Recu'!$D$2:$D$5001,Stock!C239,'Produit Recu'!$I$2:$I$5001)</f>
        <v>0</v>
      </c>
      <c r="G239" s="16">
        <f>SUMIF('détail des ventes'!$A$2:$A$15003,Stock!C239,'détail des ventes'!$B$2:$B$15003)</f>
        <v>16</v>
      </c>
      <c r="H239" s="16">
        <f t="shared" si="3"/>
        <v>-16</v>
      </c>
    </row>
    <row r="240" spans="1:8" s="25" customFormat="1">
      <c r="A240" s="23"/>
      <c r="B240" s="16"/>
      <c r="C240" s="24" t="s">
        <v>257</v>
      </c>
      <c r="D240" s="16">
        <f>VLOOKUP(C240,[1]Matrice!$A$3:$Z$1004,4,FALSE)</f>
        <v>0.33</v>
      </c>
      <c r="E240" s="16" t="str">
        <f>VLOOKUP(C240,[1]Matrice!$A$3:$Z$1004,19,FALSE)</f>
        <v>Interdrinks</v>
      </c>
      <c r="F240" s="16">
        <f>SUMIF('Produit Recu'!$D$2:$D$5001,Stock!C240,'Produit Recu'!$I$2:$I$5001)</f>
        <v>0</v>
      </c>
      <c r="G240" s="16">
        <f>SUMIF('détail des ventes'!$A$2:$A$15003,Stock!C240,'détail des ventes'!$B$2:$B$15003)</f>
        <v>0</v>
      </c>
      <c r="H240" s="16">
        <f t="shared" si="3"/>
        <v>0</v>
      </c>
    </row>
    <row r="241" spans="1:8" s="25" customFormat="1">
      <c r="A241" s="23"/>
      <c r="B241" s="26"/>
      <c r="C241" s="24" t="s">
        <v>258</v>
      </c>
      <c r="D241" s="16">
        <f>VLOOKUP(C241,[1]Matrice!$A$3:$Z$1004,4,FALSE)</f>
        <v>0.33</v>
      </c>
      <c r="E241" s="16" t="str">
        <f>VLOOKUP(C241,[1]Matrice!$A$3:$Z$1004,19,FALSE)</f>
        <v>Vanuxeem</v>
      </c>
      <c r="F241" s="16">
        <f>SUMIF('Produit Recu'!$D$2:$D$5001,Stock!C241,'Produit Recu'!$I$2:$I$5001)</f>
        <v>0</v>
      </c>
      <c r="G241" s="16">
        <f>SUMIF('détail des ventes'!$A$2:$A$15003,Stock!C241,'détail des ventes'!$B$2:$B$15003)</f>
        <v>18</v>
      </c>
      <c r="H241" s="16">
        <f t="shared" si="3"/>
        <v>-18</v>
      </c>
    </row>
    <row r="242" spans="1:8" s="25" customFormat="1">
      <c r="A242" s="27"/>
      <c r="B242" s="28"/>
      <c r="C242" s="24" t="s">
        <v>260</v>
      </c>
      <c r="D242" s="16">
        <f>VLOOKUP(C242,[1]Matrice!$A$3:$Z$1004,4,FALSE)</f>
        <v>0.25</v>
      </c>
      <c r="E242" s="16">
        <f>VLOOKUP(C242,[1]Matrice!$A$3:$Z$1004,19,FALSE)</f>
        <v>0</v>
      </c>
      <c r="F242" s="16">
        <f>SUMIF('Produit Recu'!$D$2:$D$5001,Stock!C242,'Produit Recu'!$I$2:$I$5001)</f>
        <v>0</v>
      </c>
      <c r="G242" s="16">
        <f>SUMIF('détail des ventes'!$A$2:$A$15003,Stock!C242,'détail des ventes'!$B$2:$B$15003)</f>
        <v>44</v>
      </c>
      <c r="H242" s="16">
        <f t="shared" si="3"/>
        <v>-44</v>
      </c>
    </row>
    <row r="243" spans="1:8" s="25" customFormat="1">
      <c r="A243" s="23"/>
      <c r="B243" s="16"/>
      <c r="C243" s="24" t="s">
        <v>261</v>
      </c>
      <c r="D243" s="16">
        <f>VLOOKUP(C243,[1]Matrice!$A$3:$Z$1004,4,FALSE)</f>
        <v>0.25</v>
      </c>
      <c r="E243" s="16">
        <f>VLOOKUP(C243,[1]Matrice!$A$3:$Z$1004,19,FALSE)</f>
        <v>0</v>
      </c>
      <c r="F243" s="16">
        <f>SUMIF('Produit Recu'!$D$2:$D$5001,Stock!C243,'Produit Recu'!$I$2:$I$5001)</f>
        <v>0</v>
      </c>
      <c r="G243" s="16">
        <f>SUMIF('détail des ventes'!$A$2:$A$15003,Stock!C243,'détail des ventes'!$B$2:$B$15003)</f>
        <v>23</v>
      </c>
      <c r="H243" s="16">
        <f t="shared" si="3"/>
        <v>-23</v>
      </c>
    </row>
    <row r="244" spans="1:8" s="25" customFormat="1">
      <c r="A244" s="23"/>
      <c r="B244" s="16"/>
      <c r="C244" s="24" t="s">
        <v>262</v>
      </c>
      <c r="D244" s="16">
        <f>VLOOKUP(C244,[1]Matrice!$A$3:$Z$1004,4,FALSE)</f>
        <v>0.33</v>
      </c>
      <c r="E244" s="16">
        <f>VLOOKUP(C244,[1]Matrice!$A$3:$Z$1004,19,FALSE)</f>
        <v>0</v>
      </c>
      <c r="F244" s="16">
        <f>SUMIF('Produit Recu'!$D$2:$D$5001,Stock!C244,'Produit Recu'!$I$2:$I$5001)</f>
        <v>0</v>
      </c>
      <c r="G244" s="16">
        <f>SUMIF('détail des ventes'!$A$2:$A$15003,Stock!C244,'détail des ventes'!$B$2:$B$15003)</f>
        <v>4</v>
      </c>
      <c r="H244" s="16">
        <f t="shared" si="3"/>
        <v>-4</v>
      </c>
    </row>
    <row r="245" spans="1:8" s="25" customFormat="1">
      <c r="A245" s="23"/>
      <c r="B245" s="16"/>
      <c r="C245" s="24" t="s">
        <v>263</v>
      </c>
      <c r="D245" s="16">
        <f>VLOOKUP(C245,[1]Matrice!$A$3:$Z$1004,4,FALSE)</f>
        <v>0.33</v>
      </c>
      <c r="E245" s="16">
        <f>VLOOKUP(C245,[1]Matrice!$A$3:$Z$1004,19,FALSE)</f>
        <v>0</v>
      </c>
      <c r="F245" s="16">
        <f>SUMIF('Produit Recu'!$D$2:$D$5001,Stock!C245,'Produit Recu'!$I$2:$I$5001)</f>
        <v>0</v>
      </c>
      <c r="G245" s="16">
        <f>SUMIF('détail des ventes'!$A$2:$A$15003,Stock!C245,'détail des ventes'!$B$2:$B$15003)</f>
        <v>0</v>
      </c>
      <c r="H245" s="16">
        <f t="shared" si="3"/>
        <v>0</v>
      </c>
    </row>
    <row r="246" spans="1:8" s="25" customFormat="1">
      <c r="A246" s="23"/>
      <c r="B246" s="16"/>
      <c r="C246" s="24" t="s">
        <v>264</v>
      </c>
      <c r="D246" s="16">
        <f>VLOOKUP(C246,[1]Matrice!$A$3:$Z$1004,4,FALSE)</f>
        <v>0.5</v>
      </c>
      <c r="E246" s="16" t="str">
        <f>VLOOKUP(C246,[1]Matrice!$A$3:$Z$1004,19,FALSE)</f>
        <v>Ibb</v>
      </c>
      <c r="F246" s="16">
        <f>SUMIF('Produit Recu'!$D$2:$D$5001,Stock!C246,'Produit Recu'!$I$2:$I$5001)</f>
        <v>0</v>
      </c>
      <c r="G246" s="16">
        <f>SUMIF('détail des ventes'!$A$2:$A$15003,Stock!C246,'détail des ventes'!$B$2:$B$15003)</f>
        <v>0</v>
      </c>
      <c r="H246" s="16">
        <f t="shared" si="3"/>
        <v>0</v>
      </c>
    </row>
    <row r="247" spans="1:8" s="25" customFormat="1">
      <c r="A247" s="27"/>
      <c r="B247" s="29"/>
      <c r="C247" s="24" t="s">
        <v>265</v>
      </c>
      <c r="D247" s="16">
        <f>VLOOKUP(C247,[1]Matrice!$A$3:$Z$1004,4,FALSE)</f>
        <v>0.33</v>
      </c>
      <c r="E247" s="16">
        <f>VLOOKUP(C247,[1]Matrice!$A$3:$Z$1004,19,FALSE)</f>
        <v>0</v>
      </c>
      <c r="F247" s="16">
        <f>SUMIF('Produit Recu'!$D$2:$D$5001,Stock!C247,'Produit Recu'!$I$2:$I$5001)</f>
        <v>0</v>
      </c>
      <c r="G247" s="16">
        <f>SUMIF('détail des ventes'!$A$2:$A$15003,Stock!C247,'détail des ventes'!$B$2:$B$15003)</f>
        <v>21</v>
      </c>
      <c r="H247" s="16">
        <f t="shared" si="3"/>
        <v>-21</v>
      </c>
    </row>
    <row r="248" spans="1:8" s="25" customFormat="1">
      <c r="A248" s="23"/>
      <c r="B248" s="26"/>
      <c r="C248" s="24" t="s">
        <v>266</v>
      </c>
      <c r="D248" s="16">
        <f>VLOOKUP(C248,[1]Matrice!$A$3:$Z$1004,4,FALSE)</f>
        <v>0.33</v>
      </c>
      <c r="E248" s="16">
        <f>VLOOKUP(C248,[1]Matrice!$A$3:$Z$1004,19,FALSE)</f>
        <v>0</v>
      </c>
      <c r="F248" s="16">
        <f>SUMIF('Produit Recu'!$D$2:$D$5001,Stock!C248,'Produit Recu'!$I$2:$I$5001)</f>
        <v>0</v>
      </c>
      <c r="G248" s="16">
        <f>SUMIF('détail des ventes'!$A$2:$A$15003,Stock!C248,'détail des ventes'!$B$2:$B$15003)</f>
        <v>0</v>
      </c>
      <c r="H248" s="16">
        <f t="shared" si="3"/>
        <v>0</v>
      </c>
    </row>
    <row r="249" spans="1:8" s="25" customFormat="1">
      <c r="A249" s="23"/>
      <c r="B249" s="26"/>
      <c r="C249" s="24" t="s">
        <v>267</v>
      </c>
      <c r="D249" s="16">
        <f>VLOOKUP(C249,[1]Matrice!$A$3:$Z$1004,4,FALSE)</f>
        <v>0.33</v>
      </c>
      <c r="E249" s="16">
        <f>VLOOKUP(C249,[1]Matrice!$A$3:$Z$1004,19,FALSE)</f>
        <v>0</v>
      </c>
      <c r="F249" s="16">
        <f>SUMIF('Produit Recu'!$D$2:$D$5001,Stock!C249,'Produit Recu'!$I$2:$I$5001)</f>
        <v>0</v>
      </c>
      <c r="G249" s="16">
        <f>SUMIF('détail des ventes'!$A$2:$A$15003,Stock!C249,'détail des ventes'!$B$2:$B$15003)</f>
        <v>48</v>
      </c>
      <c r="H249" s="16">
        <f t="shared" si="3"/>
        <v>-48</v>
      </c>
    </row>
    <row r="250" spans="1:8" s="25" customFormat="1">
      <c r="A250" s="23"/>
      <c r="B250" s="16"/>
      <c r="C250" s="24" t="s">
        <v>268</v>
      </c>
      <c r="D250" s="16">
        <f>VLOOKUP(C250,[1]Matrice!$A$3:$Z$1004,4,FALSE)</f>
        <v>0.33</v>
      </c>
      <c r="E250" s="16">
        <f>VLOOKUP(C250,[1]Matrice!$A$3:$Z$1004,19,FALSE)</f>
        <v>0</v>
      </c>
      <c r="F250" s="16">
        <f>SUMIF('Produit Recu'!$D$2:$D$5001,Stock!C250,'Produit Recu'!$I$2:$I$5001)</f>
        <v>0</v>
      </c>
      <c r="G250" s="16">
        <f>SUMIF('détail des ventes'!$A$2:$A$15003,Stock!C250,'détail des ventes'!$B$2:$B$15003)</f>
        <v>42</v>
      </c>
      <c r="H250" s="16">
        <f t="shared" si="3"/>
        <v>-42</v>
      </c>
    </row>
    <row r="251" spans="1:8" s="25" customFormat="1">
      <c r="A251" s="23"/>
      <c r="B251" s="26"/>
      <c r="C251" s="24" t="s">
        <v>269</v>
      </c>
      <c r="D251" s="16">
        <f>VLOOKUP(C251,[1]Matrice!$A$3:$Z$1004,4,FALSE)</f>
        <v>0.33</v>
      </c>
      <c r="E251" s="16">
        <f>VLOOKUP(C251,[1]Matrice!$A$3:$Z$1004,19,FALSE)</f>
        <v>0</v>
      </c>
      <c r="F251" s="16">
        <f>SUMIF('Produit Recu'!$D$2:$D$5001,Stock!C251,'Produit Recu'!$I$2:$I$5001)</f>
        <v>0</v>
      </c>
      <c r="G251" s="16">
        <f>SUMIF('détail des ventes'!$A$2:$A$15003,Stock!C251,'détail des ventes'!$B$2:$B$15003)</f>
        <v>2</v>
      </c>
      <c r="H251" s="16">
        <f t="shared" si="3"/>
        <v>-2</v>
      </c>
    </row>
    <row r="252" spans="1:8" s="25" customFormat="1">
      <c r="A252" s="27"/>
      <c r="B252" s="28"/>
      <c r="C252" s="24" t="s">
        <v>270</v>
      </c>
      <c r="D252" s="16">
        <f>VLOOKUP(C252,[1]Matrice!$A$3:$Z$1004,4,FALSE)</f>
        <v>0.33</v>
      </c>
      <c r="E252" s="16">
        <f>VLOOKUP(C252,[1]Matrice!$A$3:$Z$1004,19,FALSE)</f>
        <v>0</v>
      </c>
      <c r="F252" s="16">
        <f>SUMIF('Produit Recu'!$D$2:$D$5001,Stock!C252,'Produit Recu'!$I$2:$I$5001)</f>
        <v>0</v>
      </c>
      <c r="G252" s="16">
        <f>SUMIF('détail des ventes'!$A$2:$A$15003,Stock!C252,'détail des ventes'!$B$2:$B$15003)</f>
        <v>41</v>
      </c>
      <c r="H252" s="16">
        <f t="shared" si="3"/>
        <v>-41</v>
      </c>
    </row>
    <row r="253" spans="1:8" s="25" customFormat="1">
      <c r="A253" s="23"/>
      <c r="B253" s="16"/>
      <c r="C253" s="24" t="s">
        <v>271</v>
      </c>
      <c r="D253" s="16">
        <f>VLOOKUP(C253,[1]Matrice!$A$3:$Z$1004,4,FALSE)</f>
        <v>0.33</v>
      </c>
      <c r="E253" s="16">
        <f>VLOOKUP(C253,[1]Matrice!$A$3:$Z$1004,19,FALSE)</f>
        <v>0</v>
      </c>
      <c r="F253" s="16">
        <f>SUMIF('Produit Recu'!$D$2:$D$5001,Stock!C253,'Produit Recu'!$I$2:$I$5001)</f>
        <v>0</v>
      </c>
      <c r="G253" s="16">
        <f>SUMIF('détail des ventes'!$A$2:$A$15003,Stock!C253,'détail des ventes'!$B$2:$B$15003)</f>
        <v>41</v>
      </c>
      <c r="H253" s="16">
        <f t="shared" si="3"/>
        <v>-41</v>
      </c>
    </row>
    <row r="254" spans="1:8" s="25" customFormat="1">
      <c r="A254" s="23"/>
      <c r="B254" s="26"/>
      <c r="C254" s="24" t="s">
        <v>272</v>
      </c>
      <c r="D254" s="16">
        <f>VLOOKUP(C254,[1]Matrice!$A$3:$Z$1004,4,FALSE)</f>
        <v>0.33</v>
      </c>
      <c r="E254" s="16" t="str">
        <f>VLOOKUP(C254,[1]Matrice!$A$3:$Z$1004,19,FALSE)</f>
        <v>Picaro</v>
      </c>
      <c r="F254" s="16">
        <f>SUMIF('Produit Recu'!$D$2:$D$5001,Stock!C254,'Produit Recu'!$I$2:$I$5001)</f>
        <v>0</v>
      </c>
      <c r="G254" s="16">
        <f>SUMIF('détail des ventes'!$A$2:$A$15003,Stock!C254,'détail des ventes'!$B$2:$B$15003)</f>
        <v>25</v>
      </c>
      <c r="H254" s="16">
        <f t="shared" si="3"/>
        <v>-25</v>
      </c>
    </row>
    <row r="255" spans="1:8" s="25" customFormat="1">
      <c r="A255" s="23"/>
      <c r="B255" s="16"/>
      <c r="C255" s="24" t="s">
        <v>273</v>
      </c>
      <c r="D255" s="16">
        <f>VLOOKUP(C255,[1]Matrice!$A$3:$Z$1004,4,FALSE)</f>
        <v>0.33</v>
      </c>
      <c r="E255" s="16" t="str">
        <f>VLOOKUP(C255,[1]Matrice!$A$3:$Z$1004,19,FALSE)</f>
        <v>Picaro</v>
      </c>
      <c r="F255" s="16">
        <f>SUMIF('Produit Recu'!$D$2:$D$5001,Stock!C255,'Produit Recu'!$I$2:$I$5001)</f>
        <v>0</v>
      </c>
      <c r="G255" s="16">
        <f>SUMIF('détail des ventes'!$A$2:$A$15003,Stock!C255,'détail des ventes'!$B$2:$B$15003)</f>
        <v>20</v>
      </c>
      <c r="H255" s="16">
        <f t="shared" si="3"/>
        <v>-20</v>
      </c>
    </row>
    <row r="256" spans="1:8" s="25" customFormat="1">
      <c r="A256" s="23"/>
      <c r="B256" s="26"/>
      <c r="C256" s="24" t="s">
        <v>274</v>
      </c>
      <c r="D256" s="16">
        <f>VLOOKUP(C256,[1]Matrice!$A$3:$Z$1004,4,FALSE)</f>
        <v>0.33</v>
      </c>
      <c r="E256" s="16" t="str">
        <f>VLOOKUP(C256,[1]Matrice!$A$3:$Z$1004,19,FALSE)</f>
        <v>Picaro</v>
      </c>
      <c r="F256" s="16">
        <f>SUMIF('Produit Recu'!$D$2:$D$5001,Stock!C256,'Produit Recu'!$I$2:$I$5001)</f>
        <v>0</v>
      </c>
      <c r="G256" s="16">
        <f>SUMIF('détail des ventes'!$A$2:$A$15003,Stock!C256,'détail des ventes'!$B$2:$B$15003)</f>
        <v>31</v>
      </c>
      <c r="H256" s="16">
        <f t="shared" si="3"/>
        <v>-31</v>
      </c>
    </row>
    <row r="257" spans="1:8" s="25" customFormat="1">
      <c r="A257" s="23"/>
      <c r="B257" s="16"/>
      <c r="C257" s="24" t="s">
        <v>275</v>
      </c>
      <c r="D257" s="16">
        <f>VLOOKUP(C257,[1]Matrice!$A$3:$Z$1004,4,FALSE)</f>
        <v>0.33</v>
      </c>
      <c r="E257" s="16" t="str">
        <f>VLOOKUP(C257,[1]Matrice!$A$3:$Z$1004,19,FALSE)</f>
        <v>Picaro</v>
      </c>
      <c r="F257" s="16">
        <f>SUMIF('Produit Recu'!$D$2:$D$5001,Stock!C257,'Produit Recu'!$I$2:$I$5001)</f>
        <v>0</v>
      </c>
      <c r="G257" s="16">
        <f>SUMIF('détail des ventes'!$A$2:$A$15003,Stock!C257,'détail des ventes'!$B$2:$B$15003)</f>
        <v>18</v>
      </c>
      <c r="H257" s="16">
        <f t="shared" si="3"/>
        <v>-18</v>
      </c>
    </row>
    <row r="258" spans="1:8" s="25" customFormat="1">
      <c r="A258" s="23"/>
      <c r="B258" s="16"/>
      <c r="C258" s="24" t="s">
        <v>276</v>
      </c>
      <c r="D258" s="16">
        <f>VLOOKUP(C258,[1]Matrice!$A$3:$Z$1004,4,FALSE)</f>
        <v>0.33</v>
      </c>
      <c r="E258" s="16" t="str">
        <f>VLOOKUP(C258,[1]Matrice!$A$3:$Z$1004,19,FALSE)</f>
        <v>Picaro</v>
      </c>
      <c r="F258" s="16">
        <f>SUMIF('Produit Recu'!$D$2:$D$5001,Stock!C258,'Produit Recu'!$I$2:$I$5001)</f>
        <v>0</v>
      </c>
      <c r="G258" s="16">
        <f>SUMIF('détail des ventes'!$A$2:$A$15003,Stock!C258,'détail des ventes'!$B$2:$B$15003)</f>
        <v>16</v>
      </c>
      <c r="H258" s="16">
        <f t="shared" si="3"/>
        <v>-16</v>
      </c>
    </row>
    <row r="259" spans="1:8" s="25" customFormat="1">
      <c r="A259" s="23"/>
      <c r="B259" s="26"/>
      <c r="C259" s="24" t="s">
        <v>277</v>
      </c>
      <c r="D259" s="16">
        <f>VLOOKUP(C259,[1]Matrice!$A$3:$Z$1004,4,FALSE)</f>
        <v>0.33</v>
      </c>
      <c r="E259" s="16" t="str">
        <f>VLOOKUP(C259,[1]Matrice!$A$3:$Z$1004,19,FALSE)</f>
        <v>Picaro</v>
      </c>
      <c r="F259" s="16">
        <f>SUMIF('Produit Recu'!$D$2:$D$5001,Stock!C259,'Produit Recu'!$I$2:$I$5001)</f>
        <v>0</v>
      </c>
      <c r="G259" s="16">
        <f>SUMIF('détail des ventes'!$A$2:$A$15003,Stock!C259,'détail des ventes'!$B$2:$B$15003)</f>
        <v>14</v>
      </c>
      <c r="H259" s="16">
        <f t="shared" si="3"/>
        <v>-14</v>
      </c>
    </row>
    <row r="260" spans="1:8" s="25" customFormat="1">
      <c r="A260" s="23"/>
      <c r="B260" s="26"/>
      <c r="C260" s="24" t="s">
        <v>278</v>
      </c>
      <c r="D260" s="16">
        <f>VLOOKUP(C260,[1]Matrice!$A$3:$Z$1004,4,FALSE)</f>
        <v>0.33</v>
      </c>
      <c r="E260" s="16" t="str">
        <f>VLOOKUP(C260,[1]Matrice!$A$3:$Z$1004,19,FALSE)</f>
        <v>Ibb</v>
      </c>
      <c r="F260" s="16">
        <f>SUMIF('Produit Recu'!$D$2:$D$5001,Stock!C260,'Produit Recu'!$I$2:$I$5001)</f>
        <v>0</v>
      </c>
      <c r="G260" s="16">
        <f>SUMIF('détail des ventes'!$A$2:$A$15003,Stock!C260,'détail des ventes'!$B$2:$B$15003)</f>
        <v>48</v>
      </c>
      <c r="H260" s="16">
        <f t="shared" ref="H260:H323" si="4">F260-G260</f>
        <v>-48</v>
      </c>
    </row>
    <row r="261" spans="1:8" s="25" customFormat="1">
      <c r="A261" s="23"/>
      <c r="B261" s="16"/>
      <c r="C261" s="24" t="s">
        <v>279</v>
      </c>
      <c r="D261" s="16">
        <f>VLOOKUP(C261,[1]Matrice!$A$3:$Z$1004,4,FALSE)</f>
        <v>0.25</v>
      </c>
      <c r="E261" s="16">
        <f>VLOOKUP(C261,[1]Matrice!$A$3:$Z$1004,19,FALSE)</f>
        <v>0</v>
      </c>
      <c r="F261" s="16">
        <f>SUMIF('Produit Recu'!$D$2:$D$5001,Stock!C261,'Produit Recu'!$I$2:$I$5001)</f>
        <v>0</v>
      </c>
      <c r="G261" s="16">
        <f>SUMIF('détail des ventes'!$A$2:$A$15003,Stock!C261,'détail des ventes'!$B$2:$B$15003)</f>
        <v>0</v>
      </c>
      <c r="H261" s="16">
        <f t="shared" si="4"/>
        <v>0</v>
      </c>
    </row>
    <row r="262" spans="1:8" s="25" customFormat="1">
      <c r="A262" s="23"/>
      <c r="B262" s="16"/>
      <c r="C262" s="24" t="s">
        <v>280</v>
      </c>
      <c r="D262" s="16">
        <f>VLOOKUP(C262,[1]Matrice!$A$3:$Z$1004,4,FALSE)</f>
        <v>0.33</v>
      </c>
      <c r="E262" s="16">
        <f>VLOOKUP(C262,[1]Matrice!$A$3:$Z$1004,19,FALSE)</f>
        <v>0</v>
      </c>
      <c r="F262" s="16">
        <f>SUMIF('Produit Recu'!$D$2:$D$5001,Stock!C262,'Produit Recu'!$I$2:$I$5001)</f>
        <v>0</v>
      </c>
      <c r="G262" s="16">
        <f>SUMIF('détail des ventes'!$A$2:$A$15003,Stock!C262,'détail des ventes'!$B$2:$B$15003)</f>
        <v>0</v>
      </c>
      <c r="H262" s="16">
        <f t="shared" si="4"/>
        <v>0</v>
      </c>
    </row>
    <row r="263" spans="1:8" s="25" customFormat="1">
      <c r="A263" s="23"/>
      <c r="B263" s="16"/>
      <c r="C263" s="24" t="s">
        <v>281</v>
      </c>
      <c r="D263" s="16">
        <f>VLOOKUP(C263,[1]Matrice!$A$3:$Z$1004,4,FALSE)</f>
        <v>0.33</v>
      </c>
      <c r="E263" s="16" t="str">
        <f>VLOOKUP(C263,[1]Matrice!$A$3:$Z$1004,19,FALSE)</f>
        <v>Ibb</v>
      </c>
      <c r="F263" s="16">
        <f>SUMIF('Produit Recu'!$D$2:$D$5001,Stock!C263,'Produit Recu'!$I$2:$I$5001)</f>
        <v>0</v>
      </c>
      <c r="G263" s="16">
        <f>SUMIF('détail des ventes'!$A$2:$A$15003,Stock!C263,'détail des ventes'!$B$2:$B$15003)</f>
        <v>72</v>
      </c>
      <c r="H263" s="16">
        <f t="shared" si="4"/>
        <v>-72</v>
      </c>
    </row>
    <row r="264" spans="1:8" s="25" customFormat="1">
      <c r="A264" s="23"/>
      <c r="B264" s="26"/>
      <c r="C264" s="24" t="s">
        <v>282</v>
      </c>
      <c r="D264" s="16">
        <f>VLOOKUP(C264,[1]Matrice!$A$3:$Z$1004,4,FALSE)</f>
        <v>0.33</v>
      </c>
      <c r="E264" s="16" t="str">
        <f>VLOOKUP(C264,[1]Matrice!$A$3:$Z$1004,19,FALSE)</f>
        <v>Vanuxeem</v>
      </c>
      <c r="F264" s="16">
        <f>SUMIF('Produit Recu'!$D$2:$D$5001,Stock!C264,'Produit Recu'!$I$2:$I$5001)</f>
        <v>0</v>
      </c>
      <c r="G264" s="16">
        <f>SUMIF('détail des ventes'!$A$2:$A$15003,Stock!C264,'détail des ventes'!$B$2:$B$15003)</f>
        <v>0</v>
      </c>
      <c r="H264" s="16">
        <f t="shared" si="4"/>
        <v>0</v>
      </c>
    </row>
    <row r="265" spans="1:8" s="25" customFormat="1">
      <c r="A265" s="23"/>
      <c r="B265" s="26"/>
      <c r="C265" s="24" t="s">
        <v>283</v>
      </c>
      <c r="D265" s="16">
        <f>VLOOKUP(C265,[1]Matrice!$A$3:$Z$1004,4,FALSE)</f>
        <v>0</v>
      </c>
      <c r="E265" s="16">
        <f>VLOOKUP(C265,[1]Matrice!$A$3:$Z$1004,19,FALSE)</f>
        <v>0</v>
      </c>
      <c r="F265" s="16">
        <f>SUMIF('Produit Recu'!$D$2:$D$5001,Stock!C265,'Produit Recu'!$I$2:$I$5001)</f>
        <v>0</v>
      </c>
      <c r="G265" s="16">
        <f>SUMIF('détail des ventes'!$A$2:$A$15003,Stock!C265,'détail des ventes'!$B$2:$B$15003)</f>
        <v>0</v>
      </c>
      <c r="H265" s="16">
        <f t="shared" si="4"/>
        <v>0</v>
      </c>
    </row>
    <row r="266" spans="1:8" s="25" customFormat="1">
      <c r="A266" s="23"/>
      <c r="B266" s="16"/>
      <c r="C266" s="24" t="s">
        <v>284</v>
      </c>
      <c r="D266" s="16">
        <f>VLOOKUP(C266,[1]Matrice!$A$3:$Z$1004,4,FALSE)</f>
        <v>0</v>
      </c>
      <c r="E266" s="16">
        <f>VLOOKUP(C266,[1]Matrice!$A$3:$Z$1004,19,FALSE)</f>
        <v>0</v>
      </c>
      <c r="F266" s="16">
        <f>SUMIF('Produit Recu'!$D$2:$D$5001,Stock!C266,'Produit Recu'!$I$2:$I$5001)</f>
        <v>0</v>
      </c>
      <c r="G266" s="16">
        <f>SUMIF('détail des ventes'!$A$2:$A$15003,Stock!C266,'détail des ventes'!$B$2:$B$15003)</f>
        <v>0</v>
      </c>
      <c r="H266" s="16">
        <f t="shared" si="4"/>
        <v>0</v>
      </c>
    </row>
    <row r="267" spans="1:8" s="25" customFormat="1">
      <c r="A267" s="23"/>
      <c r="B267" s="26"/>
      <c r="C267" s="24" t="s">
        <v>285</v>
      </c>
      <c r="D267" s="16">
        <f>VLOOKUP(C267,[1]Matrice!$A$3:$Z$1004,4,FALSE)</f>
        <v>0</v>
      </c>
      <c r="E267" s="16">
        <f>VLOOKUP(C267,[1]Matrice!$A$3:$Z$1004,19,FALSE)</f>
        <v>0</v>
      </c>
      <c r="F267" s="16">
        <f>SUMIF('Produit Recu'!$D$2:$D$5001,Stock!C267,'Produit Recu'!$I$2:$I$5001)</f>
        <v>0</v>
      </c>
      <c r="G267" s="16">
        <f>SUMIF('détail des ventes'!$A$2:$A$15003,Stock!C267,'détail des ventes'!$B$2:$B$15003)</f>
        <v>0</v>
      </c>
      <c r="H267" s="16">
        <f t="shared" si="4"/>
        <v>0</v>
      </c>
    </row>
    <row r="268" spans="1:8" s="25" customFormat="1">
      <c r="A268" s="23"/>
      <c r="B268" s="16"/>
      <c r="C268" s="24" t="s">
        <v>287</v>
      </c>
      <c r="D268" s="16">
        <f>VLOOKUP(C268,[1]Matrice!$A$3:$Z$1004,4,FALSE)</f>
        <v>0.33</v>
      </c>
      <c r="E268" s="16" t="str">
        <f>VLOOKUP(C268,[1]Matrice!$A$3:$Z$1004,19,FALSE)</f>
        <v>Vanuxeem</v>
      </c>
      <c r="F268" s="16">
        <f>SUMIF('Produit Recu'!$D$2:$D$5001,Stock!C268,'Produit Recu'!$I$2:$I$5001)</f>
        <v>0</v>
      </c>
      <c r="G268" s="16">
        <f>SUMIF('détail des ventes'!$A$2:$A$15003,Stock!C268,'détail des ventes'!$B$2:$B$15003)</f>
        <v>11</v>
      </c>
      <c r="H268" s="16">
        <f t="shared" si="4"/>
        <v>-11</v>
      </c>
    </row>
    <row r="269" spans="1:8" s="25" customFormat="1">
      <c r="A269" s="23"/>
      <c r="B269" s="16"/>
      <c r="C269" s="24" t="s">
        <v>288</v>
      </c>
      <c r="D269" s="16">
        <f>VLOOKUP(C269,[1]Matrice!$A$3:$Z$1004,4,FALSE)</f>
        <v>0.75</v>
      </c>
      <c r="E269" s="16" t="str">
        <f>VLOOKUP(C269,[1]Matrice!$A$3:$Z$1004,19,FALSE)</f>
        <v>Vanuxeem</v>
      </c>
      <c r="F269" s="16">
        <f>SUMIF('Produit Recu'!$D$2:$D$5001,Stock!C269,'Produit Recu'!$I$2:$I$5001)</f>
        <v>0</v>
      </c>
      <c r="G269" s="16">
        <f>SUMIF('détail des ventes'!$A$2:$A$15003,Stock!C269,'détail des ventes'!$B$2:$B$15003)</f>
        <v>0</v>
      </c>
      <c r="H269" s="16">
        <f t="shared" si="4"/>
        <v>0</v>
      </c>
    </row>
    <row r="270" spans="1:8" s="25" customFormat="1">
      <c r="A270" s="23"/>
      <c r="B270" s="26"/>
      <c r="C270" s="24" t="s">
        <v>289</v>
      </c>
      <c r="D270" s="16">
        <f>VLOOKUP(C270,[1]Matrice!$A$3:$Z$1004,4,FALSE)</f>
        <v>0.33</v>
      </c>
      <c r="E270" s="16" t="str">
        <f>VLOOKUP(C270,[1]Matrice!$A$3:$Z$1004,19,FALSE)</f>
        <v>Vanuxeem</v>
      </c>
      <c r="F270" s="16">
        <f>SUMIF('Produit Recu'!$D$2:$D$5001,Stock!C270,'Produit Recu'!$I$2:$I$5001)</f>
        <v>0</v>
      </c>
      <c r="G270" s="16">
        <f>SUMIF('détail des ventes'!$A$2:$A$15003,Stock!C270,'détail des ventes'!$B$2:$B$15003)</f>
        <v>39</v>
      </c>
      <c r="H270" s="16">
        <f t="shared" si="4"/>
        <v>-39</v>
      </c>
    </row>
    <row r="271" spans="1:8" s="25" customFormat="1">
      <c r="A271" s="23"/>
      <c r="B271" s="26"/>
      <c r="C271" s="24" t="s">
        <v>290</v>
      </c>
      <c r="D271" s="16">
        <f>VLOOKUP(C271,[1]Matrice!$A$3:$Z$1004,4,FALSE)</f>
        <v>0.75</v>
      </c>
      <c r="E271" s="16" t="str">
        <f>VLOOKUP(C271,[1]Matrice!$A$3:$Z$1004,19,FALSE)</f>
        <v>Vanuxeem</v>
      </c>
      <c r="F271" s="16">
        <f>SUMIF('Produit Recu'!$D$2:$D$5001,Stock!C271,'Produit Recu'!$I$2:$I$5001)</f>
        <v>0</v>
      </c>
      <c r="G271" s="16">
        <f>SUMIF('détail des ventes'!$A$2:$A$15003,Stock!C271,'détail des ventes'!$B$2:$B$15003)</f>
        <v>0</v>
      </c>
      <c r="H271" s="16">
        <f t="shared" si="4"/>
        <v>0</v>
      </c>
    </row>
    <row r="272" spans="1:8" s="25" customFormat="1">
      <c r="A272" s="23"/>
      <c r="B272" s="16"/>
      <c r="C272" s="24" t="s">
        <v>291</v>
      </c>
      <c r="D272" s="16">
        <f>VLOOKUP(C272,[1]Matrice!$A$3:$Z$1004,4,FALSE)</f>
        <v>0.33</v>
      </c>
      <c r="E272" s="16" t="str">
        <f>VLOOKUP(C272,[1]Matrice!$A$3:$Z$1004,19,FALSE)</f>
        <v>Vanuxeem</v>
      </c>
      <c r="F272" s="16">
        <f>SUMIF('Produit Recu'!$D$2:$D$5001,Stock!C272,'Produit Recu'!$I$2:$I$5001)</f>
        <v>0</v>
      </c>
      <c r="G272" s="16">
        <f>SUMIF('détail des ventes'!$A$2:$A$15003,Stock!C272,'détail des ventes'!$B$2:$B$15003)</f>
        <v>15</v>
      </c>
      <c r="H272" s="16">
        <f t="shared" si="4"/>
        <v>-15</v>
      </c>
    </row>
    <row r="273" spans="1:8" s="25" customFormat="1">
      <c r="A273" s="23"/>
      <c r="B273" s="26"/>
      <c r="C273" s="24" t="s">
        <v>292</v>
      </c>
      <c r="D273" s="16">
        <f>VLOOKUP(C273,[1]Matrice!$A$3:$Z$1004,4,FALSE)</f>
        <v>0.75</v>
      </c>
      <c r="E273" s="16" t="str">
        <f>VLOOKUP(C273,[1]Matrice!$A$3:$Z$1004,19,FALSE)</f>
        <v>Vanuxeem</v>
      </c>
      <c r="F273" s="16">
        <f>SUMIF('Produit Recu'!$D$2:$D$5001,Stock!C273,'Produit Recu'!$I$2:$I$5001)</f>
        <v>0</v>
      </c>
      <c r="G273" s="16">
        <f>SUMIF('détail des ventes'!$A$2:$A$15003,Stock!C273,'détail des ventes'!$B$2:$B$15003)</f>
        <v>0</v>
      </c>
      <c r="H273" s="16">
        <f t="shared" si="4"/>
        <v>0</v>
      </c>
    </row>
    <row r="274" spans="1:8" s="25" customFormat="1">
      <c r="A274" s="23"/>
      <c r="B274" s="26"/>
      <c r="C274" s="24" t="s">
        <v>293</v>
      </c>
      <c r="D274" s="16">
        <f>VLOOKUP(C274,[1]Matrice!$A$3:$Z$1004,4,FALSE)</f>
        <v>0.33</v>
      </c>
      <c r="E274" s="16" t="str">
        <f>VLOOKUP(C274,[1]Matrice!$A$3:$Z$1004,19,FALSE)</f>
        <v>Vanuxeem</v>
      </c>
      <c r="F274" s="16">
        <f>SUMIF('Produit Recu'!$D$2:$D$5001,Stock!C274,'Produit Recu'!$I$2:$I$5001)</f>
        <v>0</v>
      </c>
      <c r="G274" s="16">
        <f>SUMIF('détail des ventes'!$A$2:$A$15003,Stock!C274,'détail des ventes'!$B$2:$B$15003)</f>
        <v>0</v>
      </c>
      <c r="H274" s="16">
        <f t="shared" si="4"/>
        <v>0</v>
      </c>
    </row>
    <row r="275" spans="1:8" s="25" customFormat="1">
      <c r="A275" s="23"/>
      <c r="B275" s="16"/>
      <c r="C275" s="24" t="s">
        <v>294</v>
      </c>
      <c r="D275" s="16">
        <f>VLOOKUP(C275,[1]Matrice!$A$3:$Z$1004,4,FALSE)</f>
        <v>0.75</v>
      </c>
      <c r="E275" s="16" t="str">
        <f>VLOOKUP(C275,[1]Matrice!$A$3:$Z$1004,19,FALSE)</f>
        <v>Vanuxeem</v>
      </c>
      <c r="F275" s="16">
        <f>SUMIF('Produit Recu'!$D$2:$D$5001,Stock!C275,'Produit Recu'!$I$2:$I$5001)</f>
        <v>0</v>
      </c>
      <c r="G275" s="16">
        <f>SUMIF('détail des ventes'!$A$2:$A$15003,Stock!C275,'détail des ventes'!$B$2:$B$15003)</f>
        <v>0</v>
      </c>
      <c r="H275" s="16">
        <f t="shared" si="4"/>
        <v>0</v>
      </c>
    </row>
    <row r="276" spans="1:8" s="25" customFormat="1">
      <c r="A276" s="23"/>
      <c r="B276" s="16"/>
      <c r="C276" s="24" t="s">
        <v>295</v>
      </c>
      <c r="D276" s="16">
        <f>VLOOKUP(C276,[1]Matrice!$A$3:$Z$1004,4,FALSE)</f>
        <v>0.33</v>
      </c>
      <c r="E276" s="16" t="str">
        <f>VLOOKUP(C276,[1]Matrice!$A$3:$Z$1004,19,FALSE)</f>
        <v>Vanuxeem</v>
      </c>
      <c r="F276" s="16">
        <f>SUMIF('Produit Recu'!$D$2:$D$5001,Stock!C276,'Produit Recu'!$I$2:$I$5001)</f>
        <v>0</v>
      </c>
      <c r="G276" s="16">
        <f>SUMIF('détail des ventes'!$A$2:$A$15003,Stock!C276,'détail des ventes'!$B$2:$B$15003)</f>
        <v>23</v>
      </c>
      <c r="H276" s="16">
        <f t="shared" si="4"/>
        <v>-23</v>
      </c>
    </row>
    <row r="277" spans="1:8" s="25" customFormat="1">
      <c r="A277" s="27"/>
      <c r="B277" s="29"/>
      <c r="C277" s="24" t="s">
        <v>296</v>
      </c>
      <c r="D277" s="16">
        <f>VLOOKUP(C277,[1]Matrice!$A$3:$Z$1004,4,FALSE)</f>
        <v>0.75</v>
      </c>
      <c r="E277" s="16" t="str">
        <f>VLOOKUP(C277,[1]Matrice!$A$3:$Z$1004,19,FALSE)</f>
        <v>Vanuxeem</v>
      </c>
      <c r="F277" s="16">
        <f>SUMIF('Produit Recu'!$D$2:$D$5001,Stock!C277,'Produit Recu'!$I$2:$I$5001)</f>
        <v>0</v>
      </c>
      <c r="G277" s="16">
        <f>SUMIF('détail des ventes'!$A$2:$A$15003,Stock!C277,'détail des ventes'!$B$2:$B$15003)</f>
        <v>0</v>
      </c>
      <c r="H277" s="16">
        <f t="shared" si="4"/>
        <v>0</v>
      </c>
    </row>
    <row r="278" spans="1:8" s="25" customFormat="1">
      <c r="A278" s="23"/>
      <c r="B278" s="26"/>
      <c r="C278" s="24" t="s">
        <v>297</v>
      </c>
      <c r="D278" s="16">
        <f>VLOOKUP(C278,[1]Matrice!$A$3:$Z$1004,4,FALSE)</f>
        <v>0.35499999999999998</v>
      </c>
      <c r="E278" s="16" t="str">
        <f>VLOOKUP(C278,[1]Matrice!$A$3:$Z$1004,19,FALSE)</f>
        <v>Ibb</v>
      </c>
      <c r="F278" s="16">
        <f>SUMIF('Produit Recu'!$D$2:$D$5001,Stock!C278,'Produit Recu'!$I$2:$I$5001)</f>
        <v>0</v>
      </c>
      <c r="G278" s="16">
        <f>SUMIF('détail des ventes'!$A$2:$A$15003,Stock!C278,'détail des ventes'!$B$2:$B$15003)</f>
        <v>33</v>
      </c>
      <c r="H278" s="16">
        <f t="shared" si="4"/>
        <v>-33</v>
      </c>
    </row>
    <row r="279" spans="1:8" s="25" customFormat="1">
      <c r="A279" s="23"/>
      <c r="B279" s="26"/>
      <c r="C279" s="24" t="s">
        <v>299</v>
      </c>
      <c r="D279" s="16">
        <f>VLOOKUP(C279,[1]Matrice!$A$3:$Z$1004,4,FALSE)</f>
        <v>0.33</v>
      </c>
      <c r="E279" s="16" t="str">
        <f>VLOOKUP(C279,[1]Matrice!$A$3:$Z$1004,19,FALSE)</f>
        <v>Interdrinks</v>
      </c>
      <c r="F279" s="16">
        <f>SUMIF('Produit Recu'!$D$2:$D$5001,Stock!C279,'Produit Recu'!$I$2:$I$5001)</f>
        <v>0</v>
      </c>
      <c r="G279" s="16">
        <f>SUMIF('détail des ventes'!$A$2:$A$15003,Stock!C279,'détail des ventes'!$B$2:$B$15003)</f>
        <v>31</v>
      </c>
      <c r="H279" s="16">
        <f t="shared" si="4"/>
        <v>-31</v>
      </c>
    </row>
    <row r="280" spans="1:8" s="25" customFormat="1">
      <c r="A280" s="23"/>
      <c r="B280" s="16"/>
      <c r="C280" s="24" t="s">
        <v>300</v>
      </c>
      <c r="D280" s="16">
        <f>VLOOKUP(C280,[1]Matrice!$A$3:$Z$1004,4,FALSE)</f>
        <v>0.34100000000000003</v>
      </c>
      <c r="E280" s="16" t="str">
        <f>VLOOKUP(C280,[1]Matrice!$A$3:$Z$1004,19,FALSE)</f>
        <v>Interdrinks</v>
      </c>
      <c r="F280" s="16">
        <f>SUMIF('Produit Recu'!$D$2:$D$5001,Stock!C280,'Produit Recu'!$I$2:$I$5001)</f>
        <v>0</v>
      </c>
      <c r="G280" s="16">
        <f>SUMIF('détail des ventes'!$A$2:$A$15003,Stock!C280,'détail des ventes'!$B$2:$B$15003)</f>
        <v>9</v>
      </c>
      <c r="H280" s="16">
        <f t="shared" si="4"/>
        <v>-9</v>
      </c>
    </row>
    <row r="281" spans="1:8" s="25" customFormat="1">
      <c r="A281" s="23"/>
      <c r="B281" s="16"/>
      <c r="C281" s="24" t="s">
        <v>301</v>
      </c>
      <c r="D281" s="16">
        <f>VLOOKUP(C281,[1]Matrice!$A$3:$Z$1004,4,FALSE)</f>
        <v>0.33</v>
      </c>
      <c r="E281" s="16" t="str">
        <f>VLOOKUP(C281,[1]Matrice!$A$3:$Z$1004,19,FALSE)</f>
        <v>Interdrinks</v>
      </c>
      <c r="F281" s="16">
        <f>SUMIF('Produit Recu'!$D$2:$D$5001,Stock!C281,'Produit Recu'!$I$2:$I$5001)</f>
        <v>0</v>
      </c>
      <c r="G281" s="16">
        <f>SUMIF('détail des ventes'!$A$2:$A$15003,Stock!C281,'détail des ventes'!$B$2:$B$15003)</f>
        <v>49</v>
      </c>
      <c r="H281" s="16">
        <f t="shared" si="4"/>
        <v>-49</v>
      </c>
    </row>
    <row r="282" spans="1:8" s="25" customFormat="1">
      <c r="A282" s="23"/>
      <c r="B282" s="16"/>
      <c r="C282" s="24" t="s">
        <v>302</v>
      </c>
      <c r="D282" s="16">
        <f>VLOOKUP(C282,[1]Matrice!$A$3:$Z$1004,4,FALSE)</f>
        <v>0.33</v>
      </c>
      <c r="E282" s="16" t="str">
        <f>VLOOKUP(C282,[1]Matrice!$A$3:$Z$1004,19,FALSE)</f>
        <v>Interdrinks</v>
      </c>
      <c r="F282" s="16">
        <f>SUMIF('Produit Recu'!$D$2:$D$5001,Stock!C282,'Produit Recu'!$I$2:$I$5001)</f>
        <v>0</v>
      </c>
      <c r="G282" s="16">
        <f>SUMIF('détail des ventes'!$A$2:$A$15003,Stock!C282,'détail des ventes'!$B$2:$B$15003)</f>
        <v>38</v>
      </c>
      <c r="H282" s="16">
        <f t="shared" si="4"/>
        <v>-38</v>
      </c>
    </row>
    <row r="283" spans="1:8" s="25" customFormat="1">
      <c r="A283" s="27"/>
      <c r="B283" s="29"/>
      <c r="C283" s="24" t="s">
        <v>303</v>
      </c>
      <c r="D283" s="16">
        <f>VLOOKUP(C283,[1]Matrice!$A$3:$Z$1004,4,FALSE)</f>
        <v>0.75</v>
      </c>
      <c r="E283" s="16" t="str">
        <f>VLOOKUP(C283,[1]Matrice!$A$3:$Z$1004,19,FALSE)</f>
        <v>Interdrinks</v>
      </c>
      <c r="F283" s="16">
        <f>SUMIF('Produit Recu'!$D$2:$D$5001,Stock!C283,'Produit Recu'!$I$2:$I$5001)</f>
        <v>0</v>
      </c>
      <c r="G283" s="16">
        <f>SUMIF('détail des ventes'!$A$2:$A$15003,Stock!C283,'détail des ventes'!$B$2:$B$15003)</f>
        <v>0</v>
      </c>
      <c r="H283" s="16">
        <f t="shared" si="4"/>
        <v>0</v>
      </c>
    </row>
    <row r="284" spans="1:8" s="25" customFormat="1">
      <c r="A284" s="23"/>
      <c r="B284" s="16"/>
      <c r="C284" s="24" t="s">
        <v>304</v>
      </c>
      <c r="D284" s="16">
        <f>VLOOKUP(C284,[1]Matrice!$A$3:$Z$1004,4,FALSE)</f>
        <v>0.33</v>
      </c>
      <c r="E284" s="16" t="str">
        <f>VLOOKUP(C284,[1]Matrice!$A$3:$Z$1004,19,FALSE)</f>
        <v>Vanuxeem</v>
      </c>
      <c r="F284" s="16">
        <f>SUMIF('Produit Recu'!$D$2:$D$5001,Stock!C284,'Produit Recu'!$I$2:$I$5001)</f>
        <v>0</v>
      </c>
      <c r="G284" s="16">
        <f>SUMIF('détail des ventes'!$A$2:$A$15003,Stock!C284,'détail des ventes'!$B$2:$B$15003)</f>
        <v>11</v>
      </c>
      <c r="H284" s="16">
        <f t="shared" si="4"/>
        <v>-11</v>
      </c>
    </row>
    <row r="285" spans="1:8" s="25" customFormat="1">
      <c r="A285" s="23"/>
      <c r="B285" s="16"/>
      <c r="C285" s="24" t="s">
        <v>305</v>
      </c>
      <c r="D285" s="16">
        <f>VLOOKUP(C285,[1]Matrice!$A$3:$Z$1004,4,FALSE)</f>
        <v>0.33</v>
      </c>
      <c r="E285" s="16" t="str">
        <f>VLOOKUP(C285,[1]Matrice!$A$3:$Z$1004,19,FALSE)</f>
        <v>Vanuxeem</v>
      </c>
      <c r="F285" s="16">
        <f>SUMIF('Produit Recu'!$D$2:$D$5001,Stock!C285,'Produit Recu'!$I$2:$I$5001)</f>
        <v>0</v>
      </c>
      <c r="G285" s="16">
        <f>SUMIF('détail des ventes'!$A$2:$A$15003,Stock!C285,'détail des ventes'!$B$2:$B$15003)</f>
        <v>14</v>
      </c>
      <c r="H285" s="16">
        <f t="shared" si="4"/>
        <v>-14</v>
      </c>
    </row>
    <row r="286" spans="1:8" s="25" customFormat="1">
      <c r="A286" s="23"/>
      <c r="B286" s="16"/>
      <c r="C286" s="24" t="s">
        <v>306</v>
      </c>
      <c r="D286" s="16">
        <f>VLOOKUP(C286,[1]Matrice!$A$3:$Z$1004,4,FALSE)</f>
        <v>0.33</v>
      </c>
      <c r="E286" s="16" t="str">
        <f>VLOOKUP(C286,[1]Matrice!$A$3:$Z$1004,19,FALSE)</f>
        <v>Vanuxeem</v>
      </c>
      <c r="F286" s="16">
        <f>SUMIF('Produit Recu'!$D$2:$D$5001,Stock!C286,'Produit Recu'!$I$2:$I$5001)</f>
        <v>0</v>
      </c>
      <c r="G286" s="16">
        <f>SUMIF('détail des ventes'!$A$2:$A$15003,Stock!C286,'détail des ventes'!$B$2:$B$15003)</f>
        <v>7</v>
      </c>
      <c r="H286" s="16">
        <f t="shared" si="4"/>
        <v>-7</v>
      </c>
    </row>
    <row r="287" spans="1:8" s="25" customFormat="1">
      <c r="A287" s="23"/>
      <c r="B287" s="16"/>
      <c r="C287" s="24" t="s">
        <v>307</v>
      </c>
      <c r="D287" s="16">
        <f>VLOOKUP(C287,[1]Matrice!$A$3:$Z$1004,4,FALSE)</f>
        <v>0.25</v>
      </c>
      <c r="E287" s="16" t="str">
        <f>VLOOKUP(C287,[1]Matrice!$A$3:$Z$1004,19,FALSE)</f>
        <v>Vanuxeem</v>
      </c>
      <c r="F287" s="16">
        <f>SUMIF('Produit Recu'!$D$2:$D$5001,Stock!C287,'Produit Recu'!$I$2:$I$5001)</f>
        <v>0</v>
      </c>
      <c r="G287" s="16">
        <f>SUMIF('détail des ventes'!$A$2:$A$15003,Stock!C287,'détail des ventes'!$B$2:$B$15003)</f>
        <v>0</v>
      </c>
      <c r="H287" s="16">
        <f t="shared" si="4"/>
        <v>0</v>
      </c>
    </row>
    <row r="288" spans="1:8" s="25" customFormat="1">
      <c r="A288" s="23"/>
      <c r="B288" s="16"/>
      <c r="C288" s="24" t="s">
        <v>308</v>
      </c>
      <c r="D288" s="16">
        <f>VLOOKUP(C288,[1]Matrice!$A$3:$Z$1004,4,FALSE)</f>
        <v>0.34100000000000003</v>
      </c>
      <c r="E288" s="16" t="str">
        <f>VLOOKUP(C288,[1]Matrice!$A$3:$Z$1004,19,FALSE)</f>
        <v>Interdrinks</v>
      </c>
      <c r="F288" s="16">
        <f>SUMIF('Produit Recu'!$D$2:$D$5001,Stock!C288,'Produit Recu'!$I$2:$I$5001)</f>
        <v>0</v>
      </c>
      <c r="G288" s="16">
        <f>SUMIF('détail des ventes'!$A$2:$A$15003,Stock!C288,'détail des ventes'!$B$2:$B$15003)</f>
        <v>6</v>
      </c>
      <c r="H288" s="16">
        <f t="shared" si="4"/>
        <v>-6</v>
      </c>
    </row>
    <row r="289" spans="1:8" s="25" customFormat="1">
      <c r="A289" s="23"/>
      <c r="B289" s="26"/>
      <c r="C289" s="24" t="s">
        <v>309</v>
      </c>
      <c r="D289" s="16">
        <f>VLOOKUP(C289,[1]Matrice!$A$3:$Z$1004,4,FALSE)</f>
        <v>0.33</v>
      </c>
      <c r="E289" s="16" t="str">
        <f>VLOOKUP(C289,[1]Matrice!$A$3:$Z$1004,19,FALSE)</f>
        <v>Interdrinks</v>
      </c>
      <c r="F289" s="16">
        <f>SUMIF('Produit Recu'!$D$2:$D$5001,Stock!C289,'Produit Recu'!$I$2:$I$5001)</f>
        <v>0</v>
      </c>
      <c r="G289" s="16">
        <f>SUMIF('détail des ventes'!$A$2:$A$15003,Stock!C289,'détail des ventes'!$B$2:$B$15003)</f>
        <v>36</v>
      </c>
      <c r="H289" s="16">
        <f t="shared" si="4"/>
        <v>-36</v>
      </c>
    </row>
    <row r="290" spans="1:8" s="25" customFormat="1">
      <c r="A290" s="23"/>
      <c r="B290" s="16"/>
      <c r="C290" s="24" t="s">
        <v>311</v>
      </c>
      <c r="D290" s="16">
        <f>VLOOKUP(C290,[1]Matrice!$A$3:$Z$1004,4,FALSE)</f>
        <v>0.33</v>
      </c>
      <c r="E290" s="16">
        <f>VLOOKUP(C290,[1]Matrice!$A$3:$Z$1004,19,FALSE)</f>
        <v>0</v>
      </c>
      <c r="F290" s="16">
        <f>SUMIF('Produit Recu'!$D$2:$D$5001,Stock!C290,'Produit Recu'!$I$2:$I$5001)</f>
        <v>0</v>
      </c>
      <c r="G290" s="16">
        <f>SUMIF('détail des ventes'!$A$2:$A$15003,Stock!C290,'détail des ventes'!$B$2:$B$15003)</f>
        <v>91</v>
      </c>
      <c r="H290" s="16">
        <f t="shared" si="4"/>
        <v>-91</v>
      </c>
    </row>
    <row r="291" spans="1:8" s="25" customFormat="1">
      <c r="A291" s="23"/>
      <c r="B291" s="26"/>
      <c r="C291" s="24" t="s">
        <v>312</v>
      </c>
      <c r="D291" s="16">
        <f>VLOOKUP(C291,[1]Matrice!$A$3:$Z$1004,4,FALSE)</f>
        <v>0.33</v>
      </c>
      <c r="E291" s="16">
        <f>VLOOKUP(C291,[1]Matrice!$A$3:$Z$1004,19,FALSE)</f>
        <v>0</v>
      </c>
      <c r="F291" s="16">
        <f>SUMIF('Produit Recu'!$D$2:$D$5001,Stock!C291,'Produit Recu'!$I$2:$I$5001)</f>
        <v>0</v>
      </c>
      <c r="G291" s="16">
        <f>SUMIF('détail des ventes'!$A$2:$A$15003,Stock!C291,'détail des ventes'!$B$2:$B$15003)</f>
        <v>0</v>
      </c>
      <c r="H291" s="16">
        <f t="shared" si="4"/>
        <v>0</v>
      </c>
    </row>
    <row r="292" spans="1:8" s="25" customFormat="1">
      <c r="A292" s="23"/>
      <c r="B292" s="16"/>
      <c r="C292" s="24" t="s">
        <v>313</v>
      </c>
      <c r="D292" s="16">
        <f>VLOOKUP(C292,[1]Matrice!$A$3:$Z$1004,4,FALSE)</f>
        <v>0.33</v>
      </c>
      <c r="E292" s="16">
        <f>VLOOKUP(C292,[1]Matrice!$A$3:$Z$1004,19,FALSE)</f>
        <v>0</v>
      </c>
      <c r="F292" s="16">
        <f>SUMIF('Produit Recu'!$D$2:$D$5001,Stock!C292,'Produit Recu'!$I$2:$I$5001)</f>
        <v>0</v>
      </c>
      <c r="G292" s="16">
        <f>SUMIF('détail des ventes'!$A$2:$A$15003,Stock!C292,'détail des ventes'!$B$2:$B$15003)</f>
        <v>0</v>
      </c>
      <c r="H292" s="16">
        <f t="shared" si="4"/>
        <v>0</v>
      </c>
    </row>
    <row r="293" spans="1:8" s="25" customFormat="1">
      <c r="A293" s="23"/>
      <c r="B293" s="26"/>
      <c r="C293" s="24" t="s">
        <v>314</v>
      </c>
      <c r="D293" s="16">
        <f>VLOOKUP(C293,[1]Matrice!$A$3:$Z$1004,4,FALSE)</f>
        <v>0.33</v>
      </c>
      <c r="E293" s="16">
        <f>VLOOKUP(C293,[1]Matrice!$A$3:$Z$1004,19,FALSE)</f>
        <v>0</v>
      </c>
      <c r="F293" s="16">
        <f>SUMIF('Produit Recu'!$D$2:$D$5001,Stock!C293,'Produit Recu'!$I$2:$I$5001)</f>
        <v>0</v>
      </c>
      <c r="G293" s="16">
        <f>SUMIF('détail des ventes'!$A$2:$A$15003,Stock!C293,'détail des ventes'!$B$2:$B$15003)</f>
        <v>0</v>
      </c>
      <c r="H293" s="16">
        <f t="shared" si="4"/>
        <v>0</v>
      </c>
    </row>
    <row r="294" spans="1:8" s="25" customFormat="1">
      <c r="A294" s="23"/>
      <c r="B294" s="26"/>
      <c r="C294" s="24" t="s">
        <v>315</v>
      </c>
      <c r="D294" s="16">
        <f>VLOOKUP(C294,[1]Matrice!$A$3:$Z$1004,4,FALSE)</f>
        <v>0.33</v>
      </c>
      <c r="E294" s="16">
        <f>VLOOKUP(C294,[1]Matrice!$A$3:$Z$1004,19,FALSE)</f>
        <v>0</v>
      </c>
      <c r="F294" s="16">
        <f>SUMIF('Produit Recu'!$D$2:$D$5001,Stock!C294,'Produit Recu'!$I$2:$I$5001)</f>
        <v>0</v>
      </c>
      <c r="G294" s="16">
        <f>SUMIF('détail des ventes'!$A$2:$A$15003,Stock!C294,'détail des ventes'!$B$2:$B$15003)</f>
        <v>0</v>
      </c>
      <c r="H294" s="16">
        <f t="shared" si="4"/>
        <v>0</v>
      </c>
    </row>
    <row r="295" spans="1:8" s="25" customFormat="1">
      <c r="A295" s="23"/>
      <c r="B295" s="26"/>
      <c r="C295" s="24" t="s">
        <v>316</v>
      </c>
      <c r="D295" s="16">
        <f>VLOOKUP(C295,[1]Matrice!$A$3:$Z$1004,4,FALSE)</f>
        <v>0.33</v>
      </c>
      <c r="E295" s="16">
        <f>VLOOKUP(C295,[1]Matrice!$A$3:$Z$1004,19,FALSE)</f>
        <v>0</v>
      </c>
      <c r="F295" s="16">
        <f>SUMIF('Produit Recu'!$D$2:$D$5001,Stock!C295,'Produit Recu'!$I$2:$I$5001)</f>
        <v>0</v>
      </c>
      <c r="G295" s="16">
        <f>SUMIF('détail des ventes'!$A$2:$A$15003,Stock!C295,'détail des ventes'!$B$2:$B$15003)</f>
        <v>0</v>
      </c>
      <c r="H295" s="16">
        <f t="shared" si="4"/>
        <v>0</v>
      </c>
    </row>
    <row r="296" spans="1:8" s="25" customFormat="1">
      <c r="A296" s="23"/>
      <c r="B296" s="16"/>
      <c r="C296" s="24" t="s">
        <v>317</v>
      </c>
      <c r="D296" s="16">
        <f>VLOOKUP(C296,[1]Matrice!$A$3:$Z$1004,4,FALSE)</f>
        <v>0.33</v>
      </c>
      <c r="E296" s="16">
        <f>VLOOKUP(C296,[1]Matrice!$A$3:$Z$1004,19,FALSE)</f>
        <v>0</v>
      </c>
      <c r="F296" s="16">
        <f>SUMIF('Produit Recu'!$D$2:$D$5001,Stock!C296,'Produit Recu'!$I$2:$I$5001)</f>
        <v>0</v>
      </c>
      <c r="G296" s="16">
        <f>SUMIF('détail des ventes'!$A$2:$A$15003,Stock!C296,'détail des ventes'!$B$2:$B$15003)</f>
        <v>0</v>
      </c>
      <c r="H296" s="16">
        <f t="shared" si="4"/>
        <v>0</v>
      </c>
    </row>
    <row r="297" spans="1:8" s="25" customFormat="1">
      <c r="A297" s="23"/>
      <c r="B297" s="26"/>
      <c r="C297" s="24" t="s">
        <v>318</v>
      </c>
      <c r="D297" s="16">
        <f>VLOOKUP(C297,[1]Matrice!$A$3:$Z$1004,4,FALSE)</f>
        <v>0.75</v>
      </c>
      <c r="E297" s="16">
        <f>VLOOKUP(C297,[1]Matrice!$A$3:$Z$1004,19,FALSE)</f>
        <v>0</v>
      </c>
      <c r="F297" s="16">
        <f>SUMIF('Produit Recu'!$D$2:$D$5001,Stock!C297,'Produit Recu'!$I$2:$I$5001)</f>
        <v>0</v>
      </c>
      <c r="G297" s="16">
        <f>SUMIF('détail des ventes'!$A$2:$A$15003,Stock!C297,'détail des ventes'!$B$2:$B$15003)</f>
        <v>0</v>
      </c>
      <c r="H297" s="16">
        <f t="shared" si="4"/>
        <v>0</v>
      </c>
    </row>
    <row r="298" spans="1:8" s="25" customFormat="1">
      <c r="A298" s="27"/>
      <c r="B298" s="28"/>
      <c r="C298" s="24" t="s">
        <v>319</v>
      </c>
      <c r="D298" s="16">
        <f>VLOOKUP(C298,[1]Matrice!$A$3:$Z$1004,4,FALSE)</f>
        <v>0.35499999999999998</v>
      </c>
      <c r="E298" s="16" t="str">
        <f>VLOOKUP(C298,[1]Matrice!$A$3:$Z$1004,19,FALSE)</f>
        <v>Interdrinks</v>
      </c>
      <c r="F298" s="16">
        <f>SUMIF('Produit Recu'!$D$2:$D$5001,Stock!C298,'Produit Recu'!$I$2:$I$5001)</f>
        <v>0</v>
      </c>
      <c r="G298" s="16">
        <f>SUMIF('détail des ventes'!$A$2:$A$15003,Stock!C298,'détail des ventes'!$B$2:$B$15003)</f>
        <v>48</v>
      </c>
      <c r="H298" s="16">
        <f t="shared" si="4"/>
        <v>-48</v>
      </c>
    </row>
    <row r="299" spans="1:8" s="25" customFormat="1">
      <c r="A299" s="23"/>
      <c r="B299" s="26"/>
      <c r="C299" s="24" t="s">
        <v>320</v>
      </c>
      <c r="D299" s="16">
        <f>VLOOKUP(C299,[1]Matrice!$A$3:$Z$1004,4,FALSE)</f>
        <v>0.35499999999999998</v>
      </c>
      <c r="E299" s="16" t="str">
        <f>VLOOKUP(C299,[1]Matrice!$A$3:$Z$1004,19,FALSE)</f>
        <v>Interdrinks</v>
      </c>
      <c r="F299" s="16">
        <f>SUMIF('Produit Recu'!$D$2:$D$5001,Stock!C299,'Produit Recu'!$I$2:$I$5001)</f>
        <v>0</v>
      </c>
      <c r="G299" s="16">
        <f>SUMIF('détail des ventes'!$A$2:$A$15003,Stock!C299,'détail des ventes'!$B$2:$B$15003)</f>
        <v>0</v>
      </c>
      <c r="H299" s="16">
        <f t="shared" si="4"/>
        <v>0</v>
      </c>
    </row>
    <row r="300" spans="1:8" s="25" customFormat="1">
      <c r="A300" s="23"/>
      <c r="B300" s="26"/>
      <c r="C300" s="24" t="s">
        <v>321</v>
      </c>
      <c r="D300" s="16">
        <f>VLOOKUP(C300,[1]Matrice!$A$3:$Z$1004,4,FALSE)</f>
        <v>0.33</v>
      </c>
      <c r="E300" s="16">
        <f>VLOOKUP(C300,[1]Matrice!$A$3:$Z$1004,19,FALSE)</f>
        <v>0</v>
      </c>
      <c r="F300" s="16">
        <f>SUMIF('Produit Recu'!$D$2:$D$5001,Stock!C300,'Produit Recu'!$I$2:$I$5001)</f>
        <v>0</v>
      </c>
      <c r="G300" s="16">
        <f>SUMIF('détail des ventes'!$A$2:$A$15003,Stock!C300,'détail des ventes'!$B$2:$B$15003)</f>
        <v>48</v>
      </c>
      <c r="H300" s="16">
        <f t="shared" si="4"/>
        <v>-48</v>
      </c>
    </row>
    <row r="301" spans="1:8" s="25" customFormat="1">
      <c r="A301" s="23"/>
      <c r="B301" s="16"/>
      <c r="C301" s="24" t="s">
        <v>322</v>
      </c>
      <c r="D301" s="16">
        <f>VLOOKUP(C301,[1]Matrice!$A$3:$Z$1004,4,FALSE)</f>
        <v>0.33</v>
      </c>
      <c r="E301" s="16">
        <f>VLOOKUP(C301,[1]Matrice!$A$3:$Z$1004,19,FALSE)</f>
        <v>0</v>
      </c>
      <c r="F301" s="16">
        <f>SUMIF('Produit Recu'!$D$2:$D$5001,Stock!C301,'Produit Recu'!$I$2:$I$5001)</f>
        <v>0</v>
      </c>
      <c r="G301" s="16">
        <f>SUMIF('détail des ventes'!$A$2:$A$15003,Stock!C301,'détail des ventes'!$B$2:$B$15003)</f>
        <v>4</v>
      </c>
      <c r="H301" s="16">
        <f t="shared" si="4"/>
        <v>-4</v>
      </c>
    </row>
    <row r="302" spans="1:8" s="25" customFormat="1">
      <c r="A302" s="23"/>
      <c r="B302" s="26"/>
      <c r="C302" s="24" t="s">
        <v>323</v>
      </c>
      <c r="D302" s="16">
        <f>VLOOKUP(C302,[1]Matrice!$A$3:$Z$1004,4,FALSE)</f>
        <v>0.33</v>
      </c>
      <c r="E302" s="16">
        <f>VLOOKUP(C302,[1]Matrice!$A$3:$Z$1004,19,FALSE)</f>
        <v>0</v>
      </c>
      <c r="F302" s="16">
        <f>SUMIF('Produit Recu'!$D$2:$D$5001,Stock!C302,'Produit Recu'!$I$2:$I$5001)</f>
        <v>0</v>
      </c>
      <c r="G302" s="16">
        <f>SUMIF('détail des ventes'!$A$2:$A$15003,Stock!C302,'détail des ventes'!$B$2:$B$15003)</f>
        <v>30</v>
      </c>
      <c r="H302" s="16">
        <f t="shared" si="4"/>
        <v>-30</v>
      </c>
    </row>
    <row r="303" spans="1:8" s="25" customFormat="1">
      <c r="A303" s="23"/>
      <c r="B303" s="16"/>
      <c r="C303" s="24" t="s">
        <v>324</v>
      </c>
      <c r="D303" s="16">
        <f>VLOOKUP(C303,[1]Matrice!$A$3:$Z$1004,4,FALSE)</f>
        <v>0.33</v>
      </c>
      <c r="E303" s="16">
        <f>VLOOKUP(C303,[1]Matrice!$A$3:$Z$1004,19,FALSE)</f>
        <v>0</v>
      </c>
      <c r="F303" s="16">
        <f>SUMIF('Produit Recu'!$D$2:$D$5001,Stock!C303,'Produit Recu'!$I$2:$I$5001)</f>
        <v>0</v>
      </c>
      <c r="G303" s="16">
        <f>SUMIF('détail des ventes'!$A$2:$A$15003,Stock!C303,'détail des ventes'!$B$2:$B$15003)</f>
        <v>24</v>
      </c>
      <c r="H303" s="16">
        <f t="shared" si="4"/>
        <v>-24</v>
      </c>
    </row>
    <row r="304" spans="1:8" s="25" customFormat="1">
      <c r="A304" s="23"/>
      <c r="B304" s="26"/>
      <c r="C304" s="24" t="s">
        <v>325</v>
      </c>
      <c r="D304" s="16">
        <f>VLOOKUP(C304,[1]Matrice!$A$3:$Z$1004,4,FALSE)</f>
        <v>0.25</v>
      </c>
      <c r="E304" s="16">
        <f>VLOOKUP(C304,[1]Matrice!$A$3:$Z$1004,19,FALSE)</f>
        <v>0</v>
      </c>
      <c r="F304" s="16">
        <f>SUMIF('Produit Recu'!$D$2:$D$5001,Stock!C304,'Produit Recu'!$I$2:$I$5001)</f>
        <v>0</v>
      </c>
      <c r="G304" s="16">
        <f>SUMIF('détail des ventes'!$A$2:$A$15003,Stock!C304,'détail des ventes'!$B$2:$B$15003)</f>
        <v>5</v>
      </c>
      <c r="H304" s="16">
        <f t="shared" si="4"/>
        <v>-5</v>
      </c>
    </row>
    <row r="305" spans="1:8" s="25" customFormat="1">
      <c r="A305" s="23"/>
      <c r="B305" s="16"/>
      <c r="C305" s="24" t="s">
        <v>326</v>
      </c>
      <c r="D305" s="16">
        <f>VLOOKUP(C305,[1]Matrice!$A$3:$Z$1004,4,FALSE)</f>
        <v>0.33</v>
      </c>
      <c r="E305" s="16" t="str">
        <f>VLOOKUP(C305,[1]Matrice!$A$3:$Z$1004,19,FALSE)</f>
        <v>Interdrinks</v>
      </c>
      <c r="F305" s="16">
        <f>SUMIF('Produit Recu'!$D$2:$D$5001,Stock!C305,'Produit Recu'!$I$2:$I$5001)</f>
        <v>0</v>
      </c>
      <c r="G305" s="16">
        <f>SUMIF('détail des ventes'!$A$2:$A$15003,Stock!C305,'détail des ventes'!$B$2:$B$15003)</f>
        <v>89</v>
      </c>
      <c r="H305" s="16">
        <f t="shared" si="4"/>
        <v>-89</v>
      </c>
    </row>
    <row r="306" spans="1:8" s="25" customFormat="1">
      <c r="A306" s="23"/>
      <c r="B306" s="26"/>
      <c r="C306" s="24" t="s">
        <v>328</v>
      </c>
      <c r="D306" s="16">
        <f>VLOOKUP(C306,[1]Matrice!$A$3:$Z$1004,4,FALSE)</f>
        <v>0</v>
      </c>
      <c r="E306" s="16">
        <f>VLOOKUP(C306,[1]Matrice!$A$3:$Z$1004,19,FALSE)</f>
        <v>0</v>
      </c>
      <c r="F306" s="16">
        <f>SUMIF('Produit Recu'!$D$2:$D$5001,Stock!C306,'Produit Recu'!$I$2:$I$5001)</f>
        <v>0</v>
      </c>
      <c r="G306" s="16">
        <f>SUMIF('détail des ventes'!$A$2:$A$15003,Stock!C306,'détail des ventes'!$B$2:$B$15003)</f>
        <v>0</v>
      </c>
      <c r="H306" s="16">
        <f t="shared" si="4"/>
        <v>0</v>
      </c>
    </row>
    <row r="307" spans="1:8" s="25" customFormat="1">
      <c r="A307" s="27"/>
      <c r="B307" s="28"/>
      <c r="C307" s="24" t="s">
        <v>329</v>
      </c>
      <c r="D307" s="16">
        <f>VLOOKUP(C307,[1]Matrice!$A$3:$Z$1004,4,FALSE)</f>
        <v>0</v>
      </c>
      <c r="E307" s="16">
        <f>VLOOKUP(C307,[1]Matrice!$A$3:$Z$1004,19,FALSE)</f>
        <v>0</v>
      </c>
      <c r="F307" s="16">
        <f>SUMIF('Produit Recu'!$D$2:$D$5001,Stock!C307,'Produit Recu'!$I$2:$I$5001)</f>
        <v>0</v>
      </c>
      <c r="G307" s="16">
        <f>SUMIF('détail des ventes'!$A$2:$A$15003,Stock!C307,'détail des ventes'!$B$2:$B$15003)</f>
        <v>0</v>
      </c>
      <c r="H307" s="16">
        <f t="shared" si="4"/>
        <v>0</v>
      </c>
    </row>
    <row r="308" spans="1:8" s="25" customFormat="1">
      <c r="A308" s="23"/>
      <c r="B308" s="26"/>
      <c r="C308" s="24" t="s">
        <v>330</v>
      </c>
      <c r="D308" s="16">
        <f>VLOOKUP(C308,[1]Matrice!$A$3:$Z$1004,4,FALSE)</f>
        <v>0.5</v>
      </c>
      <c r="E308" s="16" t="str">
        <f>VLOOKUP(C308,[1]Matrice!$A$3:$Z$1004,19,FALSE)</f>
        <v>Interdrinks</v>
      </c>
      <c r="F308" s="16">
        <f>SUMIF('Produit Recu'!$D$2:$D$5001,Stock!C308,'Produit Recu'!$I$2:$I$5001)</f>
        <v>0</v>
      </c>
      <c r="G308" s="16">
        <f>SUMIF('détail des ventes'!$A$2:$A$15003,Stock!C308,'détail des ventes'!$B$2:$B$15003)</f>
        <v>16</v>
      </c>
      <c r="H308" s="16">
        <f t="shared" si="4"/>
        <v>-16</v>
      </c>
    </row>
    <row r="309" spans="1:8" s="25" customFormat="1">
      <c r="A309" s="23"/>
      <c r="B309" s="16"/>
      <c r="C309" s="24" t="s">
        <v>331</v>
      </c>
      <c r="D309" s="16">
        <f>VLOOKUP(C309,[1]Matrice!$A$3:$Z$1004,4,FALSE)</f>
        <v>0.5</v>
      </c>
      <c r="E309" s="16" t="str">
        <f>VLOOKUP(C309,[1]Matrice!$A$3:$Z$1004,19,FALSE)</f>
        <v>Interdrinks</v>
      </c>
      <c r="F309" s="16">
        <f>SUMIF('Produit Recu'!$D$2:$D$5001,Stock!C309,'Produit Recu'!$I$2:$I$5001)</f>
        <v>0</v>
      </c>
      <c r="G309" s="16">
        <f>SUMIF('détail des ventes'!$A$2:$A$15003,Stock!C309,'détail des ventes'!$B$2:$B$15003)</f>
        <v>14</v>
      </c>
      <c r="H309" s="16">
        <f t="shared" si="4"/>
        <v>-14</v>
      </c>
    </row>
    <row r="310" spans="1:8" s="25" customFormat="1">
      <c r="A310" s="23"/>
      <c r="B310" s="26"/>
      <c r="C310" s="24" t="s">
        <v>332</v>
      </c>
      <c r="D310" s="16">
        <f>VLOOKUP(C310,[1]Matrice!$A$3:$Z$1004,4,FALSE)</f>
        <v>0.5</v>
      </c>
      <c r="E310" s="16" t="str">
        <f>VLOOKUP(C310,[1]Matrice!$A$3:$Z$1004,19,FALSE)</f>
        <v>Interdrinks</v>
      </c>
      <c r="F310" s="16">
        <f>SUMIF('Produit Recu'!$D$2:$D$5001,Stock!C310,'Produit Recu'!$I$2:$I$5001)</f>
        <v>0</v>
      </c>
      <c r="G310" s="16">
        <f>SUMIF('détail des ventes'!$A$2:$A$15003,Stock!C310,'détail des ventes'!$B$2:$B$15003)</f>
        <v>10</v>
      </c>
      <c r="H310" s="16">
        <f t="shared" si="4"/>
        <v>-10</v>
      </c>
    </row>
    <row r="311" spans="1:8" s="25" customFormat="1">
      <c r="A311" s="23"/>
      <c r="B311" s="26"/>
      <c r="C311" s="24" t="s">
        <v>333</v>
      </c>
      <c r="D311" s="16">
        <f>VLOOKUP(C311,[1]Matrice!$A$3:$Z$1004,4,FALSE)</f>
        <v>0.33</v>
      </c>
      <c r="E311" s="16" t="str">
        <f>VLOOKUP(C311,[1]Matrice!$A$3:$Z$1004,19,FALSE)</f>
        <v>Interdrinks</v>
      </c>
      <c r="F311" s="16">
        <f>SUMIF('Produit Recu'!$D$2:$D$5001,Stock!C311,'Produit Recu'!$I$2:$I$5001)</f>
        <v>0</v>
      </c>
      <c r="G311" s="16">
        <f>SUMIF('détail des ventes'!$A$2:$A$15003,Stock!C311,'détail des ventes'!$B$2:$B$15003)</f>
        <v>4</v>
      </c>
      <c r="H311" s="16">
        <f t="shared" si="4"/>
        <v>-4</v>
      </c>
    </row>
    <row r="312" spans="1:8" s="25" customFormat="1">
      <c r="A312" s="23"/>
      <c r="B312" s="26"/>
      <c r="C312" s="24" t="s">
        <v>334</v>
      </c>
      <c r="D312" s="16">
        <f>VLOOKUP(C312,[1]Matrice!$A$3:$Z$1004,4,FALSE)</f>
        <v>0.5</v>
      </c>
      <c r="E312" s="16" t="str">
        <f>VLOOKUP(C312,[1]Matrice!$A$3:$Z$1004,19,FALSE)</f>
        <v>Interdrinks</v>
      </c>
      <c r="F312" s="16">
        <f>SUMIF('Produit Recu'!$D$2:$D$5001,Stock!C312,'Produit Recu'!$I$2:$I$5001)</f>
        <v>0</v>
      </c>
      <c r="G312" s="16">
        <f>SUMIF('détail des ventes'!$A$2:$A$15003,Stock!C312,'détail des ventes'!$B$2:$B$15003)</f>
        <v>15</v>
      </c>
      <c r="H312" s="16">
        <f t="shared" si="4"/>
        <v>-15</v>
      </c>
    </row>
    <row r="313" spans="1:8" s="25" customFormat="1">
      <c r="A313" s="23"/>
      <c r="B313" s="26"/>
      <c r="C313" s="24" t="s">
        <v>335</v>
      </c>
      <c r="D313" s="16">
        <f>VLOOKUP(C313,[1]Matrice!$A$3:$Z$1004,4,FALSE)</f>
        <v>0</v>
      </c>
      <c r="E313" s="16" t="str">
        <f>VLOOKUP(C313,[1]Matrice!$A$3:$Z$1004,19,FALSE)</f>
        <v>Interdrinks</v>
      </c>
      <c r="F313" s="16">
        <f>SUMIF('Produit Recu'!$D$2:$D$5001,Stock!C313,'Produit Recu'!$I$2:$I$5001)</f>
        <v>0</v>
      </c>
      <c r="G313" s="16">
        <f>SUMIF('détail des ventes'!$A$2:$A$15003,Stock!C313,'détail des ventes'!$B$2:$B$15003)</f>
        <v>0</v>
      </c>
      <c r="H313" s="16">
        <f t="shared" si="4"/>
        <v>0</v>
      </c>
    </row>
    <row r="314" spans="1:8" s="25" customFormat="1">
      <c r="A314" s="23"/>
      <c r="B314" s="26"/>
      <c r="C314" s="24" t="s">
        <v>336</v>
      </c>
      <c r="D314" s="16">
        <f>VLOOKUP(C314,[1]Matrice!$A$3:$Z$1004,4,FALSE)</f>
        <v>0.33</v>
      </c>
      <c r="E314" s="16" t="str">
        <f>VLOOKUP(C314,[1]Matrice!$A$3:$Z$1004,19,FALSE)</f>
        <v>Vanuxeem</v>
      </c>
      <c r="F314" s="16">
        <f>SUMIF('Produit Recu'!$D$2:$D$5001,Stock!C314,'Produit Recu'!$I$2:$I$5001)</f>
        <v>0</v>
      </c>
      <c r="G314" s="16">
        <f>SUMIF('détail des ventes'!$A$2:$A$15003,Stock!C314,'détail des ventes'!$B$2:$B$15003)</f>
        <v>26</v>
      </c>
      <c r="H314" s="16">
        <f t="shared" si="4"/>
        <v>-26</v>
      </c>
    </row>
    <row r="315" spans="1:8" s="25" customFormat="1">
      <c r="A315" s="23"/>
      <c r="B315" s="26"/>
      <c r="C315" s="24" t="s">
        <v>337</v>
      </c>
      <c r="D315" s="16">
        <f>VLOOKUP(C315,[1]Matrice!$A$3:$Z$1004,4,FALSE)</f>
        <v>0.33</v>
      </c>
      <c r="E315" s="16" t="str">
        <f>VLOOKUP(C315,[1]Matrice!$A$3:$Z$1004,19,FALSE)</f>
        <v>Vanuxeem</v>
      </c>
      <c r="F315" s="16">
        <f>SUMIF('Produit Recu'!$D$2:$D$5001,Stock!C315,'Produit Recu'!$I$2:$I$5001)</f>
        <v>0</v>
      </c>
      <c r="G315" s="16">
        <f>SUMIF('détail des ventes'!$A$2:$A$15003,Stock!C315,'détail des ventes'!$B$2:$B$15003)</f>
        <v>29</v>
      </c>
      <c r="H315" s="16">
        <f t="shared" si="4"/>
        <v>-29</v>
      </c>
    </row>
    <row r="316" spans="1:8" s="25" customFormat="1">
      <c r="A316" s="23"/>
      <c r="B316" s="16"/>
      <c r="C316" s="24" t="s">
        <v>338</v>
      </c>
      <c r="D316" s="16">
        <f>VLOOKUP(C316,[1]Matrice!$A$3:$Z$1004,4,FALSE)</f>
        <v>0.33</v>
      </c>
      <c r="E316" s="16" t="str">
        <f>VLOOKUP(C316,[1]Matrice!$A$3:$Z$1004,19,FALSE)</f>
        <v>Vanuxeem</v>
      </c>
      <c r="F316" s="16">
        <f>SUMIF('Produit Recu'!$D$2:$D$5001,Stock!C316,'Produit Recu'!$I$2:$I$5001)</f>
        <v>0</v>
      </c>
      <c r="G316" s="16">
        <f>SUMIF('détail des ventes'!$A$2:$A$15003,Stock!C316,'détail des ventes'!$B$2:$B$15003)</f>
        <v>27</v>
      </c>
      <c r="H316" s="16">
        <f t="shared" si="4"/>
        <v>-27</v>
      </c>
    </row>
    <row r="317" spans="1:8" s="25" customFormat="1">
      <c r="A317" s="23"/>
      <c r="B317" s="16"/>
      <c r="C317" s="24" t="s">
        <v>339</v>
      </c>
      <c r="D317" s="16">
        <f>VLOOKUP(C317,[1]Matrice!$A$3:$Z$1004,4,FALSE)</f>
        <v>0.33</v>
      </c>
      <c r="E317" s="16" t="str">
        <f>VLOOKUP(C317,[1]Matrice!$A$3:$Z$1004,19,FALSE)</f>
        <v>Vanuxeem</v>
      </c>
      <c r="F317" s="16">
        <f>SUMIF('Produit Recu'!$D$2:$D$5001,Stock!C317,'Produit Recu'!$I$2:$I$5001)</f>
        <v>0</v>
      </c>
      <c r="G317" s="16">
        <f>SUMIF('détail des ventes'!$A$2:$A$15003,Stock!C317,'détail des ventes'!$B$2:$B$15003)</f>
        <v>49</v>
      </c>
      <c r="H317" s="16">
        <f t="shared" si="4"/>
        <v>-49</v>
      </c>
    </row>
    <row r="318" spans="1:8" s="25" customFormat="1">
      <c r="A318" s="23"/>
      <c r="B318" s="16"/>
      <c r="C318" s="24" t="s">
        <v>340</v>
      </c>
      <c r="D318" s="16">
        <f>VLOOKUP(C318,[1]Matrice!$A$3:$Z$1004,4,FALSE)</f>
        <v>0.33</v>
      </c>
      <c r="E318" s="16" t="str">
        <f>VLOOKUP(C318,[1]Matrice!$A$3:$Z$1004,19,FALSE)</f>
        <v>Vanuxeem</v>
      </c>
      <c r="F318" s="16">
        <f>SUMIF('Produit Recu'!$D$2:$D$5001,Stock!C318,'Produit Recu'!$I$2:$I$5001)</f>
        <v>0</v>
      </c>
      <c r="G318" s="16">
        <f>SUMIF('détail des ventes'!$A$2:$A$15003,Stock!C318,'détail des ventes'!$B$2:$B$15003)</f>
        <v>0</v>
      </c>
      <c r="H318" s="16">
        <f t="shared" si="4"/>
        <v>0</v>
      </c>
    </row>
    <row r="319" spans="1:8" s="25" customFormat="1">
      <c r="A319" s="23"/>
      <c r="B319" s="26"/>
      <c r="C319" s="24" t="s">
        <v>341</v>
      </c>
      <c r="D319" s="16">
        <f>VLOOKUP(C319,[1]Matrice!$A$3:$Z$1004,4,FALSE)</f>
        <v>0.33</v>
      </c>
      <c r="E319" s="16" t="str">
        <f>VLOOKUP(C319,[1]Matrice!$A$3:$Z$1004,19,FALSE)</f>
        <v>Vanuxeem</v>
      </c>
      <c r="F319" s="16">
        <f>SUMIF('Produit Recu'!$D$2:$D$5001,Stock!C319,'Produit Recu'!$I$2:$I$5001)</f>
        <v>0</v>
      </c>
      <c r="G319" s="16">
        <f>SUMIF('détail des ventes'!$A$2:$A$15003,Stock!C319,'détail des ventes'!$B$2:$B$15003)</f>
        <v>27</v>
      </c>
      <c r="H319" s="16">
        <f t="shared" si="4"/>
        <v>-27</v>
      </c>
    </row>
    <row r="320" spans="1:8" s="25" customFormat="1">
      <c r="A320" s="23"/>
      <c r="B320" s="26"/>
      <c r="C320" s="24" t="s">
        <v>342</v>
      </c>
      <c r="D320" s="16">
        <f>VLOOKUP(C320,[1]Matrice!$A$3:$Z$1004,4,FALSE)</f>
        <v>0.33</v>
      </c>
      <c r="E320" s="16" t="str">
        <f>VLOOKUP(C320,[1]Matrice!$A$3:$Z$1004,19,FALSE)</f>
        <v>Vanuxeem</v>
      </c>
      <c r="F320" s="16">
        <f>SUMIF('Produit Recu'!$D$2:$D$5001,Stock!C320,'Produit Recu'!$I$2:$I$5001)</f>
        <v>0</v>
      </c>
      <c r="G320" s="16">
        <f>SUMIF('détail des ventes'!$A$2:$A$15003,Stock!C320,'détail des ventes'!$B$2:$B$15003)</f>
        <v>3</v>
      </c>
      <c r="H320" s="16">
        <f t="shared" si="4"/>
        <v>-3</v>
      </c>
    </row>
    <row r="321" spans="1:8" s="25" customFormat="1">
      <c r="A321" s="23"/>
      <c r="B321" s="16"/>
      <c r="C321" s="24" t="s">
        <v>343</v>
      </c>
      <c r="D321" s="16">
        <f>VLOOKUP(C321,[1]Matrice!$A$3:$Z$1004,4,FALSE)</f>
        <v>0.33</v>
      </c>
      <c r="E321" s="16" t="str">
        <f>VLOOKUP(C321,[1]Matrice!$A$3:$Z$1004,19,FALSE)</f>
        <v>Vanuxeem</v>
      </c>
      <c r="F321" s="16">
        <f>SUMIF('Produit Recu'!$D$2:$D$5001,Stock!C321,'Produit Recu'!$I$2:$I$5001)</f>
        <v>0</v>
      </c>
      <c r="G321" s="16">
        <f>SUMIF('détail des ventes'!$A$2:$A$15003,Stock!C321,'détail des ventes'!$B$2:$B$15003)</f>
        <v>0</v>
      </c>
      <c r="H321" s="16">
        <f t="shared" si="4"/>
        <v>0</v>
      </c>
    </row>
    <row r="322" spans="1:8" s="25" customFormat="1">
      <c r="A322" s="23"/>
      <c r="B322" s="16"/>
      <c r="C322" s="24" t="s">
        <v>344</v>
      </c>
      <c r="D322" s="16">
        <f>VLOOKUP(C322,[1]Matrice!$A$3:$Z$1004,4,FALSE)</f>
        <v>0.33</v>
      </c>
      <c r="E322" s="16" t="str">
        <f>VLOOKUP(C322,[1]Matrice!$A$3:$Z$1004,19,FALSE)</f>
        <v>Vanuxeem</v>
      </c>
      <c r="F322" s="16">
        <f>SUMIF('Produit Recu'!$D$2:$D$5001,Stock!C322,'Produit Recu'!$I$2:$I$5001)</f>
        <v>0</v>
      </c>
      <c r="G322" s="16">
        <f>SUMIF('détail des ventes'!$A$2:$A$15003,Stock!C322,'détail des ventes'!$B$2:$B$15003)</f>
        <v>38</v>
      </c>
      <c r="H322" s="16">
        <f t="shared" si="4"/>
        <v>-38</v>
      </c>
    </row>
    <row r="323" spans="1:8" s="25" customFormat="1">
      <c r="A323" s="23"/>
      <c r="B323" s="16"/>
      <c r="C323" s="24" t="s">
        <v>345</v>
      </c>
      <c r="D323" s="16">
        <f>VLOOKUP(C323,[1]Matrice!$A$3:$Z$1004,4,FALSE)</f>
        <v>0.33</v>
      </c>
      <c r="E323" s="16" t="str">
        <f>VLOOKUP(C323,[1]Matrice!$A$3:$Z$1004,19,FALSE)</f>
        <v>Vanuxeem</v>
      </c>
      <c r="F323" s="16">
        <f>SUMIF('Produit Recu'!$D$2:$D$5001,Stock!C323,'Produit Recu'!$I$2:$I$5001)</f>
        <v>0</v>
      </c>
      <c r="G323" s="16">
        <f>SUMIF('détail des ventes'!$A$2:$A$15003,Stock!C323,'détail des ventes'!$B$2:$B$15003)</f>
        <v>33</v>
      </c>
      <c r="H323" s="16">
        <f t="shared" si="4"/>
        <v>-33</v>
      </c>
    </row>
    <row r="324" spans="1:8" s="25" customFormat="1">
      <c r="A324" s="23"/>
      <c r="B324" s="16"/>
      <c r="C324" s="24" t="s">
        <v>346</v>
      </c>
      <c r="D324" s="16">
        <f>VLOOKUP(C324,[1]Matrice!$A$3:$Z$1004,4,FALSE)</f>
        <v>0.33</v>
      </c>
      <c r="E324" s="16" t="str">
        <f>VLOOKUP(C324,[1]Matrice!$A$3:$Z$1004,19,FALSE)</f>
        <v>Vanuxeem</v>
      </c>
      <c r="F324" s="16">
        <f>SUMIF('Produit Recu'!$D$2:$D$5001,Stock!C324,'Produit Recu'!$I$2:$I$5001)</f>
        <v>0</v>
      </c>
      <c r="G324" s="16">
        <f>SUMIF('détail des ventes'!$A$2:$A$15003,Stock!C324,'détail des ventes'!$B$2:$B$15003)</f>
        <v>8</v>
      </c>
      <c r="H324" s="16">
        <f t="shared" ref="H324:H387" si="5">F324-G324</f>
        <v>-8</v>
      </c>
    </row>
    <row r="325" spans="1:8" s="25" customFormat="1">
      <c r="A325" s="23"/>
      <c r="B325" s="16"/>
      <c r="C325" s="24" t="s">
        <v>348</v>
      </c>
      <c r="D325" s="16">
        <f>VLOOKUP(C325,[1]Matrice!$A$3:$Z$1004,4,FALSE)</f>
        <v>0.75</v>
      </c>
      <c r="E325" s="16" t="str">
        <f>VLOOKUP(C325,[1]Matrice!$A$3:$Z$1004,19,FALSE)</f>
        <v>Interdrinks</v>
      </c>
      <c r="F325" s="16">
        <f>SUMIF('Produit Recu'!$D$2:$D$5001,Stock!C325,'Produit Recu'!$I$2:$I$5001)</f>
        <v>0</v>
      </c>
      <c r="G325" s="16">
        <f>SUMIF('détail des ventes'!$A$2:$A$15003,Stock!C325,'détail des ventes'!$B$2:$B$15003)</f>
        <v>0</v>
      </c>
      <c r="H325" s="16">
        <f t="shared" si="5"/>
        <v>0</v>
      </c>
    </row>
    <row r="326" spans="1:8" s="25" customFormat="1">
      <c r="A326" s="23"/>
      <c r="B326" s="26"/>
      <c r="C326" s="24" t="s">
        <v>349</v>
      </c>
      <c r="D326" s="16">
        <f>VLOOKUP(C326,[1]Matrice!$A$3:$Z$1004,4,FALSE)</f>
        <v>0.33</v>
      </c>
      <c r="E326" s="16" t="str">
        <f>VLOOKUP(C326,[1]Matrice!$A$3:$Z$1004,19,FALSE)</f>
        <v>Interdrinks</v>
      </c>
      <c r="F326" s="16">
        <f>SUMIF('Produit Recu'!$D$2:$D$5001,Stock!C326,'Produit Recu'!$I$2:$I$5001)</f>
        <v>0</v>
      </c>
      <c r="G326" s="16">
        <f>SUMIF('détail des ventes'!$A$2:$A$15003,Stock!C326,'détail des ventes'!$B$2:$B$15003)</f>
        <v>2</v>
      </c>
      <c r="H326" s="16">
        <f t="shared" si="5"/>
        <v>-2</v>
      </c>
    </row>
    <row r="327" spans="1:8" s="25" customFormat="1">
      <c r="A327" s="23"/>
      <c r="B327" s="16"/>
      <c r="C327" s="24" t="s">
        <v>350</v>
      </c>
      <c r="D327" s="16">
        <f>VLOOKUP(C327,[1]Matrice!$A$3:$Z$1004,4,FALSE)</f>
        <v>0.33</v>
      </c>
      <c r="E327" s="16" t="str">
        <f>VLOOKUP(C327,[1]Matrice!$A$3:$Z$1004,19,FALSE)</f>
        <v>Brasserie de l'ilet</v>
      </c>
      <c r="F327" s="16">
        <f>SUMIF('Produit Recu'!$D$2:$D$5001,Stock!C327,'Produit Recu'!$I$2:$I$5001)</f>
        <v>0</v>
      </c>
      <c r="G327" s="16">
        <f>SUMIF('détail des ventes'!$A$2:$A$15003,Stock!C327,'détail des ventes'!$B$2:$B$15003)</f>
        <v>3</v>
      </c>
      <c r="H327" s="16">
        <f t="shared" si="5"/>
        <v>-3</v>
      </c>
    </row>
    <row r="328" spans="1:8" s="25" customFormat="1">
      <c r="A328" s="23"/>
      <c r="B328" s="16"/>
      <c r="C328" s="24" t="s">
        <v>351</v>
      </c>
      <c r="D328" s="16">
        <f>VLOOKUP(C328,[1]Matrice!$A$3:$Z$1004,4,FALSE)</f>
        <v>0.33</v>
      </c>
      <c r="E328" s="16" t="str">
        <f>VLOOKUP(C328,[1]Matrice!$A$3:$Z$1004,19,FALSE)</f>
        <v>Brasserie de l'ilet</v>
      </c>
      <c r="F328" s="16">
        <f>SUMIF('Produit Recu'!$D$2:$D$5001,Stock!C328,'Produit Recu'!$I$2:$I$5001)</f>
        <v>0</v>
      </c>
      <c r="G328" s="16">
        <f>SUMIF('détail des ventes'!$A$2:$A$15003,Stock!C328,'détail des ventes'!$B$2:$B$15003)</f>
        <v>3</v>
      </c>
      <c r="H328" s="16">
        <f t="shared" si="5"/>
        <v>-3</v>
      </c>
    </row>
    <row r="329" spans="1:8" s="25" customFormat="1">
      <c r="A329" s="23"/>
      <c r="B329" s="16"/>
      <c r="C329" s="24" t="s">
        <v>352</v>
      </c>
      <c r="D329" s="16">
        <f>VLOOKUP(C329,[1]Matrice!$A$3:$Z$1004,4,FALSE)</f>
        <v>0.75</v>
      </c>
      <c r="E329" s="16" t="str">
        <f>VLOOKUP(C329,[1]Matrice!$A$3:$Z$1004,19,FALSE)</f>
        <v>Brasserie de l'ilet</v>
      </c>
      <c r="F329" s="16">
        <f>SUMIF('Produit Recu'!$D$2:$D$5001,Stock!C329,'Produit Recu'!$I$2:$I$5001)</f>
        <v>0</v>
      </c>
      <c r="G329" s="16">
        <f>SUMIF('détail des ventes'!$A$2:$A$15003,Stock!C329,'détail des ventes'!$B$2:$B$15003)</f>
        <v>0</v>
      </c>
      <c r="H329" s="16">
        <f t="shared" si="5"/>
        <v>0</v>
      </c>
    </row>
    <row r="330" spans="1:8" s="25" customFormat="1">
      <c r="A330" s="23"/>
      <c r="B330" s="26"/>
      <c r="C330" s="24" t="s">
        <v>353</v>
      </c>
      <c r="D330" s="16">
        <f>VLOOKUP(C330,[1]Matrice!$A$3:$Z$1004,4,FALSE)</f>
        <v>0.33</v>
      </c>
      <c r="E330" s="16" t="str">
        <f>VLOOKUP(C330,[1]Matrice!$A$3:$Z$1004,19,FALSE)</f>
        <v>Brasserie de l'ilet</v>
      </c>
      <c r="F330" s="16">
        <f>SUMIF('Produit Recu'!$D$2:$D$5001,Stock!C330,'Produit Recu'!$I$2:$I$5001)</f>
        <v>0</v>
      </c>
      <c r="G330" s="16">
        <f>SUMIF('détail des ventes'!$A$2:$A$15003,Stock!C330,'détail des ventes'!$B$2:$B$15003)</f>
        <v>0</v>
      </c>
      <c r="H330" s="16">
        <f t="shared" si="5"/>
        <v>0</v>
      </c>
    </row>
    <row r="331" spans="1:8" s="25" customFormat="1">
      <c r="A331" s="23"/>
      <c r="B331" s="16"/>
      <c r="C331" s="24" t="s">
        <v>354</v>
      </c>
      <c r="D331" s="16">
        <f>VLOOKUP(C331,[1]Matrice!$A$3:$Z$1004,4,FALSE)</f>
        <v>0.33</v>
      </c>
      <c r="E331" s="16" t="str">
        <f>VLOOKUP(C331,[1]Matrice!$A$3:$Z$1004,19,FALSE)</f>
        <v>Brasserie de l'ilet</v>
      </c>
      <c r="F331" s="16">
        <f>SUMIF('Produit Recu'!$D$2:$D$5001,Stock!C331,'Produit Recu'!$I$2:$I$5001)</f>
        <v>0</v>
      </c>
      <c r="G331" s="16">
        <f>SUMIF('détail des ventes'!$A$2:$A$15003,Stock!C331,'détail des ventes'!$B$2:$B$15003)</f>
        <v>2</v>
      </c>
      <c r="H331" s="16">
        <f t="shared" si="5"/>
        <v>-2</v>
      </c>
    </row>
    <row r="332" spans="1:8" s="25" customFormat="1">
      <c r="A332" s="23"/>
      <c r="B332" s="26"/>
      <c r="C332" s="24" t="s">
        <v>355</v>
      </c>
      <c r="D332" s="16">
        <f>VLOOKUP(C332,[1]Matrice!$A$3:$Z$1004,4,FALSE)</f>
        <v>0.33</v>
      </c>
      <c r="E332" s="16" t="str">
        <f>VLOOKUP(C332,[1]Matrice!$A$3:$Z$1004,19,FALSE)</f>
        <v>Brasserie de l'ilet</v>
      </c>
      <c r="F332" s="16">
        <f>SUMIF('Produit Recu'!$D$2:$D$5001,Stock!C332,'Produit Recu'!$I$2:$I$5001)</f>
        <v>0</v>
      </c>
      <c r="G332" s="16">
        <f>SUMIF('détail des ventes'!$A$2:$A$15003,Stock!C332,'détail des ventes'!$B$2:$B$15003)</f>
        <v>3</v>
      </c>
      <c r="H332" s="16">
        <f t="shared" si="5"/>
        <v>-3</v>
      </c>
    </row>
    <row r="333" spans="1:8" s="25" customFormat="1">
      <c r="A333" s="23"/>
      <c r="B333" s="26"/>
      <c r="C333" s="24" t="s">
        <v>356</v>
      </c>
      <c r="D333" s="16">
        <f>VLOOKUP(C333,[1]Matrice!$A$3:$Z$1004,4,FALSE)</f>
        <v>0.75</v>
      </c>
      <c r="E333" s="16" t="str">
        <f>VLOOKUP(C333,[1]Matrice!$A$3:$Z$1004,19,FALSE)</f>
        <v>Brasserie de l'ilet</v>
      </c>
      <c r="F333" s="16">
        <f>SUMIF('Produit Recu'!$D$2:$D$5001,Stock!C333,'Produit Recu'!$I$2:$I$5001)</f>
        <v>0</v>
      </c>
      <c r="G333" s="16">
        <f>SUMIF('détail des ventes'!$A$2:$A$15003,Stock!C333,'détail des ventes'!$B$2:$B$15003)</f>
        <v>0</v>
      </c>
      <c r="H333" s="16">
        <f t="shared" si="5"/>
        <v>0</v>
      </c>
    </row>
    <row r="334" spans="1:8" s="25" customFormat="1">
      <c r="A334" s="23"/>
      <c r="B334" s="26"/>
      <c r="C334" s="24" t="s">
        <v>360</v>
      </c>
      <c r="D334" s="16">
        <f>VLOOKUP(C334,[1]Matrice!$A$3:$Z$1004,4,FALSE)</f>
        <v>0.5</v>
      </c>
      <c r="E334" s="16" t="str">
        <f>VLOOKUP(C334,[1]Matrice!$A$3:$Z$1004,19,FALSE)</f>
        <v>Interdrinks</v>
      </c>
      <c r="F334" s="16">
        <f>SUMIF('Produit Recu'!$D$2:$D$5001,Stock!C334,'Produit Recu'!$I$2:$I$5001)</f>
        <v>0</v>
      </c>
      <c r="G334" s="16">
        <f>SUMIF('détail des ventes'!$A$2:$A$15003,Stock!C334,'détail des ventes'!$B$2:$B$15003)</f>
        <v>20</v>
      </c>
      <c r="H334" s="16">
        <f t="shared" si="5"/>
        <v>-20</v>
      </c>
    </row>
    <row r="335" spans="1:8" s="25" customFormat="1">
      <c r="A335" s="23"/>
      <c r="B335" s="16"/>
      <c r="C335" s="24" t="s">
        <v>363</v>
      </c>
      <c r="D335" s="16">
        <f>VLOOKUP(C335,[1]Matrice!$A$3:$Z$1004,4,FALSE)</f>
        <v>0</v>
      </c>
      <c r="E335" s="16">
        <f>VLOOKUP(C335,[1]Matrice!$A$3:$Z$1004,19,FALSE)</f>
        <v>0</v>
      </c>
      <c r="F335" s="16">
        <f>SUMIF('Produit Recu'!$D$2:$D$5001,Stock!C335,'Produit Recu'!$I$2:$I$5001)</f>
        <v>0</v>
      </c>
      <c r="G335" s="16">
        <f>SUMIF('détail des ventes'!$A$2:$A$15003,Stock!C335,'détail des ventes'!$B$2:$B$15003)</f>
        <v>0</v>
      </c>
      <c r="H335" s="16">
        <f t="shared" si="5"/>
        <v>0</v>
      </c>
    </row>
    <row r="336" spans="1:8" s="25" customFormat="1">
      <c r="A336" s="23"/>
      <c r="B336" s="16"/>
      <c r="C336" s="24" t="s">
        <v>364</v>
      </c>
      <c r="D336" s="16">
        <f>VLOOKUP(C336,[1]Matrice!$A$3:$Z$1004,4,FALSE)</f>
        <v>0</v>
      </c>
      <c r="E336" s="16">
        <f>VLOOKUP(C336,[1]Matrice!$A$3:$Z$1004,19,FALSE)</f>
        <v>0</v>
      </c>
      <c r="F336" s="16">
        <f>SUMIF('Produit Recu'!$D$2:$D$5001,Stock!C336,'Produit Recu'!$I$2:$I$5001)</f>
        <v>0</v>
      </c>
      <c r="G336" s="16">
        <f>SUMIF('détail des ventes'!$A$2:$A$15003,Stock!C336,'détail des ventes'!$B$2:$B$15003)</f>
        <v>6</v>
      </c>
      <c r="H336" s="16">
        <f t="shared" si="5"/>
        <v>-6</v>
      </c>
    </row>
    <row r="337" spans="1:8" s="31" customFormat="1">
      <c r="A337" s="23"/>
      <c r="B337" s="16"/>
      <c r="C337" s="24" t="s">
        <v>365</v>
      </c>
      <c r="D337" s="16">
        <f>VLOOKUP(C337,[1]Matrice!$A$3:$Z$1004,4,FALSE)</f>
        <v>0</v>
      </c>
      <c r="E337" s="16">
        <f>VLOOKUP(C337,[1]Matrice!$A$3:$Z$1004,19,FALSE)</f>
        <v>0</v>
      </c>
      <c r="F337" s="16">
        <f>SUMIF('Produit Recu'!$D$2:$D$5001,Stock!C337,'Produit Recu'!$I$2:$I$5001)</f>
        <v>0</v>
      </c>
      <c r="G337" s="16">
        <f>SUMIF('détail des ventes'!$A$2:$A$15003,Stock!C337,'détail des ventes'!$B$2:$B$15003)</f>
        <v>2</v>
      </c>
      <c r="H337" s="16">
        <f t="shared" si="5"/>
        <v>-2</v>
      </c>
    </row>
    <row r="338" spans="1:8" s="31" customFormat="1">
      <c r="A338" s="23"/>
      <c r="B338" s="16"/>
      <c r="C338" s="24" t="s">
        <v>366</v>
      </c>
      <c r="D338" s="16">
        <f>VLOOKUP(C338,[1]Matrice!$A$3:$Z$1004,4,FALSE)</f>
        <v>0</v>
      </c>
      <c r="E338" s="16">
        <f>VLOOKUP(C338,[1]Matrice!$A$3:$Z$1004,19,FALSE)</f>
        <v>0</v>
      </c>
      <c r="F338" s="16">
        <f>SUMIF('Produit Recu'!$D$2:$D$5001,Stock!C338,'Produit Recu'!$I$2:$I$5001)</f>
        <v>0</v>
      </c>
      <c r="G338" s="16">
        <f>SUMIF('détail des ventes'!$A$2:$A$15003,Stock!C338,'détail des ventes'!$B$2:$B$15003)</f>
        <v>4</v>
      </c>
      <c r="H338" s="16">
        <f t="shared" si="5"/>
        <v>-4</v>
      </c>
    </row>
    <row r="339" spans="1:8" s="31" customFormat="1">
      <c r="A339" s="23"/>
      <c r="B339" s="16"/>
      <c r="C339" s="24" t="s">
        <v>367</v>
      </c>
      <c r="D339" s="16">
        <f>VLOOKUP(C339,[1]Matrice!$A$3:$Z$1004,4,FALSE)</f>
        <v>0</v>
      </c>
      <c r="E339" s="16">
        <f>VLOOKUP(C339,[1]Matrice!$A$3:$Z$1004,19,FALSE)</f>
        <v>0</v>
      </c>
      <c r="F339" s="16">
        <f>SUMIF('Produit Recu'!$D$2:$D$5001,Stock!C339,'Produit Recu'!$I$2:$I$5001)</f>
        <v>0</v>
      </c>
      <c r="G339" s="16">
        <f>SUMIF('détail des ventes'!$A$2:$A$15003,Stock!C339,'détail des ventes'!$B$2:$B$15003)</f>
        <v>3</v>
      </c>
      <c r="H339" s="16">
        <f t="shared" si="5"/>
        <v>-3</v>
      </c>
    </row>
    <row r="340" spans="1:8" s="31" customFormat="1">
      <c r="A340" s="27"/>
      <c r="B340" s="29"/>
      <c r="C340" s="24" t="s">
        <v>368</v>
      </c>
      <c r="D340" s="16">
        <f>VLOOKUP(C340,[1]Matrice!$A$3:$Z$1004,4,FALSE)</f>
        <v>0</v>
      </c>
      <c r="E340" s="16">
        <f>VLOOKUP(C340,[1]Matrice!$A$3:$Z$1004,19,FALSE)</f>
        <v>0</v>
      </c>
      <c r="F340" s="16">
        <f>SUMIF('Produit Recu'!$D$2:$D$5001,Stock!C340,'Produit Recu'!$I$2:$I$5001)</f>
        <v>0</v>
      </c>
      <c r="G340" s="16">
        <f>SUMIF('détail des ventes'!$A$2:$A$15003,Stock!C340,'détail des ventes'!$B$2:$B$15003)</f>
        <v>0</v>
      </c>
      <c r="H340" s="16">
        <f t="shared" si="5"/>
        <v>0</v>
      </c>
    </row>
    <row r="341" spans="1:8" s="31" customFormat="1">
      <c r="A341" s="23"/>
      <c r="B341" s="16"/>
      <c r="C341" s="24" t="s">
        <v>369</v>
      </c>
      <c r="D341" s="16">
        <f>VLOOKUP(C341,[1]Matrice!$A$3:$Z$1004,4,FALSE)</f>
        <v>0</v>
      </c>
      <c r="E341" s="16">
        <f>VLOOKUP(C341,[1]Matrice!$A$3:$Z$1004,19,FALSE)</f>
        <v>0</v>
      </c>
      <c r="F341" s="16">
        <f>SUMIF('Produit Recu'!$D$2:$D$5001,Stock!C341,'Produit Recu'!$I$2:$I$5001)</f>
        <v>0</v>
      </c>
      <c r="G341" s="16">
        <f>SUMIF('détail des ventes'!$A$2:$A$15003,Stock!C341,'détail des ventes'!$B$2:$B$15003)</f>
        <v>2</v>
      </c>
      <c r="H341" s="16">
        <f t="shared" si="5"/>
        <v>-2</v>
      </c>
    </row>
    <row r="342" spans="1:8" s="31" customFormat="1">
      <c r="A342" s="27"/>
      <c r="B342" s="29"/>
      <c r="C342" s="24" t="s">
        <v>370</v>
      </c>
      <c r="D342" s="16">
        <f>VLOOKUP(C342,[1]Matrice!$A$3:$Z$1004,4,FALSE)</f>
        <v>0</v>
      </c>
      <c r="E342" s="16">
        <f>VLOOKUP(C342,[1]Matrice!$A$3:$Z$1004,19,FALSE)</f>
        <v>0</v>
      </c>
      <c r="F342" s="16">
        <f>SUMIF('Produit Recu'!$D$2:$D$5001,Stock!C342,'Produit Recu'!$I$2:$I$5001)</f>
        <v>0</v>
      </c>
      <c r="G342" s="16">
        <f>SUMIF('détail des ventes'!$A$2:$A$15003,Stock!C342,'détail des ventes'!$B$2:$B$15003)</f>
        <v>0</v>
      </c>
      <c r="H342" s="16">
        <f t="shared" si="5"/>
        <v>0</v>
      </c>
    </row>
    <row r="343" spans="1:8" s="31" customFormat="1">
      <c r="A343" s="23"/>
      <c r="B343" s="16"/>
      <c r="C343" s="24" t="s">
        <v>371</v>
      </c>
      <c r="D343" s="16">
        <f>VLOOKUP(C343,[1]Matrice!$A$3:$Z$1004,4,FALSE)</f>
        <v>0</v>
      </c>
      <c r="E343" s="16">
        <f>VLOOKUP(C343,[1]Matrice!$A$3:$Z$1004,19,FALSE)</f>
        <v>0</v>
      </c>
      <c r="F343" s="16">
        <f>SUMIF('Produit Recu'!$D$2:$D$5001,Stock!C343,'Produit Recu'!$I$2:$I$5001)</f>
        <v>0</v>
      </c>
      <c r="G343" s="16">
        <f>SUMIF('détail des ventes'!$A$2:$A$15003,Stock!C343,'détail des ventes'!$B$2:$B$15003)</f>
        <v>0</v>
      </c>
      <c r="H343" s="16">
        <f t="shared" si="5"/>
        <v>0</v>
      </c>
    </row>
    <row r="344" spans="1:8" s="31" customFormat="1">
      <c r="A344" s="23"/>
      <c r="B344" s="26"/>
      <c r="C344" s="24" t="s">
        <v>372</v>
      </c>
      <c r="D344" s="16">
        <f>VLOOKUP(C344,[1]Matrice!$A$3:$Z$1004,4,FALSE)</f>
        <v>0</v>
      </c>
      <c r="E344" s="16">
        <f>VLOOKUP(C344,[1]Matrice!$A$3:$Z$1004,19,FALSE)</f>
        <v>0</v>
      </c>
      <c r="F344" s="16">
        <f>SUMIF('Produit Recu'!$D$2:$D$5001,Stock!C344,'Produit Recu'!$I$2:$I$5001)</f>
        <v>0</v>
      </c>
      <c r="G344" s="16">
        <f>SUMIF('détail des ventes'!$A$2:$A$15003,Stock!C344,'détail des ventes'!$B$2:$B$15003)</f>
        <v>0</v>
      </c>
      <c r="H344" s="16">
        <f t="shared" si="5"/>
        <v>0</v>
      </c>
    </row>
    <row r="345" spans="1:8" s="31" customFormat="1">
      <c r="A345" s="27"/>
      <c r="B345" s="28"/>
      <c r="C345" s="24" t="s">
        <v>373</v>
      </c>
      <c r="D345" s="16">
        <f>VLOOKUP(C345,[1]Matrice!$A$3:$Z$1004,4,FALSE)</f>
        <v>0</v>
      </c>
      <c r="E345" s="16">
        <f>VLOOKUP(C345,[1]Matrice!$A$3:$Z$1004,19,FALSE)</f>
        <v>0</v>
      </c>
      <c r="F345" s="16">
        <f>SUMIF('Produit Recu'!$D$2:$D$5001,Stock!C345,'Produit Recu'!$I$2:$I$5001)</f>
        <v>0</v>
      </c>
      <c r="G345" s="16">
        <f>SUMIF('détail des ventes'!$A$2:$A$15003,Stock!C345,'détail des ventes'!$B$2:$B$15003)</f>
        <v>2</v>
      </c>
      <c r="H345" s="16">
        <f t="shared" si="5"/>
        <v>-2</v>
      </c>
    </row>
    <row r="346" spans="1:8" s="31" customFormat="1">
      <c r="A346" s="23"/>
      <c r="B346" s="16"/>
      <c r="C346" s="24" t="s">
        <v>374</v>
      </c>
      <c r="D346" s="16">
        <f>VLOOKUP(C346,[1]Matrice!$A$3:$Z$1004,4,FALSE)</f>
        <v>0</v>
      </c>
      <c r="E346" s="16">
        <f>VLOOKUP(C346,[1]Matrice!$A$3:$Z$1004,19,FALSE)</f>
        <v>0</v>
      </c>
      <c r="F346" s="16">
        <f>SUMIF('Produit Recu'!$D$2:$D$5001,Stock!C346,'Produit Recu'!$I$2:$I$5001)</f>
        <v>0</v>
      </c>
      <c r="G346" s="16">
        <f>SUMIF('détail des ventes'!$A$2:$A$15003,Stock!C346,'détail des ventes'!$B$2:$B$15003)</f>
        <v>0</v>
      </c>
      <c r="H346" s="16">
        <f t="shared" si="5"/>
        <v>0</v>
      </c>
    </row>
    <row r="347" spans="1:8" s="31" customFormat="1">
      <c r="A347" s="23"/>
      <c r="B347" s="16"/>
      <c r="C347" s="24" t="s">
        <v>375</v>
      </c>
      <c r="D347" s="16">
        <f>VLOOKUP(C347,[1]Matrice!$A$3:$Z$1004,4,FALSE)</f>
        <v>0</v>
      </c>
      <c r="E347" s="16">
        <f>VLOOKUP(C347,[1]Matrice!$A$3:$Z$1004,19,FALSE)</f>
        <v>0</v>
      </c>
      <c r="F347" s="16">
        <f>SUMIF('Produit Recu'!$D$2:$D$5001,Stock!C347,'Produit Recu'!$I$2:$I$5001)</f>
        <v>0</v>
      </c>
      <c r="G347" s="16">
        <f>SUMIF('détail des ventes'!$A$2:$A$15003,Stock!C347,'détail des ventes'!$B$2:$B$15003)</f>
        <v>1</v>
      </c>
      <c r="H347" s="16">
        <f t="shared" si="5"/>
        <v>-1</v>
      </c>
    </row>
    <row r="348" spans="1:8" s="31" customFormat="1">
      <c r="A348" s="23"/>
      <c r="B348" s="16"/>
      <c r="C348" s="24" t="s">
        <v>376</v>
      </c>
      <c r="D348" s="16">
        <f>VLOOKUP(C348,[1]Matrice!$A$3:$Z$1004,4,FALSE)</f>
        <v>0</v>
      </c>
      <c r="E348" s="16">
        <f>VLOOKUP(C348,[1]Matrice!$A$3:$Z$1004,19,FALSE)</f>
        <v>0</v>
      </c>
      <c r="F348" s="16">
        <f>SUMIF('Produit Recu'!$D$2:$D$5001,Stock!C348,'Produit Recu'!$I$2:$I$5001)</f>
        <v>0</v>
      </c>
      <c r="G348" s="16">
        <f>SUMIF('détail des ventes'!$A$2:$A$15003,Stock!C348,'détail des ventes'!$B$2:$B$15003)</f>
        <v>1</v>
      </c>
      <c r="H348" s="16">
        <f t="shared" si="5"/>
        <v>-1</v>
      </c>
    </row>
    <row r="349" spans="1:8" s="31" customFormat="1">
      <c r="A349" s="23"/>
      <c r="B349" s="26"/>
      <c r="C349" s="24" t="s">
        <v>377</v>
      </c>
      <c r="D349" s="16">
        <f>VLOOKUP(C349,[1]Matrice!$A$3:$Z$1004,4,FALSE)</f>
        <v>0</v>
      </c>
      <c r="E349" s="16">
        <f>VLOOKUP(C349,[1]Matrice!$A$3:$Z$1004,19,FALSE)</f>
        <v>0</v>
      </c>
      <c r="F349" s="16">
        <f>SUMIF('Produit Recu'!$D$2:$D$5001,Stock!C349,'Produit Recu'!$I$2:$I$5001)</f>
        <v>0</v>
      </c>
      <c r="G349" s="16">
        <f>SUMIF('détail des ventes'!$A$2:$A$15003,Stock!C349,'détail des ventes'!$B$2:$B$15003)</f>
        <v>0</v>
      </c>
      <c r="H349" s="16">
        <f t="shared" si="5"/>
        <v>0</v>
      </c>
    </row>
    <row r="350" spans="1:8" s="31" customFormat="1">
      <c r="A350" s="23"/>
      <c r="B350" s="26"/>
      <c r="C350" s="24" t="s">
        <v>378</v>
      </c>
      <c r="D350" s="16">
        <f>VLOOKUP(C350,[1]Matrice!$A$3:$Z$1004,4,FALSE)</f>
        <v>0</v>
      </c>
      <c r="E350" s="16">
        <f>VLOOKUP(C350,[1]Matrice!$A$3:$Z$1004,19,FALSE)</f>
        <v>0</v>
      </c>
      <c r="F350" s="16">
        <f>SUMIF('Produit Recu'!$D$2:$D$5001,Stock!C350,'Produit Recu'!$I$2:$I$5001)</f>
        <v>0</v>
      </c>
      <c r="G350" s="16">
        <f>SUMIF('détail des ventes'!$A$2:$A$15003,Stock!C350,'détail des ventes'!$B$2:$B$15003)</f>
        <v>0</v>
      </c>
      <c r="H350" s="16">
        <f t="shared" si="5"/>
        <v>0</v>
      </c>
    </row>
    <row r="351" spans="1:8" s="31" customFormat="1">
      <c r="A351" s="23"/>
      <c r="B351" s="26"/>
      <c r="C351" s="24" t="s">
        <v>379</v>
      </c>
      <c r="D351" s="16">
        <f>VLOOKUP(C351,[1]Matrice!$A$3:$Z$1004,4,FALSE)</f>
        <v>0</v>
      </c>
      <c r="E351" s="16">
        <f>VLOOKUP(C351,[1]Matrice!$A$3:$Z$1004,19,FALSE)</f>
        <v>0</v>
      </c>
      <c r="F351" s="16">
        <f>SUMIF('Produit Recu'!$D$2:$D$5001,Stock!C351,'Produit Recu'!$I$2:$I$5001)</f>
        <v>0</v>
      </c>
      <c r="G351" s="16">
        <f>SUMIF('détail des ventes'!$A$2:$A$15003,Stock!C351,'détail des ventes'!$B$2:$B$15003)</f>
        <v>0</v>
      </c>
      <c r="H351" s="16">
        <f t="shared" si="5"/>
        <v>0</v>
      </c>
    </row>
    <row r="352" spans="1:8" s="31" customFormat="1">
      <c r="A352" s="23"/>
      <c r="B352" s="16"/>
      <c r="C352" s="24" t="s">
        <v>380</v>
      </c>
      <c r="D352" s="16">
        <f>VLOOKUP(C352,[1]Matrice!$A$3:$Z$1004,4,FALSE)</f>
        <v>0</v>
      </c>
      <c r="E352" s="16">
        <f>VLOOKUP(C352,[1]Matrice!$A$3:$Z$1004,19,FALSE)</f>
        <v>0</v>
      </c>
      <c r="F352" s="16">
        <f>SUMIF('Produit Recu'!$D$2:$D$5001,Stock!C352,'Produit Recu'!$I$2:$I$5001)</f>
        <v>0</v>
      </c>
      <c r="G352" s="16">
        <f>SUMIF('détail des ventes'!$A$2:$A$15003,Stock!C352,'détail des ventes'!$B$2:$B$15003)</f>
        <v>0</v>
      </c>
      <c r="H352" s="16">
        <f t="shared" si="5"/>
        <v>0</v>
      </c>
    </row>
    <row r="353" spans="1:9" s="31" customFormat="1">
      <c r="A353" s="23"/>
      <c r="B353" s="16"/>
      <c r="C353" s="24" t="s">
        <v>381</v>
      </c>
      <c r="D353" s="16">
        <f>VLOOKUP(C353,[1]Matrice!$A$3:$Z$1004,4,FALSE)</f>
        <v>0</v>
      </c>
      <c r="E353" s="16">
        <f>VLOOKUP(C353,[1]Matrice!$A$3:$Z$1004,19,FALSE)</f>
        <v>0</v>
      </c>
      <c r="F353" s="16">
        <f>SUMIF('Produit Recu'!$D$2:$D$5001,Stock!C353,'Produit Recu'!$I$2:$I$5001)</f>
        <v>0</v>
      </c>
      <c r="G353" s="16">
        <f>SUMIF('détail des ventes'!$A$2:$A$15003,Stock!C353,'détail des ventes'!$B$2:$B$15003)</f>
        <v>0</v>
      </c>
      <c r="H353" s="16">
        <f t="shared" si="5"/>
        <v>0</v>
      </c>
    </row>
    <row r="354" spans="1:9" s="31" customFormat="1">
      <c r="A354" s="27"/>
      <c r="B354" s="29"/>
      <c r="C354" s="24" t="s">
        <v>382</v>
      </c>
      <c r="D354" s="16">
        <f>VLOOKUP(C354,[1]Matrice!$A$3:$Z$1004,4,FALSE)</f>
        <v>0</v>
      </c>
      <c r="E354" s="16">
        <f>VLOOKUP(C354,[1]Matrice!$A$3:$Z$1004,19,FALSE)</f>
        <v>0</v>
      </c>
      <c r="F354" s="16">
        <f>SUMIF('Produit Recu'!$D$2:$D$5001,Stock!C354,'Produit Recu'!$I$2:$I$5001)</f>
        <v>0</v>
      </c>
      <c r="G354" s="16">
        <f>SUMIF('détail des ventes'!$A$2:$A$15003,Stock!C354,'détail des ventes'!$B$2:$B$15003)</f>
        <v>1</v>
      </c>
      <c r="H354" s="16">
        <f t="shared" si="5"/>
        <v>-1</v>
      </c>
    </row>
    <row r="355" spans="1:9" s="31" customFormat="1">
      <c r="A355" s="27"/>
      <c r="B355" s="29"/>
      <c r="C355" s="24" t="s">
        <v>383</v>
      </c>
      <c r="D355" s="16">
        <f>VLOOKUP(C355,[1]Matrice!$A$3:$Z$1004,4,FALSE)</f>
        <v>0</v>
      </c>
      <c r="E355" s="16">
        <f>VLOOKUP(C355,[1]Matrice!$A$3:$Z$1004,19,FALSE)</f>
        <v>0</v>
      </c>
      <c r="F355" s="16">
        <f>SUMIF('Produit Recu'!$D$2:$D$5001,Stock!C355,'Produit Recu'!$I$2:$I$5001)</f>
        <v>0</v>
      </c>
      <c r="G355" s="16">
        <f>SUMIF('détail des ventes'!$A$2:$A$15003,Stock!C355,'détail des ventes'!$B$2:$B$15003)</f>
        <v>0</v>
      </c>
      <c r="H355" s="16">
        <f t="shared" si="5"/>
        <v>0</v>
      </c>
    </row>
    <row r="356" spans="1:9" s="31" customFormat="1">
      <c r="A356" s="27"/>
      <c r="B356" s="29"/>
      <c r="C356" s="24" t="s">
        <v>384</v>
      </c>
      <c r="D356" s="16">
        <f>VLOOKUP(C356,[1]Matrice!$A$3:$Z$1004,4,FALSE)</f>
        <v>0</v>
      </c>
      <c r="E356" s="16">
        <f>VLOOKUP(C356,[1]Matrice!$A$3:$Z$1004,19,FALSE)</f>
        <v>0</v>
      </c>
      <c r="F356" s="16">
        <f>SUMIF('Produit Recu'!$D$2:$D$5001,Stock!C356,'Produit Recu'!$I$2:$I$5001)</f>
        <v>0</v>
      </c>
      <c r="G356" s="16">
        <f>SUMIF('détail des ventes'!$A$2:$A$15003,Stock!C356,'détail des ventes'!$B$2:$B$15003)</f>
        <v>1</v>
      </c>
      <c r="H356" s="16">
        <f t="shared" si="5"/>
        <v>-1</v>
      </c>
    </row>
    <row r="357" spans="1:9" s="31" customFormat="1">
      <c r="A357" s="23"/>
      <c r="B357" s="16"/>
      <c r="C357" s="24" t="s">
        <v>385</v>
      </c>
      <c r="D357" s="16">
        <f>VLOOKUP(C357,[1]Matrice!$A$3:$Z$1004,4,FALSE)</f>
        <v>0</v>
      </c>
      <c r="E357" s="16">
        <f>VLOOKUP(C357,[1]Matrice!$A$3:$Z$1004,19,FALSE)</f>
        <v>0</v>
      </c>
      <c r="F357" s="16">
        <f>SUMIF('Produit Recu'!$D$2:$D$5001,Stock!C357,'Produit Recu'!$I$2:$I$5001)</f>
        <v>0</v>
      </c>
      <c r="G357" s="16">
        <f>SUMIF('détail des ventes'!$A$2:$A$15003,Stock!C357,'détail des ventes'!$B$2:$B$15003)</f>
        <v>0</v>
      </c>
      <c r="H357" s="16">
        <f t="shared" si="5"/>
        <v>0</v>
      </c>
    </row>
    <row r="358" spans="1:9" s="31" customFormat="1">
      <c r="A358" s="23"/>
      <c r="B358" s="16"/>
      <c r="C358" s="24" t="s">
        <v>386</v>
      </c>
      <c r="D358" s="16">
        <f>VLOOKUP(C358,[1]Matrice!$A$3:$Z$1004,4,FALSE)</f>
        <v>0</v>
      </c>
      <c r="E358" s="16">
        <f>VLOOKUP(C358,[1]Matrice!$A$3:$Z$1004,19,FALSE)</f>
        <v>0</v>
      </c>
      <c r="F358" s="16">
        <f>SUMIF('Produit Recu'!$D$2:$D$5001,Stock!C358,'Produit Recu'!$I$2:$I$5001)</f>
        <v>0</v>
      </c>
      <c r="G358" s="16">
        <f>SUMIF('détail des ventes'!$A$2:$A$15003,Stock!C358,'détail des ventes'!$B$2:$B$15003)</f>
        <v>0</v>
      </c>
      <c r="H358" s="16">
        <f t="shared" si="5"/>
        <v>0</v>
      </c>
    </row>
    <row r="359" spans="1:9" s="31" customFormat="1">
      <c r="A359" s="23"/>
      <c r="B359" s="16"/>
      <c r="C359" s="24" t="s">
        <v>387</v>
      </c>
      <c r="D359" s="16">
        <f>VLOOKUP(C359,[1]Matrice!$A$3:$Z$1004,4,FALSE)</f>
        <v>0</v>
      </c>
      <c r="E359" s="16">
        <f>VLOOKUP(C359,[1]Matrice!$A$3:$Z$1004,19,FALSE)</f>
        <v>0</v>
      </c>
      <c r="F359" s="16">
        <f>SUMIF('Produit Recu'!$D$2:$D$5001,Stock!C359,'Produit Recu'!$I$2:$I$5001)</f>
        <v>0</v>
      </c>
      <c r="G359" s="16">
        <f>SUMIF('détail des ventes'!$A$2:$A$15003,Stock!C359,'détail des ventes'!$B$2:$B$15003)</f>
        <v>0</v>
      </c>
      <c r="H359" s="16">
        <f t="shared" si="5"/>
        <v>0</v>
      </c>
    </row>
    <row r="360" spans="1:9" s="33" customFormat="1">
      <c r="A360" s="32"/>
      <c r="B360" s="31"/>
      <c r="C360" s="24" t="s">
        <v>388</v>
      </c>
      <c r="D360" s="16">
        <f>VLOOKUP(C360,[1]Matrice!$A$3:$Z$1004,4,FALSE)</f>
        <v>0</v>
      </c>
      <c r="E360" s="16">
        <f>VLOOKUP(C360,[1]Matrice!$A$3:$Z$1004,19,FALSE)</f>
        <v>0</v>
      </c>
      <c r="F360" s="16">
        <f>SUMIF('Produit Recu'!$D$2:$D$5001,Stock!C360,'Produit Recu'!$I$2:$I$5001)</f>
        <v>0</v>
      </c>
      <c r="G360" s="16">
        <f>SUMIF('détail des ventes'!$A$2:$A$15003,Stock!C360,'détail des ventes'!$B$2:$B$15003)</f>
        <v>0</v>
      </c>
      <c r="H360" s="16">
        <f t="shared" si="5"/>
        <v>0</v>
      </c>
      <c r="I360" s="31"/>
    </row>
    <row r="361" spans="1:9" s="33" customFormat="1">
      <c r="A361" s="32"/>
      <c r="B361" s="31"/>
      <c r="C361" s="24" t="s">
        <v>389</v>
      </c>
      <c r="D361" s="16">
        <f>VLOOKUP(C361,[1]Matrice!$A$3:$Z$1004,4,FALSE)</f>
        <v>0</v>
      </c>
      <c r="E361" s="16">
        <f>VLOOKUP(C361,[1]Matrice!$A$3:$Z$1004,19,FALSE)</f>
        <v>0</v>
      </c>
      <c r="F361" s="16">
        <f>SUMIF('Produit Recu'!$D$2:$D$5001,Stock!C361,'Produit Recu'!$I$2:$I$5001)</f>
        <v>0</v>
      </c>
      <c r="G361" s="16">
        <f>SUMIF('détail des ventes'!$A$2:$A$15003,Stock!C361,'détail des ventes'!$B$2:$B$15003)</f>
        <v>0</v>
      </c>
      <c r="H361" s="16">
        <f t="shared" si="5"/>
        <v>0</v>
      </c>
      <c r="I361" s="31"/>
    </row>
    <row r="362" spans="1:9" s="33" customFormat="1">
      <c r="A362" s="32"/>
      <c r="B362" s="31"/>
      <c r="C362" s="24" t="s">
        <v>390</v>
      </c>
      <c r="D362" s="16">
        <f>VLOOKUP(C362,[1]Matrice!$A$3:$Z$1004,4,FALSE)</f>
        <v>0</v>
      </c>
      <c r="E362" s="16">
        <f>VLOOKUP(C362,[1]Matrice!$A$3:$Z$1004,19,FALSE)</f>
        <v>0</v>
      </c>
      <c r="F362" s="16">
        <f>SUMIF('Produit Recu'!$D$2:$D$5001,Stock!C362,'Produit Recu'!$I$2:$I$5001)</f>
        <v>0</v>
      </c>
      <c r="G362" s="16">
        <f>SUMIF('détail des ventes'!$A$2:$A$15003,Stock!C362,'détail des ventes'!$B$2:$B$15003)</f>
        <v>0</v>
      </c>
      <c r="H362" s="16">
        <f t="shared" si="5"/>
        <v>0</v>
      </c>
      <c r="I362" s="31"/>
    </row>
    <row r="363" spans="1:9" s="33" customFormat="1">
      <c r="A363" s="32"/>
      <c r="B363" s="31"/>
      <c r="C363" s="24" t="s">
        <v>391</v>
      </c>
      <c r="D363" s="16">
        <f>VLOOKUP(C363,[1]Matrice!$A$3:$Z$1004,4,FALSE)</f>
        <v>0</v>
      </c>
      <c r="E363" s="16">
        <f>VLOOKUP(C363,[1]Matrice!$A$3:$Z$1004,19,FALSE)</f>
        <v>0</v>
      </c>
      <c r="F363" s="16">
        <f>SUMIF('Produit Recu'!$D$2:$D$5001,Stock!C363,'Produit Recu'!$I$2:$I$5001)</f>
        <v>0</v>
      </c>
      <c r="G363" s="16">
        <f>SUMIF('détail des ventes'!$A$2:$A$15003,Stock!C363,'détail des ventes'!$B$2:$B$15003)</f>
        <v>0</v>
      </c>
      <c r="H363" s="16">
        <f t="shared" si="5"/>
        <v>0</v>
      </c>
      <c r="I363" s="31"/>
    </row>
    <row r="364" spans="1:9" s="33" customFormat="1">
      <c r="A364" s="32"/>
      <c r="B364" s="31"/>
      <c r="C364" s="24" t="s">
        <v>392</v>
      </c>
      <c r="D364" s="16">
        <f>VLOOKUP(C364,[1]Matrice!$A$3:$Z$1004,4,FALSE)</f>
        <v>0</v>
      </c>
      <c r="E364" s="16">
        <f>VLOOKUP(C364,[1]Matrice!$A$3:$Z$1004,19,FALSE)</f>
        <v>0</v>
      </c>
      <c r="F364" s="16">
        <f>SUMIF('Produit Recu'!$D$2:$D$5001,Stock!C364,'Produit Recu'!$I$2:$I$5001)</f>
        <v>0</v>
      </c>
      <c r="G364" s="16">
        <f>SUMIF('détail des ventes'!$A$2:$A$15003,Stock!C364,'détail des ventes'!$B$2:$B$15003)</f>
        <v>0</v>
      </c>
      <c r="H364" s="16">
        <f t="shared" si="5"/>
        <v>0</v>
      </c>
      <c r="I364" s="31"/>
    </row>
    <row r="365" spans="1:9" s="33" customFormat="1">
      <c r="A365" s="32"/>
      <c r="B365" s="31"/>
      <c r="C365" s="24" t="s">
        <v>393</v>
      </c>
      <c r="D365" s="16">
        <f>VLOOKUP(C365,[1]Matrice!$A$3:$Z$1004,4,FALSE)</f>
        <v>0</v>
      </c>
      <c r="E365" s="16">
        <f>VLOOKUP(C365,[1]Matrice!$A$3:$Z$1004,19,FALSE)</f>
        <v>0</v>
      </c>
      <c r="F365" s="16">
        <f>SUMIF('Produit Recu'!$D$2:$D$5001,Stock!C365,'Produit Recu'!$I$2:$I$5001)</f>
        <v>0</v>
      </c>
      <c r="G365" s="16">
        <f>SUMIF('détail des ventes'!$A$2:$A$15003,Stock!C365,'détail des ventes'!$B$2:$B$15003)</f>
        <v>0</v>
      </c>
      <c r="H365" s="16">
        <f t="shared" si="5"/>
        <v>0</v>
      </c>
      <c r="I365" s="31"/>
    </row>
    <row r="366" spans="1:9" s="33" customFormat="1">
      <c r="A366" s="32"/>
      <c r="B366" s="31"/>
      <c r="C366" s="24" t="s">
        <v>394</v>
      </c>
      <c r="D366" s="16">
        <f>VLOOKUP(C366,[1]Matrice!$A$3:$Z$1004,4,FALSE)</f>
        <v>0</v>
      </c>
      <c r="E366" s="16">
        <f>VLOOKUP(C366,[1]Matrice!$A$3:$Z$1004,19,FALSE)</f>
        <v>0</v>
      </c>
      <c r="F366" s="16">
        <f>SUMIF('Produit Recu'!$D$2:$D$5001,Stock!C366,'Produit Recu'!$I$2:$I$5001)</f>
        <v>0</v>
      </c>
      <c r="G366" s="16">
        <f>SUMIF('détail des ventes'!$A$2:$A$15003,Stock!C366,'détail des ventes'!$B$2:$B$15003)</f>
        <v>0</v>
      </c>
      <c r="H366" s="16">
        <f t="shared" si="5"/>
        <v>0</v>
      </c>
      <c r="I366" s="31"/>
    </row>
    <row r="367" spans="1:9" s="33" customFormat="1">
      <c r="A367" s="32"/>
      <c r="B367" s="31"/>
      <c r="C367" s="24" t="s">
        <v>395</v>
      </c>
      <c r="D367" s="16">
        <f>VLOOKUP(C367,[1]Matrice!$A$3:$Z$1004,4,FALSE)</f>
        <v>0</v>
      </c>
      <c r="E367" s="16">
        <f>VLOOKUP(C367,[1]Matrice!$A$3:$Z$1004,19,FALSE)</f>
        <v>0</v>
      </c>
      <c r="F367" s="16">
        <f>SUMIF('Produit Recu'!$D$2:$D$5001,Stock!C367,'Produit Recu'!$I$2:$I$5001)</f>
        <v>0</v>
      </c>
      <c r="G367" s="16">
        <f>SUMIF('détail des ventes'!$A$2:$A$15003,Stock!C367,'détail des ventes'!$B$2:$B$15003)</f>
        <v>0</v>
      </c>
      <c r="H367" s="16">
        <f t="shared" si="5"/>
        <v>0</v>
      </c>
      <c r="I367" s="31"/>
    </row>
    <row r="368" spans="1:9" s="31" customFormat="1">
      <c r="A368" s="32"/>
      <c r="C368" s="24" t="s">
        <v>396</v>
      </c>
      <c r="D368" s="16">
        <f>VLOOKUP(C368,[1]Matrice!$A$3:$Z$1004,4,FALSE)</f>
        <v>0</v>
      </c>
      <c r="E368" s="16">
        <f>VLOOKUP(C368,[1]Matrice!$A$3:$Z$1004,19,FALSE)</f>
        <v>0</v>
      </c>
      <c r="F368" s="16">
        <f>SUMIF('Produit Recu'!$D$2:$D$5001,Stock!C368,'Produit Recu'!$I$2:$I$5001)</f>
        <v>0</v>
      </c>
      <c r="G368" s="16">
        <f>SUMIF('détail des ventes'!$A$2:$A$15003,Stock!C368,'détail des ventes'!$B$2:$B$15003)</f>
        <v>0</v>
      </c>
      <c r="H368" s="16">
        <f t="shared" si="5"/>
        <v>0</v>
      </c>
    </row>
    <row r="369" spans="1:8" s="31" customFormat="1">
      <c r="A369" s="32"/>
      <c r="C369" s="24" t="s">
        <v>398</v>
      </c>
      <c r="D369" s="16">
        <f>VLOOKUP(C369,[1]Matrice!$A$3:$Z$1004,4,FALSE)</f>
        <v>0</v>
      </c>
      <c r="E369" s="16">
        <f>VLOOKUP(C369,[1]Matrice!$A$3:$Z$1004,19,FALSE)</f>
        <v>0</v>
      </c>
      <c r="F369" s="16">
        <f>SUMIF('Produit Recu'!$D$2:$D$5001,Stock!C369,'Produit Recu'!$I$2:$I$5001)</f>
        <v>0</v>
      </c>
      <c r="G369" s="16">
        <f>SUMIF('détail des ventes'!$A$2:$A$15003,Stock!C369,'détail des ventes'!$B$2:$B$15003)</f>
        <v>2</v>
      </c>
      <c r="H369" s="16">
        <f t="shared" si="5"/>
        <v>-2</v>
      </c>
    </row>
    <row r="370" spans="1:8" s="31" customFormat="1">
      <c r="A370" s="32"/>
      <c r="C370" s="24" t="s">
        <v>399</v>
      </c>
      <c r="D370" s="16">
        <f>VLOOKUP(C370,[1]Matrice!$A$3:$Z$1004,4,FALSE)</f>
        <v>0</v>
      </c>
      <c r="E370" s="16">
        <f>VLOOKUP(C370,[1]Matrice!$A$3:$Z$1004,19,FALSE)</f>
        <v>0</v>
      </c>
      <c r="F370" s="16">
        <f>SUMIF('Produit Recu'!$D$2:$D$5001,Stock!C370,'Produit Recu'!$I$2:$I$5001)</f>
        <v>0</v>
      </c>
      <c r="G370" s="16">
        <f>SUMIF('détail des ventes'!$A$2:$A$15003,Stock!C370,'détail des ventes'!$B$2:$B$15003)</f>
        <v>0</v>
      </c>
      <c r="H370" s="16">
        <f t="shared" si="5"/>
        <v>0</v>
      </c>
    </row>
    <row r="371" spans="1:8" s="31" customFormat="1">
      <c r="A371" s="32"/>
      <c r="C371" s="24" t="s">
        <v>400</v>
      </c>
      <c r="D371" s="16">
        <f>VLOOKUP(C371,[1]Matrice!$A$3:$Z$1004,4,FALSE)</f>
        <v>0</v>
      </c>
      <c r="E371" s="16">
        <f>VLOOKUP(C371,[1]Matrice!$A$3:$Z$1004,19,FALSE)</f>
        <v>0</v>
      </c>
      <c r="F371" s="16">
        <f>SUMIF('Produit Recu'!$D$2:$D$5001,Stock!C371,'Produit Recu'!$I$2:$I$5001)</f>
        <v>0</v>
      </c>
      <c r="G371" s="16">
        <f>SUMIF('détail des ventes'!$A$2:$A$15003,Stock!C371,'détail des ventes'!$B$2:$B$15003)</f>
        <v>0</v>
      </c>
      <c r="H371" s="16">
        <f t="shared" si="5"/>
        <v>0</v>
      </c>
    </row>
    <row r="372" spans="1:8" s="31" customFormat="1">
      <c r="A372" s="32"/>
      <c r="C372" s="24" t="s">
        <v>401</v>
      </c>
      <c r="D372" s="16">
        <f>VLOOKUP(C372,[1]Matrice!$A$3:$Z$1004,4,FALSE)</f>
        <v>0</v>
      </c>
      <c r="E372" s="16">
        <f>VLOOKUP(C372,[1]Matrice!$A$3:$Z$1004,19,FALSE)</f>
        <v>0</v>
      </c>
      <c r="F372" s="16">
        <f>SUMIF('Produit Recu'!$D$2:$D$5001,Stock!C372,'Produit Recu'!$I$2:$I$5001)</f>
        <v>0</v>
      </c>
      <c r="G372" s="16">
        <f>SUMIF('détail des ventes'!$A$2:$A$15003,Stock!C372,'détail des ventes'!$B$2:$B$15003)</f>
        <v>0</v>
      </c>
      <c r="H372" s="16">
        <f t="shared" si="5"/>
        <v>0</v>
      </c>
    </row>
    <row r="373" spans="1:8" s="31" customFormat="1">
      <c r="A373" s="32"/>
      <c r="C373" s="24" t="s">
        <v>402</v>
      </c>
      <c r="D373" s="16">
        <f>VLOOKUP(C373,[1]Matrice!$A$3:$Z$1004,4,FALSE)</f>
        <v>0</v>
      </c>
      <c r="E373" s="16">
        <f>VLOOKUP(C373,[1]Matrice!$A$3:$Z$1004,19,FALSE)</f>
        <v>0</v>
      </c>
      <c r="F373" s="16">
        <f>SUMIF('Produit Recu'!$D$2:$D$5001,Stock!C373,'Produit Recu'!$I$2:$I$5001)</f>
        <v>0</v>
      </c>
      <c r="G373" s="16">
        <f>SUMIF('détail des ventes'!$A$2:$A$15003,Stock!C373,'détail des ventes'!$B$2:$B$15003)</f>
        <v>0</v>
      </c>
      <c r="H373" s="16">
        <f t="shared" si="5"/>
        <v>0</v>
      </c>
    </row>
    <row r="374" spans="1:8" s="31" customFormat="1">
      <c r="A374" s="32"/>
      <c r="C374" s="24" t="s">
        <v>403</v>
      </c>
      <c r="D374" s="16">
        <f>VLOOKUP(C374,[1]Matrice!$A$3:$Z$1004,4,FALSE)</f>
        <v>0</v>
      </c>
      <c r="E374" s="16">
        <f>VLOOKUP(C374,[1]Matrice!$A$3:$Z$1004,19,FALSE)</f>
        <v>0</v>
      </c>
      <c r="F374" s="16">
        <f>SUMIF('Produit Recu'!$D$2:$D$5001,Stock!C374,'Produit Recu'!$I$2:$I$5001)</f>
        <v>0</v>
      </c>
      <c r="G374" s="16">
        <f>SUMIF('détail des ventes'!$A$2:$A$15003,Stock!C374,'détail des ventes'!$B$2:$B$15003)</f>
        <v>0</v>
      </c>
      <c r="H374" s="16">
        <f t="shared" si="5"/>
        <v>0</v>
      </c>
    </row>
    <row r="375" spans="1:8" s="31" customFormat="1">
      <c r="A375" s="32"/>
      <c r="C375" s="24" t="s">
        <v>404</v>
      </c>
      <c r="D375" s="16">
        <f>VLOOKUP(C375,[1]Matrice!$A$3:$Z$1004,4,FALSE)</f>
        <v>0</v>
      </c>
      <c r="E375" s="16">
        <f>VLOOKUP(C375,[1]Matrice!$A$3:$Z$1004,19,FALSE)</f>
        <v>0</v>
      </c>
      <c r="F375" s="16">
        <f>SUMIF('Produit Recu'!$D$2:$D$5001,Stock!C375,'Produit Recu'!$I$2:$I$5001)</f>
        <v>0</v>
      </c>
      <c r="G375" s="16">
        <f>SUMIF('détail des ventes'!$A$2:$A$15003,Stock!C375,'détail des ventes'!$B$2:$B$15003)</f>
        <v>0</v>
      </c>
      <c r="H375" s="16">
        <f t="shared" si="5"/>
        <v>0</v>
      </c>
    </row>
    <row r="376" spans="1:8" s="31" customFormat="1">
      <c r="A376" s="32"/>
      <c r="C376" s="24" t="s">
        <v>405</v>
      </c>
      <c r="D376" s="16">
        <f>VLOOKUP(C376,[1]Matrice!$A$3:$Z$1004,4,FALSE)</f>
        <v>0</v>
      </c>
      <c r="E376" s="16">
        <f>VLOOKUP(C376,[1]Matrice!$A$3:$Z$1004,19,FALSE)</f>
        <v>0</v>
      </c>
      <c r="F376" s="16">
        <f>SUMIF('Produit Recu'!$D$2:$D$5001,Stock!C376,'Produit Recu'!$I$2:$I$5001)</f>
        <v>0</v>
      </c>
      <c r="G376" s="16">
        <f>SUMIF('détail des ventes'!$A$2:$A$15003,Stock!C376,'détail des ventes'!$B$2:$B$15003)</f>
        <v>0</v>
      </c>
      <c r="H376" s="16">
        <f t="shared" si="5"/>
        <v>0</v>
      </c>
    </row>
    <row r="377" spans="1:8" s="31" customFormat="1">
      <c r="A377" s="32"/>
      <c r="C377" s="24" t="s">
        <v>406</v>
      </c>
      <c r="D377" s="16">
        <f>VLOOKUP(C377,[1]Matrice!$A$3:$Z$1004,4,FALSE)</f>
        <v>0</v>
      </c>
      <c r="E377" s="16">
        <f>VLOOKUP(C377,[1]Matrice!$A$3:$Z$1004,19,FALSE)</f>
        <v>0</v>
      </c>
      <c r="F377" s="16">
        <f>SUMIF('Produit Recu'!$D$2:$D$5001,Stock!C377,'Produit Recu'!$I$2:$I$5001)</f>
        <v>0</v>
      </c>
      <c r="G377" s="16">
        <f>SUMIF('détail des ventes'!$A$2:$A$15003,Stock!C377,'détail des ventes'!$B$2:$B$15003)</f>
        <v>0</v>
      </c>
      <c r="H377" s="16">
        <f t="shared" si="5"/>
        <v>0</v>
      </c>
    </row>
    <row r="378" spans="1:8" s="31" customFormat="1">
      <c r="A378" s="32"/>
      <c r="C378" s="24" t="s">
        <v>407</v>
      </c>
      <c r="D378" s="16">
        <f>VLOOKUP(C378,[1]Matrice!$A$3:$Z$1004,4,FALSE)</f>
        <v>0</v>
      </c>
      <c r="E378" s="16">
        <f>VLOOKUP(C378,[1]Matrice!$A$3:$Z$1004,19,FALSE)</f>
        <v>0</v>
      </c>
      <c r="F378" s="16">
        <f>SUMIF('Produit Recu'!$D$2:$D$5001,Stock!C378,'Produit Recu'!$I$2:$I$5001)</f>
        <v>0</v>
      </c>
      <c r="G378" s="16">
        <f>SUMIF('détail des ventes'!$A$2:$A$15003,Stock!C378,'détail des ventes'!$B$2:$B$15003)</f>
        <v>0</v>
      </c>
      <c r="H378" s="16">
        <f t="shared" si="5"/>
        <v>0</v>
      </c>
    </row>
    <row r="379" spans="1:8" s="31" customFormat="1">
      <c r="A379" s="32"/>
      <c r="C379" s="24" t="s">
        <v>408</v>
      </c>
      <c r="D379" s="16">
        <f>VLOOKUP(C379,[1]Matrice!$A$3:$Z$1004,4,FALSE)</f>
        <v>0</v>
      </c>
      <c r="E379" s="16">
        <f>VLOOKUP(C379,[1]Matrice!$A$3:$Z$1004,19,FALSE)</f>
        <v>0</v>
      </c>
      <c r="F379" s="16">
        <f>SUMIF('Produit Recu'!$D$2:$D$5001,Stock!C379,'Produit Recu'!$I$2:$I$5001)</f>
        <v>0</v>
      </c>
      <c r="G379" s="16">
        <f>SUMIF('détail des ventes'!$A$2:$A$15003,Stock!C379,'détail des ventes'!$B$2:$B$15003)</f>
        <v>0</v>
      </c>
      <c r="H379" s="16">
        <f t="shared" si="5"/>
        <v>0</v>
      </c>
    </row>
    <row r="380" spans="1:8" s="31" customFormat="1">
      <c r="A380" s="32"/>
      <c r="C380" s="24" t="s">
        <v>409</v>
      </c>
      <c r="D380" s="16">
        <f>VLOOKUP(C380,[1]Matrice!$A$3:$Z$1004,4,FALSE)</f>
        <v>0</v>
      </c>
      <c r="E380" s="16">
        <f>VLOOKUP(C380,[1]Matrice!$A$3:$Z$1004,19,FALSE)</f>
        <v>0</v>
      </c>
      <c r="F380" s="16">
        <f>SUMIF('Produit Recu'!$D$2:$D$5001,Stock!C380,'Produit Recu'!$I$2:$I$5001)</f>
        <v>0</v>
      </c>
      <c r="G380" s="16">
        <f>SUMIF('détail des ventes'!$A$2:$A$15003,Stock!C380,'détail des ventes'!$B$2:$B$15003)</f>
        <v>2</v>
      </c>
      <c r="H380" s="16">
        <f t="shared" si="5"/>
        <v>-2</v>
      </c>
    </row>
    <row r="381" spans="1:8" s="31" customFormat="1">
      <c r="A381" s="32"/>
      <c r="C381" s="24" t="s">
        <v>410</v>
      </c>
      <c r="D381" s="16">
        <f>VLOOKUP(C381,[1]Matrice!$A$3:$Z$1004,4,FALSE)</f>
        <v>0</v>
      </c>
      <c r="E381" s="16">
        <f>VLOOKUP(C381,[1]Matrice!$A$3:$Z$1004,19,FALSE)</f>
        <v>0</v>
      </c>
      <c r="F381" s="16">
        <f>SUMIF('Produit Recu'!$D$2:$D$5001,Stock!C381,'Produit Recu'!$I$2:$I$5001)</f>
        <v>0</v>
      </c>
      <c r="G381" s="16">
        <f>SUMIF('détail des ventes'!$A$2:$A$15003,Stock!C381,'détail des ventes'!$B$2:$B$15003)</f>
        <v>0</v>
      </c>
      <c r="H381" s="16">
        <f t="shared" si="5"/>
        <v>0</v>
      </c>
    </row>
    <row r="382" spans="1:8" s="31" customFormat="1">
      <c r="A382" s="32"/>
      <c r="C382" s="24" t="s">
        <v>411</v>
      </c>
      <c r="D382" s="16">
        <f>VLOOKUP(C382,[1]Matrice!$A$3:$Z$1004,4,FALSE)</f>
        <v>0</v>
      </c>
      <c r="E382" s="16">
        <f>VLOOKUP(C382,[1]Matrice!$A$3:$Z$1004,19,FALSE)</f>
        <v>0</v>
      </c>
      <c r="F382" s="16">
        <f>SUMIF('Produit Recu'!$D$2:$D$5001,Stock!C382,'Produit Recu'!$I$2:$I$5001)</f>
        <v>0</v>
      </c>
      <c r="G382" s="16">
        <f>SUMIF('détail des ventes'!$A$2:$A$15003,Stock!C382,'détail des ventes'!$B$2:$B$15003)</f>
        <v>0</v>
      </c>
      <c r="H382" s="16">
        <f t="shared" si="5"/>
        <v>0</v>
      </c>
    </row>
    <row r="383" spans="1:8" s="31" customFormat="1">
      <c r="A383" s="32"/>
      <c r="C383" s="24" t="s">
        <v>412</v>
      </c>
      <c r="D383" s="16">
        <f>VLOOKUP(C383,[1]Matrice!$A$3:$Z$1004,4,FALSE)</f>
        <v>0</v>
      </c>
      <c r="E383" s="16">
        <f>VLOOKUP(C383,[1]Matrice!$A$3:$Z$1004,19,FALSE)</f>
        <v>0</v>
      </c>
      <c r="F383" s="16">
        <f>SUMIF('Produit Recu'!$D$2:$D$5001,Stock!C383,'Produit Recu'!$I$2:$I$5001)</f>
        <v>0</v>
      </c>
      <c r="G383" s="16">
        <f>SUMIF('détail des ventes'!$A$2:$A$15003,Stock!C383,'détail des ventes'!$B$2:$B$15003)</f>
        <v>0</v>
      </c>
      <c r="H383" s="16">
        <f t="shared" si="5"/>
        <v>0</v>
      </c>
    </row>
    <row r="384" spans="1:8" s="31" customFormat="1">
      <c r="A384" s="32"/>
      <c r="C384" s="24" t="s">
        <v>413</v>
      </c>
      <c r="D384" s="16">
        <f>VLOOKUP(C384,[1]Matrice!$A$3:$Z$1004,4,FALSE)</f>
        <v>0</v>
      </c>
      <c r="E384" s="16">
        <f>VLOOKUP(C384,[1]Matrice!$A$3:$Z$1004,19,FALSE)</f>
        <v>0</v>
      </c>
      <c r="F384" s="16">
        <f>SUMIF('Produit Recu'!$D$2:$D$5001,Stock!C384,'Produit Recu'!$I$2:$I$5001)</f>
        <v>0</v>
      </c>
      <c r="G384" s="16">
        <f>SUMIF('détail des ventes'!$A$2:$A$15003,Stock!C384,'détail des ventes'!$B$2:$B$15003)</f>
        <v>1</v>
      </c>
      <c r="H384" s="16">
        <f t="shared" si="5"/>
        <v>-1</v>
      </c>
    </row>
    <row r="385" spans="1:8" s="31" customFormat="1">
      <c r="A385" s="32"/>
      <c r="C385" s="24" t="s">
        <v>414</v>
      </c>
      <c r="D385" s="16">
        <f>VLOOKUP(C385,[1]Matrice!$A$3:$Z$1004,4,FALSE)</f>
        <v>0</v>
      </c>
      <c r="E385" s="16">
        <f>VLOOKUP(C385,[1]Matrice!$A$3:$Z$1004,19,FALSE)</f>
        <v>0</v>
      </c>
      <c r="F385" s="16">
        <f>SUMIF('Produit Recu'!$D$2:$D$5001,Stock!C385,'Produit Recu'!$I$2:$I$5001)</f>
        <v>0</v>
      </c>
      <c r="G385" s="16">
        <f>SUMIF('détail des ventes'!$A$2:$A$15003,Stock!C385,'détail des ventes'!$B$2:$B$15003)</f>
        <v>0</v>
      </c>
      <c r="H385" s="16">
        <f t="shared" si="5"/>
        <v>0</v>
      </c>
    </row>
    <row r="386" spans="1:8" s="31" customFormat="1">
      <c r="A386" s="32"/>
      <c r="C386" s="24" t="s">
        <v>415</v>
      </c>
      <c r="D386" s="16">
        <f>VLOOKUP(C386,[1]Matrice!$A$3:$Z$1004,4,FALSE)</f>
        <v>0</v>
      </c>
      <c r="E386" s="16">
        <f>VLOOKUP(C386,[1]Matrice!$A$3:$Z$1004,19,FALSE)</f>
        <v>0</v>
      </c>
      <c r="F386" s="16">
        <f>SUMIF('Produit Recu'!$D$2:$D$5001,Stock!C386,'Produit Recu'!$I$2:$I$5001)</f>
        <v>0</v>
      </c>
      <c r="G386" s="16">
        <f>SUMIF('détail des ventes'!$A$2:$A$15003,Stock!C386,'détail des ventes'!$B$2:$B$15003)</f>
        <v>0</v>
      </c>
      <c r="H386" s="16">
        <f t="shared" si="5"/>
        <v>0</v>
      </c>
    </row>
    <row r="387" spans="1:8" s="31" customFormat="1">
      <c r="A387" s="32"/>
      <c r="C387" s="24" t="s">
        <v>416</v>
      </c>
      <c r="D387" s="16">
        <f>VLOOKUP(C387,[1]Matrice!$A$3:$Z$1004,4,FALSE)</f>
        <v>0</v>
      </c>
      <c r="E387" s="16">
        <f>VLOOKUP(C387,[1]Matrice!$A$3:$Z$1004,19,FALSE)</f>
        <v>0</v>
      </c>
      <c r="F387" s="16">
        <f>SUMIF('Produit Recu'!$D$2:$D$5001,Stock!C387,'Produit Recu'!$I$2:$I$5001)</f>
        <v>0</v>
      </c>
      <c r="G387" s="16">
        <f>SUMIF('détail des ventes'!$A$2:$A$15003,Stock!C387,'détail des ventes'!$B$2:$B$15003)</f>
        <v>1</v>
      </c>
      <c r="H387" s="16">
        <f t="shared" si="5"/>
        <v>-1</v>
      </c>
    </row>
    <row r="388" spans="1:8" s="31" customFormat="1">
      <c r="A388" s="32"/>
      <c r="C388" s="24" t="s">
        <v>417</v>
      </c>
      <c r="D388" s="16">
        <f>VLOOKUP(C388,[1]Matrice!$A$3:$Z$1004,4,FALSE)</f>
        <v>0</v>
      </c>
      <c r="E388" s="16">
        <f>VLOOKUP(C388,[1]Matrice!$A$3:$Z$1004,19,FALSE)</f>
        <v>0</v>
      </c>
      <c r="F388" s="16">
        <f>SUMIF('Produit Recu'!$D$2:$D$5001,Stock!C388,'Produit Recu'!$I$2:$I$5001)</f>
        <v>0</v>
      </c>
      <c r="G388" s="16">
        <f>SUMIF('détail des ventes'!$A$2:$A$15003,Stock!C388,'détail des ventes'!$B$2:$B$15003)</f>
        <v>1</v>
      </c>
      <c r="H388" s="16">
        <f t="shared" ref="H388:H415" si="6">F388-G388</f>
        <v>-1</v>
      </c>
    </row>
    <row r="389" spans="1:8" s="31" customFormat="1">
      <c r="A389" s="32"/>
      <c r="C389" s="24" t="s">
        <v>418</v>
      </c>
      <c r="D389" s="16">
        <f>VLOOKUP(C389,[1]Matrice!$A$3:$Z$1004,4,FALSE)</f>
        <v>0</v>
      </c>
      <c r="E389" s="16">
        <f>VLOOKUP(C389,[1]Matrice!$A$3:$Z$1004,19,FALSE)</f>
        <v>0</v>
      </c>
      <c r="F389" s="16">
        <f>SUMIF('Produit Recu'!$D$2:$D$5001,Stock!C389,'Produit Recu'!$I$2:$I$5001)</f>
        <v>0</v>
      </c>
      <c r="G389" s="16">
        <f>SUMIF('détail des ventes'!$A$2:$A$15003,Stock!C389,'détail des ventes'!$B$2:$B$15003)</f>
        <v>0</v>
      </c>
      <c r="H389" s="16">
        <f t="shared" si="6"/>
        <v>0</v>
      </c>
    </row>
    <row r="390" spans="1:8" s="31" customFormat="1">
      <c r="A390" s="32"/>
      <c r="C390" s="24" t="s">
        <v>419</v>
      </c>
      <c r="D390" s="16">
        <f>VLOOKUP(C390,[1]Matrice!$A$3:$Z$1004,4,FALSE)</f>
        <v>0</v>
      </c>
      <c r="E390" s="16">
        <f>VLOOKUP(C390,[1]Matrice!$A$3:$Z$1004,19,FALSE)</f>
        <v>0</v>
      </c>
      <c r="F390" s="16">
        <f>SUMIF('Produit Recu'!$D$2:$D$5001,Stock!C390,'Produit Recu'!$I$2:$I$5001)</f>
        <v>0</v>
      </c>
      <c r="G390" s="16">
        <f>SUMIF('détail des ventes'!$A$2:$A$15003,Stock!C390,'détail des ventes'!$B$2:$B$15003)</f>
        <v>0</v>
      </c>
      <c r="H390" s="16">
        <f t="shared" si="6"/>
        <v>0</v>
      </c>
    </row>
    <row r="391" spans="1:8" s="31" customFormat="1">
      <c r="A391" s="32"/>
      <c r="C391" s="24" t="s">
        <v>420</v>
      </c>
      <c r="D391" s="16">
        <f>VLOOKUP(C391,[1]Matrice!$A$3:$Z$1004,4,FALSE)</f>
        <v>0</v>
      </c>
      <c r="E391" s="16">
        <f>VLOOKUP(C391,[1]Matrice!$A$3:$Z$1004,19,FALSE)</f>
        <v>0</v>
      </c>
      <c r="F391" s="16">
        <f>SUMIF('Produit Recu'!$D$2:$D$5001,Stock!C391,'Produit Recu'!$I$2:$I$5001)</f>
        <v>0</v>
      </c>
      <c r="G391" s="16">
        <f>SUMIF('détail des ventes'!$A$2:$A$15003,Stock!C391,'détail des ventes'!$B$2:$B$15003)</f>
        <v>1</v>
      </c>
      <c r="H391" s="16">
        <f t="shared" si="6"/>
        <v>-1</v>
      </c>
    </row>
    <row r="392" spans="1:8" s="31" customFormat="1">
      <c r="A392" s="32"/>
      <c r="C392" s="24" t="s">
        <v>421</v>
      </c>
      <c r="D392" s="16">
        <f>VLOOKUP(C392,[1]Matrice!$A$3:$Z$1004,4,FALSE)</f>
        <v>0</v>
      </c>
      <c r="E392" s="16">
        <f>VLOOKUP(C392,[1]Matrice!$A$3:$Z$1004,19,FALSE)</f>
        <v>0</v>
      </c>
      <c r="F392" s="16">
        <f>SUMIF('Produit Recu'!$D$2:$D$5001,Stock!C392,'Produit Recu'!$I$2:$I$5001)</f>
        <v>0</v>
      </c>
      <c r="G392" s="16">
        <f>SUMIF('détail des ventes'!$A$2:$A$15003,Stock!C392,'détail des ventes'!$B$2:$B$15003)</f>
        <v>0</v>
      </c>
      <c r="H392" s="16">
        <f t="shared" si="6"/>
        <v>0</v>
      </c>
    </row>
    <row r="393" spans="1:8" s="31" customFormat="1">
      <c r="A393" s="32"/>
      <c r="C393" s="24" t="s">
        <v>422</v>
      </c>
      <c r="D393" s="16">
        <f>VLOOKUP(C393,[1]Matrice!$A$3:$Z$1004,4,FALSE)</f>
        <v>0</v>
      </c>
      <c r="E393" s="16">
        <f>VLOOKUP(C393,[1]Matrice!$A$3:$Z$1004,19,FALSE)</f>
        <v>0</v>
      </c>
      <c r="F393" s="16">
        <f>SUMIF('Produit Recu'!$D$2:$D$5001,Stock!C393,'Produit Recu'!$I$2:$I$5001)</f>
        <v>0</v>
      </c>
      <c r="G393" s="16">
        <f>SUMIF('détail des ventes'!$A$2:$A$15003,Stock!C393,'détail des ventes'!$B$2:$B$15003)</f>
        <v>2</v>
      </c>
      <c r="H393" s="16">
        <f t="shared" si="6"/>
        <v>-2</v>
      </c>
    </row>
    <row r="394" spans="1:8" s="31" customFormat="1">
      <c r="A394" s="32"/>
      <c r="C394" s="24" t="s">
        <v>423</v>
      </c>
      <c r="D394" s="16">
        <f>VLOOKUP(C394,[1]Matrice!$A$3:$Z$1004,4,FALSE)</f>
        <v>0</v>
      </c>
      <c r="E394" s="16">
        <f>VLOOKUP(C394,[1]Matrice!$A$3:$Z$1004,19,FALSE)</f>
        <v>0</v>
      </c>
      <c r="F394" s="16">
        <f>SUMIF('Produit Recu'!$D$2:$D$5001,Stock!C394,'Produit Recu'!$I$2:$I$5001)</f>
        <v>0</v>
      </c>
      <c r="G394" s="16">
        <f>SUMIF('détail des ventes'!$A$2:$A$15003,Stock!C394,'détail des ventes'!$B$2:$B$15003)</f>
        <v>0</v>
      </c>
      <c r="H394" s="16">
        <f t="shared" si="6"/>
        <v>0</v>
      </c>
    </row>
    <row r="395" spans="1:8" s="31" customFormat="1">
      <c r="A395" s="32"/>
      <c r="C395" s="24" t="s">
        <v>424</v>
      </c>
      <c r="D395" s="16">
        <f>VLOOKUP(C395,[1]Matrice!$A$3:$Z$1004,4,FALSE)</f>
        <v>0</v>
      </c>
      <c r="E395" s="16">
        <f>VLOOKUP(C395,[1]Matrice!$A$3:$Z$1004,19,FALSE)</f>
        <v>0</v>
      </c>
      <c r="F395" s="16">
        <f>SUMIF('Produit Recu'!$D$2:$D$5001,Stock!C395,'Produit Recu'!$I$2:$I$5001)</f>
        <v>0</v>
      </c>
      <c r="G395" s="16">
        <f>SUMIF('détail des ventes'!$A$2:$A$15003,Stock!C395,'détail des ventes'!$B$2:$B$15003)</f>
        <v>0</v>
      </c>
      <c r="H395" s="16">
        <f t="shared" si="6"/>
        <v>0</v>
      </c>
    </row>
    <row r="396" spans="1:8" s="31" customFormat="1">
      <c r="A396" s="32"/>
      <c r="C396" s="24" t="s">
        <v>425</v>
      </c>
      <c r="D396" s="16">
        <f>VLOOKUP(C396,[1]Matrice!$A$3:$Z$1004,4,FALSE)</f>
        <v>0</v>
      </c>
      <c r="E396" s="16">
        <f>VLOOKUP(C396,[1]Matrice!$A$3:$Z$1004,19,FALSE)</f>
        <v>0</v>
      </c>
      <c r="F396" s="16">
        <f>SUMIF('Produit Recu'!$D$2:$D$5001,Stock!C396,'Produit Recu'!$I$2:$I$5001)</f>
        <v>0</v>
      </c>
      <c r="G396" s="16">
        <f>SUMIF('détail des ventes'!$A$2:$A$15003,Stock!C396,'détail des ventes'!$B$2:$B$15003)</f>
        <v>0</v>
      </c>
      <c r="H396" s="16">
        <f t="shared" si="6"/>
        <v>0</v>
      </c>
    </row>
    <row r="397" spans="1:8" s="31" customFormat="1">
      <c r="A397" s="32"/>
      <c r="C397" s="24" t="s">
        <v>426</v>
      </c>
      <c r="D397" s="16">
        <f>VLOOKUP(C397,[1]Matrice!$A$3:$Z$1004,4,FALSE)</f>
        <v>0</v>
      </c>
      <c r="E397" s="16">
        <f>VLOOKUP(C397,[1]Matrice!$A$3:$Z$1004,19,FALSE)</f>
        <v>0</v>
      </c>
      <c r="F397" s="16">
        <f>SUMIF('Produit Recu'!$D$2:$D$5001,Stock!C397,'Produit Recu'!$I$2:$I$5001)</f>
        <v>0</v>
      </c>
      <c r="G397" s="16">
        <f>SUMIF('détail des ventes'!$A$2:$A$15003,Stock!C397,'détail des ventes'!$B$2:$B$15003)</f>
        <v>0</v>
      </c>
      <c r="H397" s="16">
        <f t="shared" si="6"/>
        <v>0</v>
      </c>
    </row>
    <row r="398" spans="1:8" s="31" customFormat="1">
      <c r="A398" s="32"/>
      <c r="C398" s="24" t="s">
        <v>904</v>
      </c>
      <c r="D398" s="16" t="e">
        <f>VLOOKUP(C398,[1]Matrice!$A$3:$Z$1004,4,FALSE)</f>
        <v>#N/A</v>
      </c>
      <c r="E398" s="16" t="e">
        <f>VLOOKUP(C398,[1]Matrice!$A$3:$Z$1004,19,FALSE)</f>
        <v>#N/A</v>
      </c>
      <c r="F398" s="16">
        <f>SUMIF('Produit Recu'!$D$2:$D$5001,Stock!C398,'Produit Recu'!$I$2:$I$5001)</f>
        <v>0</v>
      </c>
      <c r="G398" s="16">
        <f>SUMIF('détail des ventes'!$A$2:$A$15003,Stock!C398,'détail des ventes'!$B$2:$B$15003)</f>
        <v>0</v>
      </c>
      <c r="H398" s="16">
        <f t="shared" si="6"/>
        <v>0</v>
      </c>
    </row>
    <row r="399" spans="1:8" s="31" customFormat="1">
      <c r="A399" s="32"/>
      <c r="C399" s="24" t="s">
        <v>427</v>
      </c>
      <c r="D399" s="16">
        <f>VLOOKUP(C399,[1]Matrice!$A$3:$Z$1004,4,FALSE)</f>
        <v>0</v>
      </c>
      <c r="E399" s="16">
        <f>VLOOKUP(C399,[1]Matrice!$A$3:$Z$1004,19,FALSE)</f>
        <v>0</v>
      </c>
      <c r="F399" s="16">
        <f>SUMIF('Produit Recu'!$D$2:$D$5001,Stock!C399,'Produit Recu'!$I$2:$I$5001)</f>
        <v>0</v>
      </c>
      <c r="G399" s="16">
        <f>SUMIF('détail des ventes'!$A$2:$A$15003,Stock!C399,'détail des ventes'!$B$2:$B$15003)</f>
        <v>0</v>
      </c>
      <c r="H399" s="16">
        <f t="shared" si="6"/>
        <v>0</v>
      </c>
    </row>
    <row r="400" spans="1:8" s="31" customFormat="1">
      <c r="A400" s="32"/>
      <c r="C400" s="24" t="s">
        <v>429</v>
      </c>
      <c r="D400" s="16">
        <f>VLOOKUP(C400,[1]Matrice!$A$3:$Z$1004,4,FALSE)</f>
        <v>0</v>
      </c>
      <c r="E400" s="16">
        <f>VLOOKUP(C400,[1]Matrice!$A$3:$Z$1004,19,FALSE)</f>
        <v>0</v>
      </c>
      <c r="F400" s="16">
        <f>SUMIF('Produit Recu'!$D$2:$D$5001,Stock!C400,'Produit Recu'!$I$2:$I$5001)</f>
        <v>0</v>
      </c>
      <c r="G400" s="16">
        <f>SUMIF('détail des ventes'!$A$2:$A$15003,Stock!C400,'détail des ventes'!$B$2:$B$15003)</f>
        <v>1</v>
      </c>
      <c r="H400" s="16">
        <f t="shared" si="6"/>
        <v>-1</v>
      </c>
    </row>
    <row r="401" spans="1:8" s="31" customFormat="1">
      <c r="A401" s="32"/>
      <c r="C401" s="24" t="s">
        <v>430</v>
      </c>
      <c r="D401" s="16">
        <f>VLOOKUP(C401,[1]Matrice!$A$3:$Z$1004,4,FALSE)</f>
        <v>0</v>
      </c>
      <c r="E401" s="16">
        <f>VLOOKUP(C401,[1]Matrice!$A$3:$Z$1004,19,FALSE)</f>
        <v>0</v>
      </c>
      <c r="F401" s="16">
        <f>SUMIF('Produit Recu'!$D$2:$D$5001,Stock!C401,'Produit Recu'!$I$2:$I$5001)</f>
        <v>0</v>
      </c>
      <c r="G401" s="16">
        <f>SUMIF('détail des ventes'!$A$2:$A$15003,Stock!C401,'détail des ventes'!$B$2:$B$15003)</f>
        <v>0</v>
      </c>
      <c r="H401" s="16">
        <f t="shared" si="6"/>
        <v>0</v>
      </c>
    </row>
    <row r="402" spans="1:8" s="31" customFormat="1">
      <c r="A402" s="32"/>
      <c r="C402" s="24" t="s">
        <v>431</v>
      </c>
      <c r="D402" s="16">
        <f>VLOOKUP(C402,[1]Matrice!$A$3:$Z$1004,4,FALSE)</f>
        <v>0</v>
      </c>
      <c r="E402" s="16">
        <f>VLOOKUP(C402,[1]Matrice!$A$3:$Z$1004,19,FALSE)</f>
        <v>0</v>
      </c>
      <c r="F402" s="16">
        <f>SUMIF('Produit Recu'!$D$2:$D$5001,Stock!C402,'Produit Recu'!$I$2:$I$5001)</f>
        <v>0</v>
      </c>
      <c r="G402" s="16">
        <f>SUMIF('détail des ventes'!$A$2:$A$15003,Stock!C402,'détail des ventes'!$B$2:$B$15003)</f>
        <v>0</v>
      </c>
      <c r="H402" s="16">
        <f t="shared" si="6"/>
        <v>0</v>
      </c>
    </row>
    <row r="403" spans="1:8" s="31" customFormat="1">
      <c r="A403" s="32"/>
      <c r="C403" s="24" t="s">
        <v>432</v>
      </c>
      <c r="D403" s="16">
        <f>VLOOKUP(C403,[1]Matrice!$A$3:$Z$1004,4,FALSE)</f>
        <v>0</v>
      </c>
      <c r="E403" s="16">
        <f>VLOOKUP(C403,[1]Matrice!$A$3:$Z$1004,19,FALSE)</f>
        <v>0</v>
      </c>
      <c r="F403" s="16">
        <f>SUMIF('Produit Recu'!$D$2:$D$5001,Stock!C403,'Produit Recu'!$I$2:$I$5001)</f>
        <v>0</v>
      </c>
      <c r="G403" s="16">
        <f>SUMIF('détail des ventes'!$A$2:$A$15003,Stock!C403,'détail des ventes'!$B$2:$B$15003)</f>
        <v>0</v>
      </c>
      <c r="H403" s="16">
        <f t="shared" si="6"/>
        <v>0</v>
      </c>
    </row>
    <row r="404" spans="1:8" s="31" customFormat="1">
      <c r="A404" s="32"/>
      <c r="C404" s="24" t="s">
        <v>433</v>
      </c>
      <c r="D404" s="16">
        <f>VLOOKUP(C404,[1]Matrice!$A$3:$Z$1004,4,FALSE)</f>
        <v>0</v>
      </c>
      <c r="E404" s="16">
        <f>VLOOKUP(C404,[1]Matrice!$A$3:$Z$1004,19,FALSE)</f>
        <v>0</v>
      </c>
      <c r="F404" s="16">
        <f>SUMIF('Produit Recu'!$D$2:$D$5001,Stock!C404,'Produit Recu'!$I$2:$I$5001)</f>
        <v>0</v>
      </c>
      <c r="G404" s="16">
        <f>SUMIF('détail des ventes'!$A$2:$A$15003,Stock!C404,'détail des ventes'!$B$2:$B$15003)</f>
        <v>0</v>
      </c>
      <c r="H404" s="16">
        <f t="shared" si="6"/>
        <v>0</v>
      </c>
    </row>
    <row r="405" spans="1:8" s="31" customFormat="1">
      <c r="A405" s="32"/>
      <c r="C405" s="24" t="s">
        <v>434</v>
      </c>
      <c r="D405" s="16">
        <f>VLOOKUP(C405,[1]Matrice!$A$3:$Z$1004,4,FALSE)</f>
        <v>0.33</v>
      </c>
      <c r="E405" s="16" t="str">
        <f>VLOOKUP(C405,[1]Matrice!$A$3:$Z$1004,19,FALSE)</f>
        <v>Interdrinks</v>
      </c>
      <c r="F405" s="16">
        <f>SUMIF('Produit Recu'!$D$2:$D$5001,Stock!C405,'Produit Recu'!$I$2:$I$5001)</f>
        <v>0</v>
      </c>
      <c r="G405" s="16">
        <f>SUMIF('détail des ventes'!$A$2:$A$15003,Stock!C405,'détail des ventes'!$B$2:$B$15003)</f>
        <v>25</v>
      </c>
      <c r="H405" s="16">
        <f t="shared" si="6"/>
        <v>-25</v>
      </c>
    </row>
    <row r="406" spans="1:8" s="31" customFormat="1">
      <c r="A406" s="32"/>
      <c r="C406" s="24" t="s">
        <v>435</v>
      </c>
      <c r="D406" s="16">
        <f>VLOOKUP(C406,[1]Matrice!$A$3:$Z$1004,4,FALSE)</f>
        <v>0.33</v>
      </c>
      <c r="E406" s="16" t="str">
        <f>VLOOKUP(C406,[1]Matrice!$A$3:$Z$1004,19,FALSE)</f>
        <v>Interdrinks</v>
      </c>
      <c r="F406" s="16">
        <f>SUMIF('Produit Recu'!$D$2:$D$5001,Stock!C406,'Produit Recu'!$I$2:$I$5001)</f>
        <v>0</v>
      </c>
      <c r="G406" s="16">
        <f>SUMIF('détail des ventes'!$A$2:$A$15003,Stock!C406,'détail des ventes'!$B$2:$B$15003)</f>
        <v>47</v>
      </c>
      <c r="H406" s="16">
        <f t="shared" si="6"/>
        <v>-47</v>
      </c>
    </row>
    <row r="407" spans="1:8" s="31" customFormat="1">
      <c r="A407" s="32"/>
      <c r="C407" s="24" t="s">
        <v>437</v>
      </c>
      <c r="D407" s="16">
        <f>VLOOKUP(C407,[1]Matrice!$A$3:$Z$1004,4,FALSE)</f>
        <v>0.33</v>
      </c>
      <c r="E407" s="16" t="str">
        <f>VLOOKUP(C407,[1]Matrice!$A$3:$Z$1004,19,FALSE)</f>
        <v>Interdrinks</v>
      </c>
      <c r="F407" s="16">
        <f>SUMIF('Produit Recu'!$D$2:$D$5001,Stock!C407,'Produit Recu'!$I$2:$I$5001)</f>
        <v>0</v>
      </c>
      <c r="G407" s="16">
        <f>SUMIF('détail des ventes'!$A$2:$A$15003,Stock!C407,'détail des ventes'!$B$2:$B$15003)</f>
        <v>34</v>
      </c>
      <c r="H407" s="16">
        <f t="shared" si="6"/>
        <v>-34</v>
      </c>
    </row>
    <row r="408" spans="1:8" s="31" customFormat="1">
      <c r="A408" s="32"/>
      <c r="C408" s="24" t="s">
        <v>438</v>
      </c>
      <c r="D408" s="16">
        <f>VLOOKUP(C408,[1]Matrice!$A$3:$Z$1004,4,FALSE)</f>
        <v>0.33</v>
      </c>
      <c r="E408" s="16" t="str">
        <f>VLOOKUP(C408,[1]Matrice!$A$3:$Z$1004,19,FALSE)</f>
        <v>Interdrinks</v>
      </c>
      <c r="F408" s="16">
        <f>SUMIF('Produit Recu'!$D$2:$D$5001,Stock!C408,'Produit Recu'!$I$2:$I$5001)</f>
        <v>0</v>
      </c>
      <c r="G408" s="16">
        <f>SUMIF('détail des ventes'!$A$2:$A$15003,Stock!C408,'détail des ventes'!$B$2:$B$15003)</f>
        <v>18</v>
      </c>
      <c r="H408" s="16">
        <f t="shared" si="6"/>
        <v>-18</v>
      </c>
    </row>
    <row r="409" spans="1:8" s="31" customFormat="1">
      <c r="A409" s="32"/>
      <c r="C409" s="24" t="s">
        <v>439</v>
      </c>
      <c r="D409" s="16">
        <f>VLOOKUP(C409,[1]Matrice!$A$3:$Z$1004,4,FALSE)</f>
        <v>0.5</v>
      </c>
      <c r="E409" s="16" t="str">
        <f>VLOOKUP(C409,[1]Matrice!$A$3:$Z$1004,19,FALSE)</f>
        <v>Interdrinks</v>
      </c>
      <c r="F409" s="16">
        <f>SUMIF('Produit Recu'!$D$2:$D$5001,Stock!C409,'Produit Recu'!$I$2:$I$5001)</f>
        <v>0</v>
      </c>
      <c r="G409" s="16">
        <f>SUMIF('détail des ventes'!$A$2:$A$15003,Stock!C409,'détail des ventes'!$B$2:$B$15003)</f>
        <v>34</v>
      </c>
      <c r="H409" s="16">
        <f t="shared" si="6"/>
        <v>-34</v>
      </c>
    </row>
    <row r="410" spans="1:8" s="31" customFormat="1">
      <c r="A410" s="32"/>
      <c r="C410" s="24" t="s">
        <v>440</v>
      </c>
      <c r="D410" s="16">
        <f>VLOOKUP(C410,[1]Matrice!$A$3:$Z$1004,4,FALSE)</f>
        <v>0.33</v>
      </c>
      <c r="E410" s="16" t="str">
        <f>VLOOKUP(C410,[1]Matrice!$A$3:$Z$1004,19,FALSE)</f>
        <v>Vanuxeem</v>
      </c>
      <c r="F410" s="16">
        <f>SUMIF('Produit Recu'!$D$2:$D$5001,Stock!C410,'Produit Recu'!$I$2:$I$5001)</f>
        <v>0</v>
      </c>
      <c r="G410" s="16">
        <f>SUMIF('détail des ventes'!$A$2:$A$15003,Stock!C410,'détail des ventes'!$B$2:$B$15003)</f>
        <v>5</v>
      </c>
      <c r="H410" s="16">
        <f t="shared" si="6"/>
        <v>-5</v>
      </c>
    </row>
    <row r="411" spans="1:8" s="31" customFormat="1">
      <c r="A411" s="32"/>
      <c r="C411" s="24" t="s">
        <v>441</v>
      </c>
      <c r="D411" s="16">
        <f>VLOOKUP(C411,[1]Matrice!$A$3:$Z$1004,4,FALSE)</f>
        <v>0.33</v>
      </c>
      <c r="E411" s="16" t="str">
        <f>VLOOKUP(C411,[1]Matrice!$A$3:$Z$1004,19,FALSE)</f>
        <v>Vanuxeem</v>
      </c>
      <c r="F411" s="16">
        <f>SUMIF('Produit Recu'!$D$2:$D$5001,Stock!C411,'Produit Recu'!$I$2:$I$5001)</f>
        <v>0</v>
      </c>
      <c r="G411" s="16">
        <f>SUMIF('détail des ventes'!$A$2:$A$15003,Stock!C411,'détail des ventes'!$B$2:$B$15003)</f>
        <v>47</v>
      </c>
      <c r="H411" s="16">
        <f t="shared" si="6"/>
        <v>-47</v>
      </c>
    </row>
    <row r="412" spans="1:8" s="31" customFormat="1">
      <c r="A412" s="32"/>
      <c r="C412" s="24" t="s">
        <v>442</v>
      </c>
      <c r="D412" s="16">
        <f>VLOOKUP(C412,[1]Matrice!$A$3:$Z$1004,4,FALSE)</f>
        <v>0.33</v>
      </c>
      <c r="E412" s="16" t="str">
        <f>VLOOKUP(C412,[1]Matrice!$A$3:$Z$1004,19,FALSE)</f>
        <v>Interdrinks</v>
      </c>
      <c r="F412" s="16">
        <f>SUMIF('Produit Recu'!$D$2:$D$5001,Stock!C412,'Produit Recu'!$I$2:$I$5001)</f>
        <v>0</v>
      </c>
      <c r="G412" s="16">
        <f>SUMIF('détail des ventes'!$A$2:$A$15003,Stock!C412,'détail des ventes'!$B$2:$B$15003)</f>
        <v>1</v>
      </c>
      <c r="H412" s="16">
        <f t="shared" si="6"/>
        <v>-1</v>
      </c>
    </row>
    <row r="413" spans="1:8" s="31" customFormat="1">
      <c r="A413" s="32"/>
      <c r="C413" s="24" t="s">
        <v>443</v>
      </c>
      <c r="D413" s="16">
        <f>VLOOKUP(C413,[1]Matrice!$A$3:$Z$1004,4,FALSE)</f>
        <v>0.33</v>
      </c>
      <c r="E413" s="16" t="str">
        <f>VLOOKUP(C413,[1]Matrice!$A$3:$Z$1004,19,FALSE)</f>
        <v>Interdrinks</v>
      </c>
      <c r="F413" s="16">
        <f>SUMIF('Produit Recu'!$D$2:$D$5001,Stock!C413,'Produit Recu'!$I$2:$I$5001)</f>
        <v>0</v>
      </c>
      <c r="G413" s="16">
        <f>SUMIF('détail des ventes'!$A$2:$A$15003,Stock!C413,'détail des ventes'!$B$2:$B$15003)</f>
        <v>0</v>
      </c>
      <c r="H413" s="16">
        <f t="shared" si="6"/>
        <v>0</v>
      </c>
    </row>
    <row r="414" spans="1:8" s="31" customFormat="1">
      <c r="A414" s="32"/>
      <c r="C414" s="24" t="s">
        <v>444</v>
      </c>
      <c r="D414" s="16">
        <f>VLOOKUP(C414,[1]Matrice!$A$3:$Z$1004,4,FALSE)</f>
        <v>0.33</v>
      </c>
      <c r="E414" s="16" t="str">
        <f>VLOOKUP(C414,[1]Matrice!$A$3:$Z$1004,19,FALSE)</f>
        <v>Interdrinks</v>
      </c>
      <c r="F414" s="16">
        <f>SUMIF('Produit Recu'!$D$2:$D$5001,Stock!C414,'Produit Recu'!$I$2:$I$5001)</f>
        <v>0</v>
      </c>
      <c r="G414" s="16">
        <f>SUMIF('détail des ventes'!$A$2:$A$15003,Stock!C414,'détail des ventes'!$B$2:$B$15003)</f>
        <v>0</v>
      </c>
      <c r="H414" s="16">
        <f t="shared" si="6"/>
        <v>0</v>
      </c>
    </row>
    <row r="415" spans="1:8" s="31" customFormat="1">
      <c r="A415" s="32"/>
      <c r="C415" s="24" t="s">
        <v>448</v>
      </c>
      <c r="D415" s="16">
        <f>VLOOKUP(C415,[1]Matrice!$A$3:$Z$1004,4,FALSE)</f>
        <v>0.5</v>
      </c>
      <c r="E415" s="16" t="str">
        <f>VLOOKUP(C415,[1]Matrice!$A$3:$Z$1004,19,FALSE)</f>
        <v>Interdrinks</v>
      </c>
      <c r="F415" s="16">
        <f>SUMIF('Produit Recu'!$D$2:$D$5001,Stock!C415,'Produit Recu'!$I$2:$I$5001)</f>
        <v>0</v>
      </c>
      <c r="G415" s="16">
        <f>SUMIF('détail des ventes'!$A$2:$A$15003,Stock!C415,'détail des ventes'!$B$2:$B$15003)</f>
        <v>40</v>
      </c>
      <c r="H415" s="16">
        <f t="shared" si="6"/>
        <v>-40</v>
      </c>
    </row>
    <row r="416" spans="1:8" s="31" customFormat="1">
      <c r="A416" s="32"/>
      <c r="D416" s="34"/>
      <c r="E416" s="34"/>
      <c r="F416" s="34"/>
      <c r="G416" s="34"/>
      <c r="H416" s="34"/>
    </row>
    <row r="417" spans="1:8" s="31" customFormat="1">
      <c r="A417" s="32"/>
      <c r="D417" s="34"/>
      <c r="E417" s="34"/>
      <c r="F417" s="34"/>
      <c r="G417" s="34"/>
      <c r="H417" s="34"/>
    </row>
  </sheetData>
  <autoFilter ref="A2:H358">
    <sortState ref="A3:H381">
      <sortCondition ref="C2:C381"/>
    </sortState>
  </autoFilter>
  <pageMargins left="0.23622047244094491" right="0.23622047244094491" top="0.19685039370078741" bottom="0.19685039370078741" header="0.11811023622047245" footer="0.11811023622047245"/>
  <pageSetup paperSize="9" fitToHeight="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414"/>
  <sheetViews>
    <sheetView zoomScale="85" zoomScaleNormal="85" workbookViewId="0">
      <selection activeCell="C2" sqref="C2"/>
    </sheetView>
  </sheetViews>
  <sheetFormatPr baseColWidth="10" defaultRowHeight="14.25"/>
  <cols>
    <col min="1" max="1" width="27.75" bestFit="1" customWidth="1"/>
    <col min="2" max="2" width="5.25" bestFit="1" customWidth="1"/>
    <col min="4" max="4" width="11.5" bestFit="1" customWidth="1"/>
  </cols>
  <sheetData>
    <row r="1" spans="1:9" ht="38.25">
      <c r="A1" s="20" t="s">
        <v>0</v>
      </c>
      <c r="B1" s="20" t="s">
        <v>449</v>
      </c>
      <c r="C1" s="20" t="s">
        <v>905</v>
      </c>
      <c r="D1" s="20" t="s">
        <v>906</v>
      </c>
      <c r="E1" s="20" t="s">
        <v>907</v>
      </c>
      <c r="F1" s="20" t="s">
        <v>908</v>
      </c>
      <c r="G1" s="20" t="s">
        <v>909</v>
      </c>
      <c r="H1" s="20" t="s">
        <v>910</v>
      </c>
      <c r="I1" s="20" t="s">
        <v>911</v>
      </c>
    </row>
    <row r="2" spans="1:9">
      <c r="A2" s="2" t="s">
        <v>5</v>
      </c>
      <c r="B2" s="2"/>
      <c r="F2" s="37">
        <f t="shared" ref="F2:F65" si="0">E2*EC2-G2</f>
        <v>0</v>
      </c>
    </row>
    <row r="3" spans="1:9">
      <c r="A3" s="2" t="s">
        <v>6</v>
      </c>
      <c r="B3" s="2"/>
      <c r="F3" s="37">
        <f t="shared" si="0"/>
        <v>0</v>
      </c>
    </row>
    <row r="4" spans="1:9">
      <c r="A4" s="2" t="s">
        <v>7</v>
      </c>
      <c r="B4" s="2"/>
      <c r="F4" s="37">
        <f t="shared" si="0"/>
        <v>0</v>
      </c>
    </row>
    <row r="5" spans="1:9">
      <c r="A5" s="2" t="s">
        <v>8</v>
      </c>
      <c r="B5" s="2"/>
      <c r="F5" s="37">
        <f t="shared" si="0"/>
        <v>0</v>
      </c>
    </row>
    <row r="6" spans="1:9">
      <c r="A6" s="2" t="s">
        <v>9</v>
      </c>
      <c r="B6" s="2"/>
      <c r="F6" s="37">
        <f t="shared" si="0"/>
        <v>0</v>
      </c>
    </row>
    <row r="7" spans="1:9">
      <c r="A7" s="2" t="s">
        <v>10</v>
      </c>
      <c r="B7" s="2"/>
      <c r="F7" s="37">
        <f t="shared" si="0"/>
        <v>0</v>
      </c>
    </row>
    <row r="8" spans="1:9">
      <c r="A8" s="2" t="s">
        <v>11</v>
      </c>
      <c r="B8" s="2"/>
      <c r="F8" s="37">
        <f t="shared" si="0"/>
        <v>0</v>
      </c>
    </row>
    <row r="9" spans="1:9">
      <c r="A9" s="2" t="s">
        <v>12</v>
      </c>
      <c r="B9" s="2"/>
      <c r="F9" s="37">
        <f t="shared" si="0"/>
        <v>0</v>
      </c>
    </row>
    <row r="10" spans="1:9">
      <c r="A10" s="2" t="s">
        <v>13</v>
      </c>
      <c r="B10" s="2"/>
      <c r="F10" s="37">
        <f t="shared" si="0"/>
        <v>0</v>
      </c>
    </row>
    <row r="11" spans="1:9">
      <c r="A11" s="2" t="s">
        <v>14</v>
      </c>
      <c r="B11" s="2"/>
      <c r="F11" s="37">
        <f t="shared" si="0"/>
        <v>0</v>
      </c>
    </row>
    <row r="12" spans="1:9">
      <c r="A12" s="2" t="s">
        <v>16</v>
      </c>
      <c r="B12" s="2"/>
      <c r="F12" s="37">
        <f t="shared" si="0"/>
        <v>0</v>
      </c>
    </row>
    <row r="13" spans="1:9">
      <c r="A13" s="2" t="s">
        <v>17</v>
      </c>
      <c r="B13" s="2"/>
      <c r="F13" s="37">
        <f t="shared" si="0"/>
        <v>0</v>
      </c>
    </row>
    <row r="14" spans="1:9">
      <c r="A14" s="2" t="s">
        <v>18</v>
      </c>
      <c r="B14" s="2"/>
      <c r="F14" s="37">
        <f t="shared" si="0"/>
        <v>0</v>
      </c>
    </row>
    <row r="15" spans="1:9">
      <c r="A15" s="2" t="s">
        <v>19</v>
      </c>
      <c r="B15" s="2"/>
      <c r="F15" s="37">
        <f t="shared" si="0"/>
        <v>0</v>
      </c>
    </row>
    <row r="16" spans="1:9">
      <c r="A16" s="2" t="s">
        <v>20</v>
      </c>
      <c r="B16" s="2"/>
      <c r="F16" s="37">
        <f t="shared" si="0"/>
        <v>0</v>
      </c>
    </row>
    <row r="17" spans="1:6">
      <c r="A17" s="2" t="s">
        <v>21</v>
      </c>
      <c r="B17" s="2"/>
      <c r="F17" s="37">
        <f t="shared" si="0"/>
        <v>0</v>
      </c>
    </row>
    <row r="18" spans="1:6">
      <c r="A18" s="2" t="s">
        <v>22</v>
      </c>
      <c r="B18" s="2"/>
      <c r="F18" s="37">
        <f t="shared" si="0"/>
        <v>0</v>
      </c>
    </row>
    <row r="19" spans="1:6">
      <c r="A19" s="2" t="s">
        <v>23</v>
      </c>
      <c r="B19" s="2"/>
      <c r="F19" s="37">
        <f t="shared" si="0"/>
        <v>0</v>
      </c>
    </row>
    <row r="20" spans="1:6">
      <c r="A20" s="2" t="s">
        <v>24</v>
      </c>
      <c r="B20" s="2"/>
      <c r="F20" s="37">
        <f t="shared" si="0"/>
        <v>0</v>
      </c>
    </row>
    <row r="21" spans="1:6">
      <c r="A21" s="2" t="s">
        <v>25</v>
      </c>
      <c r="B21" s="2"/>
      <c r="F21" s="37">
        <f t="shared" si="0"/>
        <v>0</v>
      </c>
    </row>
    <row r="22" spans="1:6">
      <c r="A22" s="2" t="s">
        <v>26</v>
      </c>
      <c r="B22" s="2"/>
      <c r="F22" s="37">
        <f t="shared" si="0"/>
        <v>0</v>
      </c>
    </row>
    <row r="23" spans="1:6">
      <c r="A23" s="2" t="s">
        <v>27</v>
      </c>
      <c r="B23" s="2"/>
      <c r="F23" s="37">
        <f t="shared" si="0"/>
        <v>0</v>
      </c>
    </row>
    <row r="24" spans="1:6">
      <c r="A24" s="2" t="s">
        <v>28</v>
      </c>
      <c r="B24" s="2"/>
      <c r="F24" s="37">
        <f t="shared" si="0"/>
        <v>0</v>
      </c>
    </row>
    <row r="25" spans="1:6">
      <c r="A25" s="2" t="s">
        <v>29</v>
      </c>
      <c r="B25" s="2"/>
      <c r="F25" s="37">
        <f t="shared" si="0"/>
        <v>0</v>
      </c>
    </row>
    <row r="26" spans="1:6">
      <c r="A26" s="2" t="s">
        <v>30</v>
      </c>
      <c r="B26" s="2"/>
      <c r="F26" s="37">
        <f t="shared" si="0"/>
        <v>0</v>
      </c>
    </row>
    <row r="27" spans="1:6">
      <c r="A27" s="2" t="s">
        <v>31</v>
      </c>
      <c r="B27" s="2"/>
      <c r="F27" s="37">
        <f t="shared" si="0"/>
        <v>0</v>
      </c>
    </row>
    <row r="28" spans="1:6">
      <c r="A28" s="2" t="s">
        <v>32</v>
      </c>
      <c r="B28" s="2"/>
      <c r="F28" s="37">
        <f t="shared" si="0"/>
        <v>0</v>
      </c>
    </row>
    <row r="29" spans="1:6">
      <c r="A29" s="2" t="s">
        <v>33</v>
      </c>
      <c r="B29" s="2"/>
      <c r="F29" s="37">
        <f t="shared" si="0"/>
        <v>0</v>
      </c>
    </row>
    <row r="30" spans="1:6">
      <c r="A30" s="2" t="s">
        <v>34</v>
      </c>
      <c r="B30" s="2"/>
      <c r="F30" s="37">
        <f t="shared" si="0"/>
        <v>0</v>
      </c>
    </row>
    <row r="31" spans="1:6">
      <c r="A31" s="2" t="s">
        <v>35</v>
      </c>
      <c r="B31" s="2"/>
      <c r="F31" s="37">
        <f t="shared" si="0"/>
        <v>0</v>
      </c>
    </row>
    <row r="32" spans="1:6">
      <c r="A32" s="2" t="s">
        <v>36</v>
      </c>
      <c r="B32" s="2"/>
      <c r="F32" s="37">
        <f t="shared" si="0"/>
        <v>0</v>
      </c>
    </row>
    <row r="33" spans="1:6">
      <c r="A33" s="2" t="s">
        <v>37</v>
      </c>
      <c r="B33" s="2"/>
      <c r="F33" s="37">
        <f t="shared" si="0"/>
        <v>0</v>
      </c>
    </row>
    <row r="34" spans="1:6">
      <c r="A34" s="2" t="s">
        <v>38</v>
      </c>
      <c r="B34" s="2"/>
      <c r="F34" s="37">
        <f t="shared" si="0"/>
        <v>0</v>
      </c>
    </row>
    <row r="35" spans="1:6">
      <c r="A35" s="2" t="s">
        <v>39</v>
      </c>
      <c r="B35" s="2"/>
      <c r="F35" s="37">
        <f t="shared" si="0"/>
        <v>0</v>
      </c>
    </row>
    <row r="36" spans="1:6">
      <c r="A36" s="2" t="s">
        <v>40</v>
      </c>
      <c r="B36" s="2"/>
      <c r="F36" s="37">
        <f t="shared" si="0"/>
        <v>0</v>
      </c>
    </row>
    <row r="37" spans="1:6">
      <c r="A37" s="2" t="s">
        <v>41</v>
      </c>
      <c r="B37" s="2"/>
      <c r="F37" s="37">
        <f t="shared" si="0"/>
        <v>0</v>
      </c>
    </row>
    <row r="38" spans="1:6">
      <c r="A38" s="2" t="s">
        <v>42</v>
      </c>
      <c r="B38" s="2"/>
      <c r="F38" s="37">
        <f t="shared" si="0"/>
        <v>0</v>
      </c>
    </row>
    <row r="39" spans="1:6">
      <c r="A39" s="2" t="s">
        <v>43</v>
      </c>
      <c r="B39" s="2"/>
      <c r="F39" s="37">
        <f t="shared" si="0"/>
        <v>0</v>
      </c>
    </row>
    <row r="40" spans="1:6">
      <c r="A40" s="2" t="s">
        <v>44</v>
      </c>
      <c r="B40" s="2"/>
      <c r="F40" s="37">
        <f t="shared" si="0"/>
        <v>0</v>
      </c>
    </row>
    <row r="41" spans="1:6">
      <c r="A41" s="2" t="s">
        <v>45</v>
      </c>
      <c r="B41" s="2"/>
      <c r="F41" s="37">
        <f t="shared" si="0"/>
        <v>0</v>
      </c>
    </row>
    <row r="42" spans="1:6">
      <c r="A42" s="2" t="s">
        <v>46</v>
      </c>
      <c r="B42" s="2"/>
      <c r="F42" s="37">
        <f t="shared" si="0"/>
        <v>0</v>
      </c>
    </row>
    <row r="43" spans="1:6">
      <c r="A43" s="2" t="s">
        <v>47</v>
      </c>
      <c r="B43" s="2"/>
      <c r="F43" s="37">
        <f t="shared" si="0"/>
        <v>0</v>
      </c>
    </row>
    <row r="44" spans="1:6">
      <c r="A44" s="2" t="s">
        <v>48</v>
      </c>
      <c r="B44" s="2"/>
      <c r="F44" s="37">
        <f t="shared" si="0"/>
        <v>0</v>
      </c>
    </row>
    <row r="45" spans="1:6">
      <c r="A45" s="2" t="s">
        <v>49</v>
      </c>
      <c r="B45" s="2"/>
      <c r="F45" s="37">
        <f t="shared" si="0"/>
        <v>0</v>
      </c>
    </row>
    <row r="46" spans="1:6">
      <c r="A46" s="2" t="s">
        <v>50</v>
      </c>
      <c r="B46" s="2"/>
      <c r="F46" s="37">
        <f t="shared" si="0"/>
        <v>0</v>
      </c>
    </row>
    <row r="47" spans="1:6">
      <c r="A47" s="2" t="s">
        <v>51</v>
      </c>
      <c r="B47" s="2"/>
      <c r="F47" s="37">
        <f t="shared" si="0"/>
        <v>0</v>
      </c>
    </row>
    <row r="48" spans="1:6">
      <c r="A48" s="2" t="s">
        <v>52</v>
      </c>
      <c r="B48" s="2"/>
      <c r="F48" s="37">
        <f t="shared" si="0"/>
        <v>0</v>
      </c>
    </row>
    <row r="49" spans="1:6">
      <c r="A49" s="2" t="s">
        <v>53</v>
      </c>
      <c r="B49" s="2"/>
      <c r="F49" s="37">
        <f t="shared" si="0"/>
        <v>0</v>
      </c>
    </row>
    <row r="50" spans="1:6">
      <c r="A50" s="2" t="s">
        <v>54</v>
      </c>
      <c r="B50" s="2"/>
      <c r="F50" s="37">
        <f t="shared" si="0"/>
        <v>0</v>
      </c>
    </row>
    <row r="51" spans="1:6">
      <c r="A51" s="2" t="s">
        <v>55</v>
      </c>
      <c r="B51" s="2"/>
      <c r="F51" s="37">
        <f t="shared" si="0"/>
        <v>0</v>
      </c>
    </row>
    <row r="52" spans="1:6">
      <c r="A52" s="2" t="s">
        <v>56</v>
      </c>
      <c r="B52" s="2"/>
      <c r="F52" s="37">
        <f t="shared" si="0"/>
        <v>0</v>
      </c>
    </row>
    <row r="53" spans="1:6">
      <c r="A53" s="2" t="s">
        <v>57</v>
      </c>
      <c r="B53" s="2"/>
      <c r="F53" s="37">
        <f t="shared" si="0"/>
        <v>0</v>
      </c>
    </row>
    <row r="54" spans="1:6">
      <c r="A54" s="2" t="s">
        <v>58</v>
      </c>
      <c r="B54" s="2"/>
      <c r="F54" s="37">
        <f t="shared" si="0"/>
        <v>0</v>
      </c>
    </row>
    <row r="55" spans="1:6">
      <c r="A55" s="2" t="s">
        <v>59</v>
      </c>
      <c r="B55" s="2"/>
      <c r="F55" s="37">
        <f t="shared" si="0"/>
        <v>0</v>
      </c>
    </row>
    <row r="56" spans="1:6">
      <c r="A56" s="2" t="s">
        <v>60</v>
      </c>
      <c r="B56" s="2"/>
      <c r="F56" s="37">
        <f t="shared" si="0"/>
        <v>0</v>
      </c>
    </row>
    <row r="57" spans="1:6">
      <c r="A57" s="2" t="s">
        <v>61</v>
      </c>
      <c r="B57" s="2"/>
      <c r="F57" s="37">
        <f t="shared" si="0"/>
        <v>0</v>
      </c>
    </row>
    <row r="58" spans="1:6">
      <c r="A58" s="2" t="s">
        <v>62</v>
      </c>
      <c r="B58" s="2"/>
      <c r="F58" s="37">
        <f t="shared" si="0"/>
        <v>0</v>
      </c>
    </row>
    <row r="59" spans="1:6">
      <c r="A59" s="2" t="s">
        <v>63</v>
      </c>
      <c r="B59" s="2"/>
      <c r="F59" s="37">
        <f t="shared" si="0"/>
        <v>0</v>
      </c>
    </row>
    <row r="60" spans="1:6">
      <c r="A60" s="2" t="s">
        <v>64</v>
      </c>
      <c r="B60" s="2"/>
      <c r="F60" s="37">
        <f t="shared" si="0"/>
        <v>0</v>
      </c>
    </row>
    <row r="61" spans="1:6">
      <c r="A61" s="2" t="s">
        <v>65</v>
      </c>
      <c r="B61" s="2"/>
      <c r="F61" s="37">
        <f t="shared" si="0"/>
        <v>0</v>
      </c>
    </row>
    <row r="62" spans="1:6">
      <c r="A62" s="2" t="s">
        <v>901</v>
      </c>
      <c r="B62" s="2"/>
      <c r="F62" s="37">
        <f t="shared" si="0"/>
        <v>0</v>
      </c>
    </row>
    <row r="63" spans="1:6">
      <c r="A63" s="2" t="s">
        <v>69</v>
      </c>
      <c r="B63" s="2"/>
      <c r="F63" s="37">
        <f t="shared" si="0"/>
        <v>0</v>
      </c>
    </row>
    <row r="64" spans="1:6">
      <c r="A64" s="2" t="s">
        <v>70</v>
      </c>
      <c r="B64" s="2"/>
      <c r="F64" s="37">
        <f t="shared" si="0"/>
        <v>0</v>
      </c>
    </row>
    <row r="65" spans="1:6">
      <c r="A65" s="2" t="s">
        <v>71</v>
      </c>
      <c r="B65" s="2"/>
      <c r="F65" s="37">
        <f t="shared" si="0"/>
        <v>0</v>
      </c>
    </row>
    <row r="66" spans="1:6">
      <c r="A66" s="2" t="s">
        <v>72</v>
      </c>
      <c r="B66" s="2"/>
      <c r="F66" s="37">
        <f t="shared" ref="F66:F129" si="1">E66*EC66-G66</f>
        <v>0</v>
      </c>
    </row>
    <row r="67" spans="1:6">
      <c r="A67" s="2" t="s">
        <v>73</v>
      </c>
      <c r="B67" s="2"/>
      <c r="F67" s="37">
        <f t="shared" si="1"/>
        <v>0</v>
      </c>
    </row>
    <row r="68" spans="1:6">
      <c r="A68" s="2" t="s">
        <v>74</v>
      </c>
      <c r="B68" s="2"/>
      <c r="F68" s="37">
        <f t="shared" si="1"/>
        <v>0</v>
      </c>
    </row>
    <row r="69" spans="1:6">
      <c r="A69" s="2" t="s">
        <v>75</v>
      </c>
      <c r="B69" s="2"/>
      <c r="F69" s="37">
        <f t="shared" si="1"/>
        <v>0</v>
      </c>
    </row>
    <row r="70" spans="1:6">
      <c r="A70" s="2" t="s">
        <v>76</v>
      </c>
      <c r="B70" s="2"/>
      <c r="F70" s="37">
        <f t="shared" si="1"/>
        <v>0</v>
      </c>
    </row>
    <row r="71" spans="1:6">
      <c r="A71" s="2" t="s">
        <v>77</v>
      </c>
      <c r="B71" s="2"/>
      <c r="F71" s="37">
        <f t="shared" si="1"/>
        <v>0</v>
      </c>
    </row>
    <row r="72" spans="1:6">
      <c r="A72" s="2" t="s">
        <v>78</v>
      </c>
      <c r="B72" s="2"/>
      <c r="F72" s="37">
        <f t="shared" si="1"/>
        <v>0</v>
      </c>
    </row>
    <row r="73" spans="1:6">
      <c r="A73" s="2" t="s">
        <v>79</v>
      </c>
      <c r="B73" s="2"/>
      <c r="F73" s="37">
        <f t="shared" si="1"/>
        <v>0</v>
      </c>
    </row>
    <row r="74" spans="1:6">
      <c r="A74" s="2" t="s">
        <v>80</v>
      </c>
      <c r="B74" s="2"/>
      <c r="F74" s="37">
        <f t="shared" si="1"/>
        <v>0</v>
      </c>
    </row>
    <row r="75" spans="1:6">
      <c r="A75" s="2" t="s">
        <v>81</v>
      </c>
      <c r="B75" s="2"/>
      <c r="F75" s="37">
        <f t="shared" si="1"/>
        <v>0</v>
      </c>
    </row>
    <row r="76" spans="1:6">
      <c r="A76" s="2" t="s">
        <v>82</v>
      </c>
      <c r="B76" s="2"/>
      <c r="F76" s="37">
        <f t="shared" si="1"/>
        <v>0</v>
      </c>
    </row>
    <row r="77" spans="1:6">
      <c r="A77" s="2" t="s">
        <v>83</v>
      </c>
      <c r="B77" s="2"/>
      <c r="F77" s="37">
        <f t="shared" si="1"/>
        <v>0</v>
      </c>
    </row>
    <row r="78" spans="1:6">
      <c r="A78" s="2" t="s">
        <v>84</v>
      </c>
      <c r="B78" s="2"/>
      <c r="F78" s="37">
        <f t="shared" si="1"/>
        <v>0</v>
      </c>
    </row>
    <row r="79" spans="1:6">
      <c r="A79" s="2" t="s">
        <v>85</v>
      </c>
      <c r="B79" s="2"/>
      <c r="F79" s="37">
        <f t="shared" si="1"/>
        <v>0</v>
      </c>
    </row>
    <row r="80" spans="1:6">
      <c r="A80" s="2" t="s">
        <v>86</v>
      </c>
      <c r="B80" s="2"/>
      <c r="F80" s="37">
        <f t="shared" si="1"/>
        <v>0</v>
      </c>
    </row>
    <row r="81" spans="1:6">
      <c r="A81" s="2" t="s">
        <v>87</v>
      </c>
      <c r="B81" s="2"/>
      <c r="F81" s="37">
        <f t="shared" si="1"/>
        <v>0</v>
      </c>
    </row>
    <row r="82" spans="1:6">
      <c r="A82" s="2" t="s">
        <v>88</v>
      </c>
      <c r="B82" s="2"/>
      <c r="F82" s="37">
        <f t="shared" si="1"/>
        <v>0</v>
      </c>
    </row>
    <row r="83" spans="1:6">
      <c r="A83" s="2" t="s">
        <v>89</v>
      </c>
      <c r="B83" s="2"/>
      <c r="F83" s="37">
        <f t="shared" si="1"/>
        <v>0</v>
      </c>
    </row>
    <row r="84" spans="1:6">
      <c r="A84" s="2" t="s">
        <v>90</v>
      </c>
      <c r="B84" s="2"/>
      <c r="F84" s="37">
        <f t="shared" si="1"/>
        <v>0</v>
      </c>
    </row>
    <row r="85" spans="1:6">
      <c r="A85" s="2" t="s">
        <v>91</v>
      </c>
      <c r="B85" s="2"/>
      <c r="F85" s="37">
        <f t="shared" si="1"/>
        <v>0</v>
      </c>
    </row>
    <row r="86" spans="1:6">
      <c r="A86" s="2" t="s">
        <v>92</v>
      </c>
      <c r="B86" s="2"/>
      <c r="F86" s="37">
        <f t="shared" si="1"/>
        <v>0</v>
      </c>
    </row>
    <row r="87" spans="1:6">
      <c r="A87" s="2" t="s">
        <v>93</v>
      </c>
      <c r="B87" s="2"/>
      <c r="F87" s="37">
        <f t="shared" si="1"/>
        <v>0</v>
      </c>
    </row>
    <row r="88" spans="1:6">
      <c r="A88" s="2" t="s">
        <v>94</v>
      </c>
      <c r="B88" s="2"/>
      <c r="F88" s="37">
        <f t="shared" si="1"/>
        <v>0</v>
      </c>
    </row>
    <row r="89" spans="1:6">
      <c r="A89" s="2" t="s">
        <v>95</v>
      </c>
      <c r="B89" s="2"/>
      <c r="F89" s="37">
        <f t="shared" si="1"/>
        <v>0</v>
      </c>
    </row>
    <row r="90" spans="1:6">
      <c r="A90" s="2" t="s">
        <v>96</v>
      </c>
      <c r="B90" s="2"/>
      <c r="F90" s="37">
        <f t="shared" si="1"/>
        <v>0</v>
      </c>
    </row>
    <row r="91" spans="1:6">
      <c r="A91" s="2" t="s">
        <v>97</v>
      </c>
      <c r="B91" s="2"/>
      <c r="F91" s="37">
        <f t="shared" si="1"/>
        <v>0</v>
      </c>
    </row>
    <row r="92" spans="1:6">
      <c r="A92" s="2" t="s">
        <v>98</v>
      </c>
      <c r="B92" s="2"/>
      <c r="F92" s="37">
        <f t="shared" si="1"/>
        <v>0</v>
      </c>
    </row>
    <row r="93" spans="1:6">
      <c r="A93" s="2" t="s">
        <v>99</v>
      </c>
      <c r="B93" s="2"/>
      <c r="F93" s="37">
        <f t="shared" si="1"/>
        <v>0</v>
      </c>
    </row>
    <row r="94" spans="1:6">
      <c r="A94" s="2" t="s">
        <v>100</v>
      </c>
      <c r="B94" s="2"/>
      <c r="F94" s="37">
        <f t="shared" si="1"/>
        <v>0</v>
      </c>
    </row>
    <row r="95" spans="1:6">
      <c r="A95" s="2" t="s">
        <v>101</v>
      </c>
      <c r="B95" s="2"/>
      <c r="F95" s="37">
        <f t="shared" si="1"/>
        <v>0</v>
      </c>
    </row>
    <row r="96" spans="1:6">
      <c r="A96" s="2" t="s">
        <v>102</v>
      </c>
      <c r="B96" s="2"/>
      <c r="F96" s="37">
        <f t="shared" si="1"/>
        <v>0</v>
      </c>
    </row>
    <row r="97" spans="1:6">
      <c r="A97" s="2" t="s">
        <v>103</v>
      </c>
      <c r="B97" s="2"/>
      <c r="F97" s="37">
        <f t="shared" si="1"/>
        <v>0</v>
      </c>
    </row>
    <row r="98" spans="1:6">
      <c r="A98" s="2" t="s">
        <v>104</v>
      </c>
      <c r="B98" s="2"/>
      <c r="F98" s="37">
        <f t="shared" si="1"/>
        <v>0</v>
      </c>
    </row>
    <row r="99" spans="1:6">
      <c r="A99" s="2" t="s">
        <v>105</v>
      </c>
      <c r="B99" s="2"/>
      <c r="F99" s="37">
        <f t="shared" si="1"/>
        <v>0</v>
      </c>
    </row>
    <row r="100" spans="1:6">
      <c r="A100" s="2" t="s">
        <v>106</v>
      </c>
      <c r="B100" s="2"/>
      <c r="F100" s="37">
        <f t="shared" si="1"/>
        <v>0</v>
      </c>
    </row>
    <row r="101" spans="1:6">
      <c r="A101" s="2" t="s">
        <v>107</v>
      </c>
      <c r="B101" s="2"/>
      <c r="F101" s="37">
        <f t="shared" si="1"/>
        <v>0</v>
      </c>
    </row>
    <row r="102" spans="1:6">
      <c r="A102" s="2" t="s">
        <v>108</v>
      </c>
      <c r="B102" s="2"/>
      <c r="F102" s="37">
        <f t="shared" si="1"/>
        <v>0</v>
      </c>
    </row>
    <row r="103" spans="1:6">
      <c r="A103" s="2" t="s">
        <v>109</v>
      </c>
      <c r="B103" s="2"/>
      <c r="F103" s="37">
        <f t="shared" si="1"/>
        <v>0</v>
      </c>
    </row>
    <row r="104" spans="1:6">
      <c r="A104" s="2" t="s">
        <v>110</v>
      </c>
      <c r="B104" s="2"/>
      <c r="F104" s="37">
        <f t="shared" si="1"/>
        <v>0</v>
      </c>
    </row>
    <row r="105" spans="1:6">
      <c r="A105" s="2" t="s">
        <v>111</v>
      </c>
      <c r="B105" s="2"/>
      <c r="F105" s="37">
        <f t="shared" si="1"/>
        <v>0</v>
      </c>
    </row>
    <row r="106" spans="1:6">
      <c r="A106" s="2" t="s">
        <v>112</v>
      </c>
      <c r="B106" s="2"/>
      <c r="F106" s="37">
        <f t="shared" si="1"/>
        <v>0</v>
      </c>
    </row>
    <row r="107" spans="1:6">
      <c r="A107" s="2" t="s">
        <v>113</v>
      </c>
      <c r="B107" s="2"/>
      <c r="F107" s="37">
        <f t="shared" si="1"/>
        <v>0</v>
      </c>
    </row>
    <row r="108" spans="1:6">
      <c r="A108" s="2" t="s">
        <v>114</v>
      </c>
      <c r="B108" s="2"/>
      <c r="F108" s="37">
        <f t="shared" si="1"/>
        <v>0</v>
      </c>
    </row>
    <row r="109" spans="1:6">
      <c r="A109" s="2" t="s">
        <v>115</v>
      </c>
      <c r="B109" s="2"/>
      <c r="F109" s="37">
        <f t="shared" si="1"/>
        <v>0</v>
      </c>
    </row>
    <row r="110" spans="1:6">
      <c r="A110" s="2" t="s">
        <v>116</v>
      </c>
      <c r="B110" s="2"/>
      <c r="F110" s="37">
        <f t="shared" si="1"/>
        <v>0</v>
      </c>
    </row>
    <row r="111" spans="1:6">
      <c r="A111" s="2" t="s">
        <v>117</v>
      </c>
      <c r="B111" s="2"/>
      <c r="F111" s="37">
        <f t="shared" si="1"/>
        <v>0</v>
      </c>
    </row>
    <row r="112" spans="1:6">
      <c r="A112" s="2" t="s">
        <v>118</v>
      </c>
      <c r="B112" s="2"/>
      <c r="F112" s="37">
        <f t="shared" si="1"/>
        <v>0</v>
      </c>
    </row>
    <row r="113" spans="1:6">
      <c r="A113" s="2" t="s">
        <v>119</v>
      </c>
      <c r="B113" s="2"/>
      <c r="F113" s="37">
        <f t="shared" si="1"/>
        <v>0</v>
      </c>
    </row>
    <row r="114" spans="1:6">
      <c r="A114" s="2" t="s">
        <v>120</v>
      </c>
      <c r="B114" s="2"/>
      <c r="F114" s="37">
        <f t="shared" si="1"/>
        <v>0</v>
      </c>
    </row>
    <row r="115" spans="1:6">
      <c r="A115" s="2" t="s">
        <v>121</v>
      </c>
      <c r="B115" s="2"/>
      <c r="F115" s="37">
        <f t="shared" si="1"/>
        <v>0</v>
      </c>
    </row>
    <row r="116" spans="1:6">
      <c r="A116" s="2" t="s">
        <v>122</v>
      </c>
      <c r="B116" s="2"/>
      <c r="F116" s="37">
        <f t="shared" si="1"/>
        <v>0</v>
      </c>
    </row>
    <row r="117" spans="1:6">
      <c r="A117" s="2" t="s">
        <v>123</v>
      </c>
      <c r="B117" s="2"/>
      <c r="F117" s="37">
        <f t="shared" si="1"/>
        <v>0</v>
      </c>
    </row>
    <row r="118" spans="1:6">
      <c r="A118" s="2" t="s">
        <v>124</v>
      </c>
      <c r="B118" s="2"/>
      <c r="F118" s="37">
        <f t="shared" si="1"/>
        <v>0</v>
      </c>
    </row>
    <row r="119" spans="1:6">
      <c r="A119" s="2" t="s">
        <v>125</v>
      </c>
      <c r="B119" s="2"/>
      <c r="F119" s="37">
        <f t="shared" si="1"/>
        <v>0</v>
      </c>
    </row>
    <row r="120" spans="1:6">
      <c r="A120" s="2" t="s">
        <v>126</v>
      </c>
      <c r="B120" s="2"/>
      <c r="F120" s="37">
        <f t="shared" si="1"/>
        <v>0</v>
      </c>
    </row>
    <row r="121" spans="1:6">
      <c r="A121" s="2" t="s">
        <v>127</v>
      </c>
      <c r="B121" s="2"/>
      <c r="F121" s="37">
        <f t="shared" si="1"/>
        <v>0</v>
      </c>
    </row>
    <row r="122" spans="1:6">
      <c r="A122" s="2" t="s">
        <v>128</v>
      </c>
      <c r="B122" s="2"/>
      <c r="F122" s="37">
        <f t="shared" si="1"/>
        <v>0</v>
      </c>
    </row>
    <row r="123" spans="1:6">
      <c r="A123" s="2" t="s">
        <v>129</v>
      </c>
      <c r="B123" s="2"/>
      <c r="F123" s="37">
        <f t="shared" si="1"/>
        <v>0</v>
      </c>
    </row>
    <row r="124" spans="1:6">
      <c r="A124" s="2" t="s">
        <v>131</v>
      </c>
      <c r="B124" s="2"/>
      <c r="F124" s="37">
        <f t="shared" si="1"/>
        <v>0</v>
      </c>
    </row>
    <row r="125" spans="1:6">
      <c r="A125" s="2" t="s">
        <v>132</v>
      </c>
      <c r="B125" s="2"/>
      <c r="F125" s="37">
        <f t="shared" si="1"/>
        <v>0</v>
      </c>
    </row>
    <row r="126" spans="1:6">
      <c r="A126" s="2" t="s">
        <v>133</v>
      </c>
      <c r="B126" s="2"/>
      <c r="F126" s="37">
        <f t="shared" si="1"/>
        <v>0</v>
      </c>
    </row>
    <row r="127" spans="1:6">
      <c r="A127" s="2" t="s">
        <v>134</v>
      </c>
      <c r="B127" s="2"/>
      <c r="F127" s="37">
        <f t="shared" si="1"/>
        <v>0</v>
      </c>
    </row>
    <row r="128" spans="1:6">
      <c r="A128" s="2" t="s">
        <v>135</v>
      </c>
      <c r="B128" s="2"/>
      <c r="F128" s="37">
        <f t="shared" si="1"/>
        <v>0</v>
      </c>
    </row>
    <row r="129" spans="1:6">
      <c r="A129" s="2" t="s">
        <v>136</v>
      </c>
      <c r="B129" s="2"/>
      <c r="F129" s="37">
        <f t="shared" si="1"/>
        <v>0</v>
      </c>
    </row>
    <row r="130" spans="1:6">
      <c r="A130" s="2" t="s">
        <v>137</v>
      </c>
      <c r="B130" s="2"/>
      <c r="F130" s="37">
        <f t="shared" ref="F130:F193" si="2">E130*EC130-G130</f>
        <v>0</v>
      </c>
    </row>
    <row r="131" spans="1:6">
      <c r="A131" s="2" t="s">
        <v>138</v>
      </c>
      <c r="B131" s="2"/>
      <c r="F131" s="37">
        <f t="shared" si="2"/>
        <v>0</v>
      </c>
    </row>
    <row r="132" spans="1:6">
      <c r="A132" s="2" t="s">
        <v>139</v>
      </c>
      <c r="B132" s="2"/>
      <c r="F132" s="37">
        <f t="shared" si="2"/>
        <v>0</v>
      </c>
    </row>
    <row r="133" spans="1:6">
      <c r="A133" s="2" t="s">
        <v>140</v>
      </c>
      <c r="B133" s="2"/>
      <c r="F133" s="37">
        <f t="shared" si="2"/>
        <v>0</v>
      </c>
    </row>
    <row r="134" spans="1:6">
      <c r="A134" s="2" t="s">
        <v>141</v>
      </c>
      <c r="B134" s="2"/>
      <c r="F134" s="37">
        <f t="shared" si="2"/>
        <v>0</v>
      </c>
    </row>
    <row r="135" spans="1:6">
      <c r="A135" s="2" t="s">
        <v>142</v>
      </c>
      <c r="B135" s="2"/>
      <c r="F135" s="37">
        <f t="shared" si="2"/>
        <v>0</v>
      </c>
    </row>
    <row r="136" spans="1:6">
      <c r="A136" s="2" t="s">
        <v>143</v>
      </c>
      <c r="B136" s="2"/>
      <c r="F136" s="37">
        <f t="shared" si="2"/>
        <v>0</v>
      </c>
    </row>
    <row r="137" spans="1:6">
      <c r="A137" s="2" t="s">
        <v>144</v>
      </c>
      <c r="B137" s="2"/>
      <c r="F137" s="37">
        <f t="shared" si="2"/>
        <v>0</v>
      </c>
    </row>
    <row r="138" spans="1:6">
      <c r="A138" s="2" t="s">
        <v>902</v>
      </c>
      <c r="B138" s="2"/>
      <c r="F138" s="37">
        <f t="shared" si="2"/>
        <v>0</v>
      </c>
    </row>
    <row r="139" spans="1:6">
      <c r="A139" s="2" t="s">
        <v>903</v>
      </c>
      <c r="B139" s="2"/>
      <c r="F139" s="37">
        <f t="shared" si="2"/>
        <v>0</v>
      </c>
    </row>
    <row r="140" spans="1:6">
      <c r="A140" s="2" t="s">
        <v>147</v>
      </c>
      <c r="B140" s="2"/>
      <c r="F140" s="37">
        <f t="shared" si="2"/>
        <v>0</v>
      </c>
    </row>
    <row r="141" spans="1:6">
      <c r="A141" s="2" t="s">
        <v>148</v>
      </c>
      <c r="B141" s="2"/>
      <c r="F141" s="37">
        <f t="shared" si="2"/>
        <v>0</v>
      </c>
    </row>
    <row r="142" spans="1:6">
      <c r="A142" s="2" t="s">
        <v>149</v>
      </c>
      <c r="B142" s="2"/>
      <c r="F142" s="37">
        <f t="shared" si="2"/>
        <v>0</v>
      </c>
    </row>
    <row r="143" spans="1:6">
      <c r="A143" s="2" t="s">
        <v>150</v>
      </c>
      <c r="B143" s="2"/>
      <c r="F143" s="37">
        <f t="shared" si="2"/>
        <v>0</v>
      </c>
    </row>
    <row r="144" spans="1:6">
      <c r="A144" s="2" t="s">
        <v>151</v>
      </c>
      <c r="B144" s="2"/>
      <c r="F144" s="37">
        <f t="shared" si="2"/>
        <v>0</v>
      </c>
    </row>
    <row r="145" spans="1:6">
      <c r="A145" s="2" t="s">
        <v>152</v>
      </c>
      <c r="B145" s="2"/>
      <c r="F145" s="37">
        <f t="shared" si="2"/>
        <v>0</v>
      </c>
    </row>
    <row r="146" spans="1:6">
      <c r="A146" s="2" t="s">
        <v>153</v>
      </c>
      <c r="B146" s="2"/>
      <c r="F146" s="37">
        <f t="shared" si="2"/>
        <v>0</v>
      </c>
    </row>
    <row r="147" spans="1:6">
      <c r="A147" s="2" t="s">
        <v>154</v>
      </c>
      <c r="B147" s="2"/>
      <c r="F147" s="37">
        <f t="shared" si="2"/>
        <v>0</v>
      </c>
    </row>
    <row r="148" spans="1:6">
      <c r="A148" s="2" t="s">
        <v>155</v>
      </c>
      <c r="B148" s="2"/>
      <c r="F148" s="37">
        <f t="shared" si="2"/>
        <v>0</v>
      </c>
    </row>
    <row r="149" spans="1:6">
      <c r="A149" s="2" t="s">
        <v>156</v>
      </c>
      <c r="B149" s="2"/>
      <c r="F149" s="37">
        <f t="shared" si="2"/>
        <v>0</v>
      </c>
    </row>
    <row r="150" spans="1:6">
      <c r="A150" s="2" t="s">
        <v>158</v>
      </c>
      <c r="B150" s="2"/>
      <c r="F150" s="37">
        <f t="shared" si="2"/>
        <v>0</v>
      </c>
    </row>
    <row r="151" spans="1:6">
      <c r="A151" s="2" t="s">
        <v>159</v>
      </c>
      <c r="B151" s="2"/>
      <c r="F151" s="37">
        <f t="shared" si="2"/>
        <v>0</v>
      </c>
    </row>
    <row r="152" spans="1:6">
      <c r="A152" s="2" t="s">
        <v>160</v>
      </c>
      <c r="B152" s="2"/>
      <c r="F152" s="37">
        <f t="shared" si="2"/>
        <v>0</v>
      </c>
    </row>
    <row r="153" spans="1:6">
      <c r="A153" s="2" t="s">
        <v>161</v>
      </c>
      <c r="B153" s="2"/>
      <c r="F153" s="37">
        <f t="shared" si="2"/>
        <v>0</v>
      </c>
    </row>
    <row r="154" spans="1:6">
      <c r="A154" s="2" t="s">
        <v>162</v>
      </c>
      <c r="B154" s="2"/>
      <c r="F154" s="37">
        <f t="shared" si="2"/>
        <v>0</v>
      </c>
    </row>
    <row r="155" spans="1:6">
      <c r="A155" s="2" t="s">
        <v>163</v>
      </c>
      <c r="B155" s="2"/>
      <c r="F155" s="37">
        <f t="shared" si="2"/>
        <v>0</v>
      </c>
    </row>
    <row r="156" spans="1:6">
      <c r="A156" s="2" t="s">
        <v>164</v>
      </c>
      <c r="B156" s="2"/>
      <c r="F156" s="37">
        <f t="shared" si="2"/>
        <v>0</v>
      </c>
    </row>
    <row r="157" spans="1:6">
      <c r="A157" s="2" t="s">
        <v>165</v>
      </c>
      <c r="B157" s="2"/>
      <c r="F157" s="37">
        <f t="shared" si="2"/>
        <v>0</v>
      </c>
    </row>
    <row r="158" spans="1:6">
      <c r="A158" s="2" t="s">
        <v>167</v>
      </c>
      <c r="B158" s="2"/>
      <c r="F158" s="37">
        <f t="shared" si="2"/>
        <v>0</v>
      </c>
    </row>
    <row r="159" spans="1:6">
      <c r="A159" s="2" t="s">
        <v>168</v>
      </c>
      <c r="B159" s="2"/>
      <c r="F159" s="37">
        <f t="shared" si="2"/>
        <v>0</v>
      </c>
    </row>
    <row r="160" spans="1:6">
      <c r="A160" s="2" t="s">
        <v>169</v>
      </c>
      <c r="B160" s="2"/>
      <c r="F160" s="37">
        <f t="shared" si="2"/>
        <v>0</v>
      </c>
    </row>
    <row r="161" spans="1:6">
      <c r="A161" s="2" t="s">
        <v>170</v>
      </c>
      <c r="B161" s="2"/>
      <c r="F161" s="37">
        <f t="shared" si="2"/>
        <v>0</v>
      </c>
    </row>
    <row r="162" spans="1:6">
      <c r="A162" s="2" t="s">
        <v>171</v>
      </c>
      <c r="B162" s="2"/>
      <c r="F162" s="37">
        <f t="shared" si="2"/>
        <v>0</v>
      </c>
    </row>
    <row r="163" spans="1:6">
      <c r="A163" s="2" t="s">
        <v>172</v>
      </c>
      <c r="B163" s="2"/>
      <c r="F163" s="37">
        <f t="shared" si="2"/>
        <v>0</v>
      </c>
    </row>
    <row r="164" spans="1:6">
      <c r="A164" s="2" t="s">
        <v>173</v>
      </c>
      <c r="B164" s="2"/>
      <c r="F164" s="37">
        <f t="shared" si="2"/>
        <v>0</v>
      </c>
    </row>
    <row r="165" spans="1:6">
      <c r="A165" s="2" t="s">
        <v>174</v>
      </c>
      <c r="B165" s="2"/>
      <c r="F165" s="37">
        <f t="shared" si="2"/>
        <v>0</v>
      </c>
    </row>
    <row r="166" spans="1:6">
      <c r="A166" s="2" t="s">
        <v>175</v>
      </c>
      <c r="B166" s="2"/>
      <c r="F166" s="37">
        <f t="shared" si="2"/>
        <v>0</v>
      </c>
    </row>
    <row r="167" spans="1:6">
      <c r="A167" s="2" t="s">
        <v>176</v>
      </c>
      <c r="B167" s="2"/>
      <c r="F167" s="37">
        <f t="shared" si="2"/>
        <v>0</v>
      </c>
    </row>
    <row r="168" spans="1:6">
      <c r="A168" s="2" t="s">
        <v>178</v>
      </c>
      <c r="B168" s="2"/>
      <c r="F168" s="37">
        <f t="shared" si="2"/>
        <v>0</v>
      </c>
    </row>
    <row r="169" spans="1:6">
      <c r="A169" s="2" t="s">
        <v>179</v>
      </c>
      <c r="B169" s="2"/>
      <c r="F169" s="37">
        <f t="shared" si="2"/>
        <v>0</v>
      </c>
    </row>
    <row r="170" spans="1:6">
      <c r="A170" s="2" t="s">
        <v>180</v>
      </c>
      <c r="B170" s="2"/>
      <c r="F170" s="37">
        <f t="shared" si="2"/>
        <v>0</v>
      </c>
    </row>
    <row r="171" spans="1:6">
      <c r="A171" s="2" t="s">
        <v>181</v>
      </c>
      <c r="B171" s="2"/>
      <c r="F171" s="37">
        <f t="shared" si="2"/>
        <v>0</v>
      </c>
    </row>
    <row r="172" spans="1:6">
      <c r="A172" s="2" t="s">
        <v>182</v>
      </c>
      <c r="B172" s="2"/>
      <c r="F172" s="37">
        <f t="shared" si="2"/>
        <v>0</v>
      </c>
    </row>
    <row r="173" spans="1:6">
      <c r="A173" s="2" t="s">
        <v>183</v>
      </c>
      <c r="B173" s="2"/>
      <c r="F173" s="37">
        <f t="shared" si="2"/>
        <v>0</v>
      </c>
    </row>
    <row r="174" spans="1:6">
      <c r="A174" s="2" t="s">
        <v>185</v>
      </c>
      <c r="B174" s="2"/>
      <c r="F174" s="37">
        <f t="shared" si="2"/>
        <v>0</v>
      </c>
    </row>
    <row r="175" spans="1:6">
      <c r="A175" s="2" t="s">
        <v>186</v>
      </c>
      <c r="B175" s="2"/>
      <c r="F175" s="37">
        <f t="shared" si="2"/>
        <v>0</v>
      </c>
    </row>
    <row r="176" spans="1:6">
      <c r="A176" s="2" t="s">
        <v>187</v>
      </c>
      <c r="B176" s="2"/>
      <c r="F176" s="37">
        <f t="shared" si="2"/>
        <v>0</v>
      </c>
    </row>
    <row r="177" spans="1:6">
      <c r="A177" s="2" t="s">
        <v>188</v>
      </c>
      <c r="B177" s="2"/>
      <c r="F177" s="37">
        <f t="shared" si="2"/>
        <v>0</v>
      </c>
    </row>
    <row r="178" spans="1:6">
      <c r="A178" s="2" t="s">
        <v>189</v>
      </c>
      <c r="B178" s="2"/>
      <c r="F178" s="37">
        <f t="shared" si="2"/>
        <v>0</v>
      </c>
    </row>
    <row r="179" spans="1:6">
      <c r="A179" s="2" t="s">
        <v>190</v>
      </c>
      <c r="B179" s="2"/>
      <c r="F179" s="37">
        <f t="shared" si="2"/>
        <v>0</v>
      </c>
    </row>
    <row r="180" spans="1:6">
      <c r="A180" s="2" t="s">
        <v>191</v>
      </c>
      <c r="B180" s="2"/>
      <c r="F180" s="37">
        <f t="shared" si="2"/>
        <v>0</v>
      </c>
    </row>
    <row r="181" spans="1:6">
      <c r="A181" s="2" t="s">
        <v>192</v>
      </c>
      <c r="B181" s="2"/>
      <c r="F181" s="37">
        <f t="shared" si="2"/>
        <v>0</v>
      </c>
    </row>
    <row r="182" spans="1:6">
      <c r="A182" s="2" t="s">
        <v>194</v>
      </c>
      <c r="B182" s="2"/>
      <c r="F182" s="37">
        <f t="shared" si="2"/>
        <v>0</v>
      </c>
    </row>
    <row r="183" spans="1:6">
      <c r="A183" s="2" t="s">
        <v>195</v>
      </c>
      <c r="B183" s="2"/>
      <c r="F183" s="37">
        <f t="shared" si="2"/>
        <v>0</v>
      </c>
    </row>
    <row r="184" spans="1:6">
      <c r="A184" s="2" t="s">
        <v>196</v>
      </c>
      <c r="B184" s="2"/>
      <c r="F184" s="37">
        <f t="shared" si="2"/>
        <v>0</v>
      </c>
    </row>
    <row r="185" spans="1:6">
      <c r="A185" s="2" t="s">
        <v>198</v>
      </c>
      <c r="B185" s="2"/>
      <c r="F185" s="37">
        <f t="shared" si="2"/>
        <v>0</v>
      </c>
    </row>
    <row r="186" spans="1:6">
      <c r="A186" s="2" t="s">
        <v>199</v>
      </c>
      <c r="B186" s="2"/>
      <c r="F186" s="37">
        <f t="shared" si="2"/>
        <v>0</v>
      </c>
    </row>
    <row r="187" spans="1:6">
      <c r="A187" s="2" t="s">
        <v>200</v>
      </c>
      <c r="B187" s="2"/>
      <c r="F187" s="37">
        <f t="shared" si="2"/>
        <v>0</v>
      </c>
    </row>
    <row r="188" spans="1:6">
      <c r="A188" s="2" t="s">
        <v>201</v>
      </c>
      <c r="B188" s="2"/>
      <c r="F188" s="37">
        <f t="shared" si="2"/>
        <v>0</v>
      </c>
    </row>
    <row r="189" spans="1:6">
      <c r="A189" s="2" t="s">
        <v>203</v>
      </c>
      <c r="B189" s="2"/>
      <c r="F189" s="37">
        <f t="shared" si="2"/>
        <v>0</v>
      </c>
    </row>
    <row r="190" spans="1:6">
      <c r="A190" s="2" t="s">
        <v>204</v>
      </c>
      <c r="B190" s="2"/>
      <c r="F190" s="37">
        <f t="shared" si="2"/>
        <v>0</v>
      </c>
    </row>
    <row r="191" spans="1:6">
      <c r="A191" s="2" t="s">
        <v>205</v>
      </c>
      <c r="B191" s="2"/>
      <c r="F191" s="37">
        <f t="shared" si="2"/>
        <v>0</v>
      </c>
    </row>
    <row r="192" spans="1:6">
      <c r="A192" s="2" t="s">
        <v>206</v>
      </c>
      <c r="B192" s="2"/>
      <c r="F192" s="37">
        <f t="shared" si="2"/>
        <v>0</v>
      </c>
    </row>
    <row r="193" spans="1:6">
      <c r="A193" s="2" t="s">
        <v>207</v>
      </c>
      <c r="B193" s="2"/>
      <c r="F193" s="37">
        <f t="shared" si="2"/>
        <v>0</v>
      </c>
    </row>
    <row r="194" spans="1:6">
      <c r="A194" s="2" t="s">
        <v>208</v>
      </c>
      <c r="B194" s="2"/>
      <c r="F194" s="37">
        <f t="shared" ref="F194:F257" si="3">E194*EC194-G194</f>
        <v>0</v>
      </c>
    </row>
    <row r="195" spans="1:6">
      <c r="A195" s="2" t="s">
        <v>209</v>
      </c>
      <c r="B195" s="2"/>
      <c r="F195" s="37">
        <f t="shared" si="3"/>
        <v>0</v>
      </c>
    </row>
    <row r="196" spans="1:6">
      <c r="A196" s="2" t="s">
        <v>210</v>
      </c>
      <c r="B196" s="2"/>
      <c r="F196" s="37">
        <f t="shared" si="3"/>
        <v>0</v>
      </c>
    </row>
    <row r="197" spans="1:6">
      <c r="A197" s="2" t="s">
        <v>211</v>
      </c>
      <c r="B197" s="2"/>
      <c r="F197" s="37">
        <f t="shared" si="3"/>
        <v>0</v>
      </c>
    </row>
    <row r="198" spans="1:6">
      <c r="A198" s="2" t="s">
        <v>213</v>
      </c>
      <c r="B198" s="2"/>
      <c r="F198" s="37">
        <f t="shared" si="3"/>
        <v>0</v>
      </c>
    </row>
    <row r="199" spans="1:6">
      <c r="A199" s="2" t="s">
        <v>214</v>
      </c>
      <c r="B199" s="2"/>
      <c r="F199" s="37">
        <f t="shared" si="3"/>
        <v>0</v>
      </c>
    </row>
    <row r="200" spans="1:6">
      <c r="A200" s="2" t="s">
        <v>215</v>
      </c>
      <c r="B200" s="2"/>
      <c r="F200" s="37">
        <f t="shared" si="3"/>
        <v>0</v>
      </c>
    </row>
    <row r="201" spans="1:6">
      <c r="A201" s="2" t="s">
        <v>216</v>
      </c>
      <c r="B201" s="2"/>
      <c r="F201" s="37">
        <f t="shared" si="3"/>
        <v>0</v>
      </c>
    </row>
    <row r="202" spans="1:6">
      <c r="A202" s="2" t="s">
        <v>217</v>
      </c>
      <c r="B202" s="2"/>
      <c r="F202" s="37">
        <f t="shared" si="3"/>
        <v>0</v>
      </c>
    </row>
    <row r="203" spans="1:6">
      <c r="A203" s="2" t="s">
        <v>218</v>
      </c>
      <c r="B203" s="2"/>
      <c r="F203" s="37">
        <f t="shared" si="3"/>
        <v>0</v>
      </c>
    </row>
    <row r="204" spans="1:6">
      <c r="A204" s="2" t="s">
        <v>219</v>
      </c>
      <c r="B204" s="2"/>
      <c r="F204" s="37">
        <f t="shared" si="3"/>
        <v>0</v>
      </c>
    </row>
    <row r="205" spans="1:6">
      <c r="A205" s="2" t="s">
        <v>220</v>
      </c>
      <c r="B205" s="2"/>
      <c r="F205" s="37">
        <f t="shared" si="3"/>
        <v>0</v>
      </c>
    </row>
    <row r="206" spans="1:6">
      <c r="A206" s="2" t="s">
        <v>221</v>
      </c>
      <c r="B206" s="2"/>
      <c r="F206" s="37">
        <f t="shared" si="3"/>
        <v>0</v>
      </c>
    </row>
    <row r="207" spans="1:6">
      <c r="A207" s="2" t="s">
        <v>222</v>
      </c>
      <c r="B207" s="2"/>
      <c r="F207" s="37">
        <f t="shared" si="3"/>
        <v>0</v>
      </c>
    </row>
    <row r="208" spans="1:6">
      <c r="A208" s="2" t="s">
        <v>223</v>
      </c>
      <c r="B208" s="2"/>
      <c r="F208" s="37">
        <f t="shared" si="3"/>
        <v>0</v>
      </c>
    </row>
    <row r="209" spans="1:6">
      <c r="A209" s="2" t="s">
        <v>224</v>
      </c>
      <c r="B209" s="2"/>
      <c r="F209" s="37">
        <f t="shared" si="3"/>
        <v>0</v>
      </c>
    </row>
    <row r="210" spans="1:6">
      <c r="A210" s="2" t="s">
        <v>225</v>
      </c>
      <c r="B210" s="2"/>
      <c r="F210" s="37">
        <f t="shared" si="3"/>
        <v>0</v>
      </c>
    </row>
    <row r="211" spans="1:6">
      <c r="A211" s="2" t="s">
        <v>226</v>
      </c>
      <c r="B211" s="2"/>
      <c r="F211" s="37">
        <f t="shared" si="3"/>
        <v>0</v>
      </c>
    </row>
    <row r="212" spans="1:6">
      <c r="A212" s="2" t="s">
        <v>227</v>
      </c>
      <c r="B212" s="2"/>
      <c r="F212" s="37">
        <f t="shared" si="3"/>
        <v>0</v>
      </c>
    </row>
    <row r="213" spans="1:6">
      <c r="A213" s="2" t="s">
        <v>228</v>
      </c>
      <c r="B213" s="2"/>
      <c r="F213" s="37">
        <f t="shared" si="3"/>
        <v>0</v>
      </c>
    </row>
    <row r="214" spans="1:6">
      <c r="A214" s="2" t="s">
        <v>229</v>
      </c>
      <c r="B214" s="2"/>
      <c r="F214" s="37">
        <f t="shared" si="3"/>
        <v>0</v>
      </c>
    </row>
    <row r="215" spans="1:6">
      <c r="A215" s="2" t="s">
        <v>230</v>
      </c>
      <c r="B215" s="2"/>
      <c r="F215" s="37">
        <f t="shared" si="3"/>
        <v>0</v>
      </c>
    </row>
    <row r="216" spans="1:6">
      <c r="A216" s="2" t="s">
        <v>231</v>
      </c>
      <c r="B216" s="2"/>
      <c r="F216" s="37">
        <f t="shared" si="3"/>
        <v>0</v>
      </c>
    </row>
    <row r="217" spans="1:6">
      <c r="A217" s="2" t="s">
        <v>232</v>
      </c>
      <c r="B217" s="2"/>
      <c r="F217" s="37">
        <f t="shared" si="3"/>
        <v>0</v>
      </c>
    </row>
    <row r="218" spans="1:6">
      <c r="A218" s="2" t="s">
        <v>233</v>
      </c>
      <c r="B218" s="2"/>
      <c r="F218" s="37">
        <f t="shared" si="3"/>
        <v>0</v>
      </c>
    </row>
    <row r="219" spans="1:6">
      <c r="A219" s="2" t="s">
        <v>234</v>
      </c>
      <c r="B219" s="2"/>
      <c r="F219" s="37">
        <f t="shared" si="3"/>
        <v>0</v>
      </c>
    </row>
    <row r="220" spans="1:6">
      <c r="A220" s="2" t="s">
        <v>235</v>
      </c>
      <c r="B220" s="2"/>
      <c r="F220" s="37">
        <f t="shared" si="3"/>
        <v>0</v>
      </c>
    </row>
    <row r="221" spans="1:6">
      <c r="A221" s="2" t="s">
        <v>237</v>
      </c>
      <c r="B221" s="2"/>
      <c r="F221" s="37">
        <f t="shared" si="3"/>
        <v>0</v>
      </c>
    </row>
    <row r="222" spans="1:6">
      <c r="A222" s="2" t="s">
        <v>238</v>
      </c>
      <c r="B222" s="2"/>
      <c r="F222" s="37">
        <f t="shared" si="3"/>
        <v>0</v>
      </c>
    </row>
    <row r="223" spans="1:6">
      <c r="A223" s="2" t="s">
        <v>239</v>
      </c>
      <c r="B223" s="2"/>
      <c r="F223" s="37">
        <f t="shared" si="3"/>
        <v>0</v>
      </c>
    </row>
    <row r="224" spans="1:6">
      <c r="A224" s="2" t="s">
        <v>240</v>
      </c>
      <c r="B224" s="2"/>
      <c r="F224" s="37">
        <f t="shared" si="3"/>
        <v>0</v>
      </c>
    </row>
    <row r="225" spans="1:6">
      <c r="A225" s="2" t="s">
        <v>241</v>
      </c>
      <c r="B225" s="2"/>
      <c r="F225" s="37">
        <f t="shared" si="3"/>
        <v>0</v>
      </c>
    </row>
    <row r="226" spans="1:6">
      <c r="A226" s="2" t="s">
        <v>242</v>
      </c>
      <c r="B226" s="2"/>
      <c r="F226" s="37">
        <f t="shared" si="3"/>
        <v>0</v>
      </c>
    </row>
    <row r="227" spans="1:6">
      <c r="A227" s="2" t="s">
        <v>243</v>
      </c>
      <c r="B227" s="2"/>
      <c r="F227" s="37">
        <f t="shared" si="3"/>
        <v>0</v>
      </c>
    </row>
    <row r="228" spans="1:6">
      <c r="A228" s="2" t="s">
        <v>244</v>
      </c>
      <c r="B228" s="2"/>
      <c r="F228" s="37">
        <f t="shared" si="3"/>
        <v>0</v>
      </c>
    </row>
    <row r="229" spans="1:6">
      <c r="A229" s="2" t="s">
        <v>245</v>
      </c>
      <c r="B229" s="2"/>
      <c r="F229" s="37">
        <f t="shared" si="3"/>
        <v>0</v>
      </c>
    </row>
    <row r="230" spans="1:6">
      <c r="A230" s="2" t="s">
        <v>246</v>
      </c>
      <c r="B230" s="2"/>
      <c r="F230" s="37">
        <f t="shared" si="3"/>
        <v>0</v>
      </c>
    </row>
    <row r="231" spans="1:6">
      <c r="A231" s="2" t="s">
        <v>247</v>
      </c>
      <c r="B231" s="2"/>
      <c r="F231" s="37">
        <f t="shared" si="3"/>
        <v>0</v>
      </c>
    </row>
    <row r="232" spans="1:6">
      <c r="A232" s="2" t="s">
        <v>248</v>
      </c>
      <c r="B232" s="2"/>
      <c r="F232" s="37">
        <f t="shared" si="3"/>
        <v>0</v>
      </c>
    </row>
    <row r="233" spans="1:6">
      <c r="A233" s="2" t="s">
        <v>249</v>
      </c>
      <c r="B233" s="2"/>
      <c r="F233" s="37">
        <f t="shared" si="3"/>
        <v>0</v>
      </c>
    </row>
    <row r="234" spans="1:6">
      <c r="A234" s="2" t="s">
        <v>251</v>
      </c>
      <c r="B234" s="2"/>
      <c r="F234" s="37">
        <f t="shared" si="3"/>
        <v>0</v>
      </c>
    </row>
    <row r="235" spans="1:6">
      <c r="A235" s="2" t="s">
        <v>252</v>
      </c>
      <c r="B235" s="2"/>
      <c r="F235" s="37">
        <f t="shared" si="3"/>
        <v>0</v>
      </c>
    </row>
    <row r="236" spans="1:6">
      <c r="A236" s="2" t="s">
        <v>253</v>
      </c>
      <c r="B236" s="2"/>
      <c r="F236" s="37">
        <f t="shared" si="3"/>
        <v>0</v>
      </c>
    </row>
    <row r="237" spans="1:6">
      <c r="A237" s="2" t="s">
        <v>255</v>
      </c>
      <c r="B237" s="2"/>
      <c r="F237" s="37">
        <f t="shared" si="3"/>
        <v>0</v>
      </c>
    </row>
    <row r="238" spans="1:6">
      <c r="A238" s="2" t="s">
        <v>256</v>
      </c>
      <c r="B238" s="2"/>
      <c r="F238" s="37">
        <f t="shared" si="3"/>
        <v>0</v>
      </c>
    </row>
    <row r="239" spans="1:6">
      <c r="A239" s="2" t="s">
        <v>257</v>
      </c>
      <c r="B239" s="2"/>
      <c r="F239" s="37">
        <f t="shared" si="3"/>
        <v>0</v>
      </c>
    </row>
    <row r="240" spans="1:6">
      <c r="A240" s="2" t="s">
        <v>258</v>
      </c>
      <c r="B240" s="2"/>
      <c r="F240" s="37">
        <f t="shared" si="3"/>
        <v>0</v>
      </c>
    </row>
    <row r="241" spans="1:6">
      <c r="A241" s="2" t="s">
        <v>260</v>
      </c>
      <c r="B241" s="2"/>
      <c r="F241" s="37">
        <f t="shared" si="3"/>
        <v>0</v>
      </c>
    </row>
    <row r="242" spans="1:6">
      <c r="A242" s="2" t="s">
        <v>261</v>
      </c>
      <c r="B242" s="2"/>
      <c r="F242" s="37">
        <f t="shared" si="3"/>
        <v>0</v>
      </c>
    </row>
    <row r="243" spans="1:6">
      <c r="A243" s="2" t="s">
        <v>262</v>
      </c>
      <c r="B243" s="2"/>
      <c r="F243" s="37">
        <f t="shared" si="3"/>
        <v>0</v>
      </c>
    </row>
    <row r="244" spans="1:6">
      <c r="A244" s="2" t="s">
        <v>263</v>
      </c>
      <c r="B244" s="2"/>
      <c r="F244" s="37">
        <f t="shared" si="3"/>
        <v>0</v>
      </c>
    </row>
    <row r="245" spans="1:6">
      <c r="A245" s="2" t="s">
        <v>264</v>
      </c>
      <c r="B245" s="2"/>
      <c r="F245" s="37">
        <f t="shared" si="3"/>
        <v>0</v>
      </c>
    </row>
    <row r="246" spans="1:6">
      <c r="A246" s="2" t="s">
        <v>265</v>
      </c>
      <c r="B246" s="2"/>
      <c r="F246" s="37">
        <f t="shared" si="3"/>
        <v>0</v>
      </c>
    </row>
    <row r="247" spans="1:6">
      <c r="A247" s="2" t="s">
        <v>266</v>
      </c>
      <c r="B247" s="2"/>
      <c r="F247" s="37">
        <f t="shared" si="3"/>
        <v>0</v>
      </c>
    </row>
    <row r="248" spans="1:6">
      <c r="A248" s="2" t="s">
        <v>267</v>
      </c>
      <c r="B248" s="2"/>
      <c r="F248" s="37">
        <f t="shared" si="3"/>
        <v>0</v>
      </c>
    </row>
    <row r="249" spans="1:6">
      <c r="A249" s="2" t="s">
        <v>268</v>
      </c>
      <c r="B249" s="2"/>
      <c r="F249" s="37">
        <f t="shared" si="3"/>
        <v>0</v>
      </c>
    </row>
    <row r="250" spans="1:6">
      <c r="A250" s="2" t="s">
        <v>269</v>
      </c>
      <c r="B250" s="2"/>
      <c r="F250" s="37">
        <f t="shared" si="3"/>
        <v>0</v>
      </c>
    </row>
    <row r="251" spans="1:6">
      <c r="A251" s="2" t="s">
        <v>270</v>
      </c>
      <c r="B251" s="2"/>
      <c r="F251" s="37">
        <f t="shared" si="3"/>
        <v>0</v>
      </c>
    </row>
    <row r="252" spans="1:6">
      <c r="A252" s="2" t="s">
        <v>271</v>
      </c>
      <c r="B252" s="2"/>
      <c r="F252" s="37">
        <f t="shared" si="3"/>
        <v>0</v>
      </c>
    </row>
    <row r="253" spans="1:6">
      <c r="A253" s="2" t="s">
        <v>272</v>
      </c>
      <c r="B253" s="2"/>
      <c r="F253" s="37">
        <f t="shared" si="3"/>
        <v>0</v>
      </c>
    </row>
    <row r="254" spans="1:6">
      <c r="A254" s="2" t="s">
        <v>273</v>
      </c>
      <c r="B254" s="2"/>
      <c r="F254" s="37">
        <f t="shared" si="3"/>
        <v>0</v>
      </c>
    </row>
    <row r="255" spans="1:6">
      <c r="A255" s="2" t="s">
        <v>274</v>
      </c>
      <c r="B255" s="2"/>
      <c r="F255" s="37">
        <f t="shared" si="3"/>
        <v>0</v>
      </c>
    </row>
    <row r="256" spans="1:6">
      <c r="A256" s="2" t="s">
        <v>275</v>
      </c>
      <c r="B256" s="2"/>
      <c r="F256" s="37">
        <f t="shared" si="3"/>
        <v>0</v>
      </c>
    </row>
    <row r="257" spans="1:6">
      <c r="A257" s="2" t="s">
        <v>276</v>
      </c>
      <c r="B257" s="2"/>
      <c r="F257" s="37">
        <f t="shared" si="3"/>
        <v>0</v>
      </c>
    </row>
    <row r="258" spans="1:6">
      <c r="A258" s="2" t="s">
        <v>277</v>
      </c>
      <c r="B258" s="2"/>
      <c r="F258" s="37">
        <f t="shared" ref="F258:F321" si="4">E258*EC258-G258</f>
        <v>0</v>
      </c>
    </row>
    <row r="259" spans="1:6">
      <c r="A259" s="2" t="s">
        <v>278</v>
      </c>
      <c r="B259" s="2"/>
      <c r="F259" s="37">
        <f t="shared" si="4"/>
        <v>0</v>
      </c>
    </row>
    <row r="260" spans="1:6">
      <c r="A260" s="2" t="s">
        <v>279</v>
      </c>
      <c r="B260" s="2"/>
      <c r="F260" s="37">
        <f t="shared" si="4"/>
        <v>0</v>
      </c>
    </row>
    <row r="261" spans="1:6">
      <c r="A261" s="2" t="s">
        <v>280</v>
      </c>
      <c r="B261" s="2"/>
      <c r="F261" s="37">
        <f t="shared" si="4"/>
        <v>0</v>
      </c>
    </row>
    <row r="262" spans="1:6">
      <c r="A262" s="2" t="s">
        <v>281</v>
      </c>
      <c r="B262" s="2"/>
      <c r="F262" s="37">
        <f t="shared" si="4"/>
        <v>0</v>
      </c>
    </row>
    <row r="263" spans="1:6">
      <c r="A263" s="2" t="s">
        <v>282</v>
      </c>
      <c r="B263" s="2"/>
      <c r="F263" s="37">
        <f t="shared" si="4"/>
        <v>0</v>
      </c>
    </row>
    <row r="264" spans="1:6">
      <c r="A264" s="2" t="s">
        <v>283</v>
      </c>
      <c r="B264" s="2"/>
      <c r="F264" s="37">
        <f t="shared" si="4"/>
        <v>0</v>
      </c>
    </row>
    <row r="265" spans="1:6">
      <c r="A265" s="2" t="s">
        <v>284</v>
      </c>
      <c r="B265" s="2"/>
      <c r="F265" s="37">
        <f t="shared" si="4"/>
        <v>0</v>
      </c>
    </row>
    <row r="266" spans="1:6">
      <c r="A266" s="2" t="s">
        <v>285</v>
      </c>
      <c r="B266" s="2"/>
      <c r="F266" s="37">
        <f t="shared" si="4"/>
        <v>0</v>
      </c>
    </row>
    <row r="267" spans="1:6">
      <c r="A267" s="2" t="s">
        <v>287</v>
      </c>
      <c r="B267" s="2"/>
      <c r="F267" s="37">
        <f t="shared" si="4"/>
        <v>0</v>
      </c>
    </row>
    <row r="268" spans="1:6">
      <c r="A268" s="2" t="s">
        <v>288</v>
      </c>
      <c r="B268" s="2"/>
      <c r="F268" s="37">
        <f t="shared" si="4"/>
        <v>0</v>
      </c>
    </row>
    <row r="269" spans="1:6">
      <c r="A269" s="2" t="s">
        <v>289</v>
      </c>
      <c r="B269" s="2"/>
      <c r="F269" s="37">
        <f t="shared" si="4"/>
        <v>0</v>
      </c>
    </row>
    <row r="270" spans="1:6">
      <c r="A270" s="2" t="s">
        <v>290</v>
      </c>
      <c r="B270" s="2"/>
      <c r="F270" s="37">
        <f t="shared" si="4"/>
        <v>0</v>
      </c>
    </row>
    <row r="271" spans="1:6">
      <c r="A271" s="2" t="s">
        <v>291</v>
      </c>
      <c r="B271" s="2"/>
      <c r="F271" s="37">
        <f t="shared" si="4"/>
        <v>0</v>
      </c>
    </row>
    <row r="272" spans="1:6">
      <c r="A272" s="2" t="s">
        <v>292</v>
      </c>
      <c r="B272" s="2"/>
      <c r="F272" s="37">
        <f t="shared" si="4"/>
        <v>0</v>
      </c>
    </row>
    <row r="273" spans="1:6">
      <c r="A273" s="2" t="s">
        <v>293</v>
      </c>
      <c r="B273" s="2"/>
      <c r="F273" s="37">
        <f t="shared" si="4"/>
        <v>0</v>
      </c>
    </row>
    <row r="274" spans="1:6">
      <c r="A274" s="2" t="s">
        <v>294</v>
      </c>
      <c r="B274" s="2"/>
      <c r="F274" s="37">
        <f t="shared" si="4"/>
        <v>0</v>
      </c>
    </row>
    <row r="275" spans="1:6">
      <c r="A275" s="2" t="s">
        <v>295</v>
      </c>
      <c r="B275" s="2"/>
      <c r="F275" s="37">
        <f t="shared" si="4"/>
        <v>0</v>
      </c>
    </row>
    <row r="276" spans="1:6">
      <c r="A276" s="2" t="s">
        <v>296</v>
      </c>
      <c r="B276" s="2"/>
      <c r="F276" s="37">
        <f t="shared" si="4"/>
        <v>0</v>
      </c>
    </row>
    <row r="277" spans="1:6">
      <c r="A277" s="2" t="s">
        <v>297</v>
      </c>
      <c r="B277" s="2"/>
      <c r="F277" s="37">
        <f t="shared" si="4"/>
        <v>0</v>
      </c>
    </row>
    <row r="278" spans="1:6">
      <c r="A278" s="2" t="s">
        <v>299</v>
      </c>
      <c r="B278" s="2"/>
      <c r="F278" s="37">
        <f t="shared" si="4"/>
        <v>0</v>
      </c>
    </row>
    <row r="279" spans="1:6">
      <c r="A279" s="2" t="s">
        <v>300</v>
      </c>
      <c r="B279" s="2"/>
      <c r="F279" s="37">
        <f t="shared" si="4"/>
        <v>0</v>
      </c>
    </row>
    <row r="280" spans="1:6">
      <c r="A280" s="2" t="s">
        <v>301</v>
      </c>
      <c r="B280" s="2"/>
      <c r="F280" s="37">
        <f t="shared" si="4"/>
        <v>0</v>
      </c>
    </row>
    <row r="281" spans="1:6">
      <c r="A281" s="2" t="s">
        <v>302</v>
      </c>
      <c r="B281" s="2"/>
      <c r="F281" s="37">
        <f t="shared" si="4"/>
        <v>0</v>
      </c>
    </row>
    <row r="282" spans="1:6">
      <c r="A282" s="2" t="s">
        <v>303</v>
      </c>
      <c r="B282" s="2"/>
      <c r="F282" s="37">
        <f t="shared" si="4"/>
        <v>0</v>
      </c>
    </row>
    <row r="283" spans="1:6">
      <c r="A283" s="2" t="s">
        <v>304</v>
      </c>
      <c r="B283" s="2"/>
      <c r="F283" s="37">
        <f t="shared" si="4"/>
        <v>0</v>
      </c>
    </row>
    <row r="284" spans="1:6">
      <c r="A284" s="2" t="s">
        <v>305</v>
      </c>
      <c r="B284" s="2"/>
      <c r="F284" s="37">
        <f t="shared" si="4"/>
        <v>0</v>
      </c>
    </row>
    <row r="285" spans="1:6">
      <c r="A285" s="2" t="s">
        <v>306</v>
      </c>
      <c r="B285" s="2"/>
      <c r="F285" s="37">
        <f t="shared" si="4"/>
        <v>0</v>
      </c>
    </row>
    <row r="286" spans="1:6">
      <c r="A286" s="2" t="s">
        <v>307</v>
      </c>
      <c r="B286" s="2"/>
      <c r="F286" s="37">
        <f t="shared" si="4"/>
        <v>0</v>
      </c>
    </row>
    <row r="287" spans="1:6">
      <c r="A287" s="2" t="s">
        <v>308</v>
      </c>
      <c r="B287" s="2"/>
      <c r="F287" s="37">
        <f t="shared" si="4"/>
        <v>0</v>
      </c>
    </row>
    <row r="288" spans="1:6">
      <c r="A288" s="2" t="s">
        <v>309</v>
      </c>
      <c r="B288" s="2"/>
      <c r="F288" s="37">
        <f t="shared" si="4"/>
        <v>0</v>
      </c>
    </row>
    <row r="289" spans="1:6">
      <c r="A289" s="2" t="s">
        <v>311</v>
      </c>
      <c r="B289" s="2"/>
      <c r="F289" s="37">
        <f t="shared" si="4"/>
        <v>0</v>
      </c>
    </row>
    <row r="290" spans="1:6">
      <c r="A290" s="2" t="s">
        <v>312</v>
      </c>
      <c r="B290" s="2"/>
      <c r="F290" s="37">
        <f t="shared" si="4"/>
        <v>0</v>
      </c>
    </row>
    <row r="291" spans="1:6">
      <c r="A291" s="2" t="s">
        <v>313</v>
      </c>
      <c r="B291" s="2"/>
      <c r="F291" s="37">
        <f t="shared" si="4"/>
        <v>0</v>
      </c>
    </row>
    <row r="292" spans="1:6">
      <c r="A292" s="2" t="s">
        <v>314</v>
      </c>
      <c r="B292" s="2"/>
      <c r="F292" s="37">
        <f t="shared" si="4"/>
        <v>0</v>
      </c>
    </row>
    <row r="293" spans="1:6">
      <c r="A293" s="2" t="s">
        <v>315</v>
      </c>
      <c r="B293" s="2"/>
      <c r="F293" s="37">
        <f t="shared" si="4"/>
        <v>0</v>
      </c>
    </row>
    <row r="294" spans="1:6">
      <c r="A294" s="2" t="s">
        <v>316</v>
      </c>
      <c r="B294" s="2"/>
      <c r="F294" s="37">
        <f t="shared" si="4"/>
        <v>0</v>
      </c>
    </row>
    <row r="295" spans="1:6">
      <c r="A295" s="2" t="s">
        <v>317</v>
      </c>
      <c r="B295" s="2"/>
      <c r="F295" s="37">
        <f t="shared" si="4"/>
        <v>0</v>
      </c>
    </row>
    <row r="296" spans="1:6">
      <c r="A296" s="2" t="s">
        <v>318</v>
      </c>
      <c r="B296" s="2"/>
      <c r="F296" s="37">
        <f t="shared" si="4"/>
        <v>0</v>
      </c>
    </row>
    <row r="297" spans="1:6">
      <c r="A297" s="2" t="s">
        <v>319</v>
      </c>
      <c r="B297" s="2"/>
      <c r="F297" s="37">
        <f t="shared" si="4"/>
        <v>0</v>
      </c>
    </row>
    <row r="298" spans="1:6">
      <c r="A298" s="2" t="s">
        <v>320</v>
      </c>
      <c r="B298" s="2"/>
      <c r="F298" s="37">
        <f t="shared" si="4"/>
        <v>0</v>
      </c>
    </row>
    <row r="299" spans="1:6">
      <c r="A299" s="2" t="s">
        <v>321</v>
      </c>
      <c r="B299" s="2"/>
      <c r="F299" s="37">
        <f t="shared" si="4"/>
        <v>0</v>
      </c>
    </row>
    <row r="300" spans="1:6">
      <c r="A300" s="2" t="s">
        <v>322</v>
      </c>
      <c r="B300" s="2"/>
      <c r="F300" s="37">
        <f t="shared" si="4"/>
        <v>0</v>
      </c>
    </row>
    <row r="301" spans="1:6">
      <c r="A301" s="2" t="s">
        <v>323</v>
      </c>
      <c r="B301" s="2"/>
      <c r="F301" s="37">
        <f t="shared" si="4"/>
        <v>0</v>
      </c>
    </row>
    <row r="302" spans="1:6">
      <c r="A302" s="2" t="s">
        <v>324</v>
      </c>
      <c r="B302" s="2"/>
      <c r="F302" s="37">
        <f t="shared" si="4"/>
        <v>0</v>
      </c>
    </row>
    <row r="303" spans="1:6">
      <c r="A303" s="2" t="s">
        <v>325</v>
      </c>
      <c r="B303" s="2"/>
      <c r="F303" s="37">
        <f t="shared" si="4"/>
        <v>0</v>
      </c>
    </row>
    <row r="304" spans="1:6">
      <c r="A304" s="2" t="s">
        <v>326</v>
      </c>
      <c r="B304" s="2"/>
      <c r="F304" s="37">
        <f t="shared" si="4"/>
        <v>0</v>
      </c>
    </row>
    <row r="305" spans="1:6">
      <c r="A305" s="2" t="s">
        <v>328</v>
      </c>
      <c r="B305" s="2"/>
      <c r="F305" s="37">
        <f t="shared" si="4"/>
        <v>0</v>
      </c>
    </row>
    <row r="306" spans="1:6">
      <c r="A306" s="2" t="s">
        <v>329</v>
      </c>
      <c r="B306" s="2"/>
      <c r="F306" s="37">
        <f t="shared" si="4"/>
        <v>0</v>
      </c>
    </row>
    <row r="307" spans="1:6">
      <c r="A307" s="2" t="s">
        <v>330</v>
      </c>
      <c r="B307" s="2"/>
      <c r="F307" s="37">
        <f t="shared" si="4"/>
        <v>0</v>
      </c>
    </row>
    <row r="308" spans="1:6">
      <c r="A308" s="2" t="s">
        <v>331</v>
      </c>
      <c r="B308" s="2"/>
      <c r="F308" s="37">
        <f t="shared" si="4"/>
        <v>0</v>
      </c>
    </row>
    <row r="309" spans="1:6">
      <c r="A309" s="2" t="s">
        <v>332</v>
      </c>
      <c r="B309" s="2"/>
      <c r="F309" s="37">
        <f t="shared" si="4"/>
        <v>0</v>
      </c>
    </row>
    <row r="310" spans="1:6">
      <c r="A310" s="2" t="s">
        <v>333</v>
      </c>
      <c r="B310" s="2"/>
      <c r="F310" s="37">
        <f t="shared" si="4"/>
        <v>0</v>
      </c>
    </row>
    <row r="311" spans="1:6">
      <c r="A311" s="2" t="s">
        <v>334</v>
      </c>
      <c r="B311" s="2"/>
      <c r="F311" s="37">
        <f t="shared" si="4"/>
        <v>0</v>
      </c>
    </row>
    <row r="312" spans="1:6">
      <c r="A312" s="2" t="s">
        <v>335</v>
      </c>
      <c r="B312" s="2"/>
      <c r="F312" s="37">
        <f t="shared" si="4"/>
        <v>0</v>
      </c>
    </row>
    <row r="313" spans="1:6">
      <c r="A313" s="2" t="s">
        <v>336</v>
      </c>
      <c r="B313" s="2"/>
      <c r="F313" s="37">
        <f t="shared" si="4"/>
        <v>0</v>
      </c>
    </row>
    <row r="314" spans="1:6">
      <c r="A314" s="2" t="s">
        <v>337</v>
      </c>
      <c r="B314" s="2"/>
      <c r="F314" s="37">
        <f t="shared" si="4"/>
        <v>0</v>
      </c>
    </row>
    <row r="315" spans="1:6">
      <c r="A315" s="2" t="s">
        <v>338</v>
      </c>
      <c r="B315" s="2"/>
      <c r="F315" s="37">
        <f t="shared" si="4"/>
        <v>0</v>
      </c>
    </row>
    <row r="316" spans="1:6">
      <c r="A316" s="2" t="s">
        <v>339</v>
      </c>
      <c r="B316" s="2"/>
      <c r="F316" s="37">
        <f t="shared" si="4"/>
        <v>0</v>
      </c>
    </row>
    <row r="317" spans="1:6">
      <c r="A317" s="2" t="s">
        <v>340</v>
      </c>
      <c r="B317" s="2"/>
      <c r="F317" s="37">
        <f t="shared" si="4"/>
        <v>0</v>
      </c>
    </row>
    <row r="318" spans="1:6">
      <c r="A318" s="2" t="s">
        <v>341</v>
      </c>
      <c r="B318" s="2"/>
      <c r="F318" s="37">
        <f t="shared" si="4"/>
        <v>0</v>
      </c>
    </row>
    <row r="319" spans="1:6">
      <c r="A319" s="2" t="s">
        <v>342</v>
      </c>
      <c r="B319" s="2"/>
      <c r="F319" s="37">
        <f t="shared" si="4"/>
        <v>0</v>
      </c>
    </row>
    <row r="320" spans="1:6">
      <c r="A320" s="2" t="s">
        <v>343</v>
      </c>
      <c r="B320" s="2"/>
      <c r="F320" s="37">
        <f t="shared" si="4"/>
        <v>0</v>
      </c>
    </row>
    <row r="321" spans="1:6">
      <c r="A321" s="2" t="s">
        <v>344</v>
      </c>
      <c r="B321" s="2"/>
      <c r="F321" s="37">
        <f t="shared" si="4"/>
        <v>0</v>
      </c>
    </row>
    <row r="322" spans="1:6">
      <c r="A322" s="2" t="s">
        <v>345</v>
      </c>
      <c r="B322" s="2"/>
      <c r="F322" s="37">
        <f t="shared" ref="F322:F385" si="5">E322*EC322-G322</f>
        <v>0</v>
      </c>
    </row>
    <row r="323" spans="1:6">
      <c r="A323" s="2" t="s">
        <v>346</v>
      </c>
      <c r="B323" s="2"/>
      <c r="F323" s="37">
        <f t="shared" si="5"/>
        <v>0</v>
      </c>
    </row>
    <row r="324" spans="1:6">
      <c r="A324" s="2" t="s">
        <v>348</v>
      </c>
      <c r="B324" s="2"/>
      <c r="F324" s="37">
        <f t="shared" si="5"/>
        <v>0</v>
      </c>
    </row>
    <row r="325" spans="1:6">
      <c r="A325" s="2" t="s">
        <v>349</v>
      </c>
      <c r="B325" s="2"/>
      <c r="F325" s="37">
        <f t="shared" si="5"/>
        <v>0</v>
      </c>
    </row>
    <row r="326" spans="1:6">
      <c r="A326" s="2" t="s">
        <v>350</v>
      </c>
      <c r="B326" s="2"/>
      <c r="F326" s="37">
        <f t="shared" si="5"/>
        <v>0</v>
      </c>
    </row>
    <row r="327" spans="1:6">
      <c r="A327" s="2" t="s">
        <v>351</v>
      </c>
      <c r="B327" s="2"/>
      <c r="F327" s="37">
        <f t="shared" si="5"/>
        <v>0</v>
      </c>
    </row>
    <row r="328" spans="1:6">
      <c r="A328" s="2" t="s">
        <v>352</v>
      </c>
      <c r="B328" s="2"/>
      <c r="F328" s="37">
        <f t="shared" si="5"/>
        <v>0</v>
      </c>
    </row>
    <row r="329" spans="1:6">
      <c r="A329" s="2" t="s">
        <v>353</v>
      </c>
      <c r="B329" s="2"/>
      <c r="F329" s="37">
        <f t="shared" si="5"/>
        <v>0</v>
      </c>
    </row>
    <row r="330" spans="1:6">
      <c r="A330" s="2" t="s">
        <v>354</v>
      </c>
      <c r="B330" s="2"/>
      <c r="F330" s="37">
        <f t="shared" si="5"/>
        <v>0</v>
      </c>
    </row>
    <row r="331" spans="1:6">
      <c r="A331" s="2" t="s">
        <v>355</v>
      </c>
      <c r="B331" s="2"/>
      <c r="F331" s="37">
        <f t="shared" si="5"/>
        <v>0</v>
      </c>
    </row>
    <row r="332" spans="1:6">
      <c r="A332" s="2" t="s">
        <v>356</v>
      </c>
      <c r="B332" s="2"/>
      <c r="F332" s="37">
        <f t="shared" si="5"/>
        <v>0</v>
      </c>
    </row>
    <row r="333" spans="1:6">
      <c r="A333" s="2" t="s">
        <v>360</v>
      </c>
      <c r="B333" s="2"/>
      <c r="F333" s="37">
        <f t="shared" si="5"/>
        <v>0</v>
      </c>
    </row>
    <row r="334" spans="1:6">
      <c r="A334" s="2" t="s">
        <v>363</v>
      </c>
      <c r="B334" s="2"/>
      <c r="F334" s="37">
        <f t="shared" si="5"/>
        <v>0</v>
      </c>
    </row>
    <row r="335" spans="1:6">
      <c r="A335" s="2" t="s">
        <v>364</v>
      </c>
      <c r="B335" s="2"/>
      <c r="F335" s="37">
        <f t="shared" si="5"/>
        <v>0</v>
      </c>
    </row>
    <row r="336" spans="1:6">
      <c r="A336" s="2" t="s">
        <v>365</v>
      </c>
      <c r="B336" s="2"/>
      <c r="F336" s="37">
        <f t="shared" si="5"/>
        <v>0</v>
      </c>
    </row>
    <row r="337" spans="1:6">
      <c r="A337" s="2" t="s">
        <v>366</v>
      </c>
      <c r="B337" s="2"/>
      <c r="F337" s="37">
        <f t="shared" si="5"/>
        <v>0</v>
      </c>
    </row>
    <row r="338" spans="1:6">
      <c r="A338" s="2" t="s">
        <v>367</v>
      </c>
      <c r="B338" s="2"/>
      <c r="F338" s="37">
        <f t="shared" si="5"/>
        <v>0</v>
      </c>
    </row>
    <row r="339" spans="1:6">
      <c r="A339" s="2" t="s">
        <v>368</v>
      </c>
      <c r="B339" s="2"/>
      <c r="F339" s="37">
        <f t="shared" si="5"/>
        <v>0</v>
      </c>
    </row>
    <row r="340" spans="1:6">
      <c r="A340" s="2" t="s">
        <v>369</v>
      </c>
      <c r="B340" s="2"/>
      <c r="F340" s="37">
        <f t="shared" si="5"/>
        <v>0</v>
      </c>
    </row>
    <row r="341" spans="1:6">
      <c r="A341" s="2" t="s">
        <v>370</v>
      </c>
      <c r="B341" s="2"/>
      <c r="F341" s="37">
        <f t="shared" si="5"/>
        <v>0</v>
      </c>
    </row>
    <row r="342" spans="1:6">
      <c r="A342" s="2" t="s">
        <v>371</v>
      </c>
      <c r="B342" s="2"/>
      <c r="F342" s="37">
        <f t="shared" si="5"/>
        <v>0</v>
      </c>
    </row>
    <row r="343" spans="1:6">
      <c r="A343" s="2" t="s">
        <v>372</v>
      </c>
      <c r="B343" s="2"/>
      <c r="F343" s="37">
        <f t="shared" si="5"/>
        <v>0</v>
      </c>
    </row>
    <row r="344" spans="1:6">
      <c r="A344" s="2" t="s">
        <v>373</v>
      </c>
      <c r="B344" s="2"/>
      <c r="F344" s="37">
        <f t="shared" si="5"/>
        <v>0</v>
      </c>
    </row>
    <row r="345" spans="1:6">
      <c r="A345" s="2" t="s">
        <v>374</v>
      </c>
      <c r="B345" s="2"/>
      <c r="F345" s="37">
        <f t="shared" si="5"/>
        <v>0</v>
      </c>
    </row>
    <row r="346" spans="1:6">
      <c r="A346" s="2" t="s">
        <v>375</v>
      </c>
      <c r="B346" s="2"/>
      <c r="F346" s="37">
        <f t="shared" si="5"/>
        <v>0</v>
      </c>
    </row>
    <row r="347" spans="1:6">
      <c r="A347" s="2" t="s">
        <v>376</v>
      </c>
      <c r="B347" s="2"/>
      <c r="F347" s="37">
        <f t="shared" si="5"/>
        <v>0</v>
      </c>
    </row>
    <row r="348" spans="1:6">
      <c r="A348" s="2" t="s">
        <v>377</v>
      </c>
      <c r="B348" s="2"/>
      <c r="F348" s="37">
        <f t="shared" si="5"/>
        <v>0</v>
      </c>
    </row>
    <row r="349" spans="1:6">
      <c r="A349" s="2" t="s">
        <v>378</v>
      </c>
      <c r="B349" s="2"/>
      <c r="F349" s="37">
        <f t="shared" si="5"/>
        <v>0</v>
      </c>
    </row>
    <row r="350" spans="1:6">
      <c r="A350" s="2" t="s">
        <v>379</v>
      </c>
      <c r="B350" s="2"/>
      <c r="F350" s="37">
        <f t="shared" si="5"/>
        <v>0</v>
      </c>
    </row>
    <row r="351" spans="1:6">
      <c r="A351" s="2" t="s">
        <v>380</v>
      </c>
      <c r="B351" s="2"/>
      <c r="F351" s="37">
        <f t="shared" si="5"/>
        <v>0</v>
      </c>
    </row>
    <row r="352" spans="1:6">
      <c r="A352" s="2" t="s">
        <v>381</v>
      </c>
      <c r="B352" s="2"/>
      <c r="F352" s="37">
        <f t="shared" si="5"/>
        <v>0</v>
      </c>
    </row>
    <row r="353" spans="1:6">
      <c r="A353" s="2" t="s">
        <v>382</v>
      </c>
      <c r="B353" s="2"/>
      <c r="F353" s="37">
        <f t="shared" si="5"/>
        <v>0</v>
      </c>
    </row>
    <row r="354" spans="1:6">
      <c r="A354" s="2" t="s">
        <v>383</v>
      </c>
      <c r="B354" s="2"/>
      <c r="F354" s="37">
        <f t="shared" si="5"/>
        <v>0</v>
      </c>
    </row>
    <row r="355" spans="1:6">
      <c r="A355" s="2" t="s">
        <v>384</v>
      </c>
      <c r="B355" s="2"/>
      <c r="F355" s="37">
        <f t="shared" si="5"/>
        <v>0</v>
      </c>
    </row>
    <row r="356" spans="1:6">
      <c r="A356" s="2" t="s">
        <v>385</v>
      </c>
      <c r="B356" s="2"/>
      <c r="F356" s="37">
        <f t="shared" si="5"/>
        <v>0</v>
      </c>
    </row>
    <row r="357" spans="1:6">
      <c r="A357" s="2" t="s">
        <v>386</v>
      </c>
      <c r="B357" s="2"/>
      <c r="F357" s="37">
        <f t="shared" si="5"/>
        <v>0</v>
      </c>
    </row>
    <row r="358" spans="1:6">
      <c r="A358" s="2" t="s">
        <v>387</v>
      </c>
      <c r="B358" s="2"/>
      <c r="F358" s="37">
        <f t="shared" si="5"/>
        <v>0</v>
      </c>
    </row>
    <row r="359" spans="1:6">
      <c r="A359" s="2" t="s">
        <v>388</v>
      </c>
      <c r="B359" s="2"/>
      <c r="F359" s="37">
        <f t="shared" si="5"/>
        <v>0</v>
      </c>
    </row>
    <row r="360" spans="1:6">
      <c r="A360" s="2" t="s">
        <v>389</v>
      </c>
      <c r="B360" s="2"/>
      <c r="F360" s="37">
        <f t="shared" si="5"/>
        <v>0</v>
      </c>
    </row>
    <row r="361" spans="1:6">
      <c r="A361" s="2" t="s">
        <v>390</v>
      </c>
      <c r="B361" s="2"/>
      <c r="F361" s="37">
        <f t="shared" si="5"/>
        <v>0</v>
      </c>
    </row>
    <row r="362" spans="1:6">
      <c r="A362" s="2" t="s">
        <v>391</v>
      </c>
      <c r="B362" s="2"/>
      <c r="F362" s="37">
        <f t="shared" si="5"/>
        <v>0</v>
      </c>
    </row>
    <row r="363" spans="1:6">
      <c r="A363" s="2" t="s">
        <v>392</v>
      </c>
      <c r="B363" s="2"/>
      <c r="F363" s="37">
        <f t="shared" si="5"/>
        <v>0</v>
      </c>
    </row>
    <row r="364" spans="1:6">
      <c r="A364" s="2" t="s">
        <v>393</v>
      </c>
      <c r="B364" s="2"/>
      <c r="F364" s="37">
        <f t="shared" si="5"/>
        <v>0</v>
      </c>
    </row>
    <row r="365" spans="1:6">
      <c r="A365" s="2" t="s">
        <v>394</v>
      </c>
      <c r="B365" s="2"/>
      <c r="F365" s="37">
        <f t="shared" si="5"/>
        <v>0</v>
      </c>
    </row>
    <row r="366" spans="1:6">
      <c r="A366" s="2" t="s">
        <v>395</v>
      </c>
      <c r="B366" s="2"/>
      <c r="F366" s="37">
        <f t="shared" si="5"/>
        <v>0</v>
      </c>
    </row>
    <row r="367" spans="1:6">
      <c r="A367" s="2" t="s">
        <v>396</v>
      </c>
      <c r="B367" s="2"/>
      <c r="F367" s="37">
        <f t="shared" si="5"/>
        <v>0</v>
      </c>
    </row>
    <row r="368" spans="1:6">
      <c r="A368" s="2" t="s">
        <v>398</v>
      </c>
      <c r="B368" s="2"/>
      <c r="F368" s="37">
        <f t="shared" si="5"/>
        <v>0</v>
      </c>
    </row>
    <row r="369" spans="1:6">
      <c r="A369" s="2" t="s">
        <v>399</v>
      </c>
      <c r="B369" s="2"/>
      <c r="F369" s="37">
        <f t="shared" si="5"/>
        <v>0</v>
      </c>
    </row>
    <row r="370" spans="1:6">
      <c r="A370" s="2" t="s">
        <v>400</v>
      </c>
      <c r="B370" s="2"/>
      <c r="F370" s="37">
        <f t="shared" si="5"/>
        <v>0</v>
      </c>
    </row>
    <row r="371" spans="1:6">
      <c r="A371" s="2" t="s">
        <v>401</v>
      </c>
      <c r="B371" s="2"/>
      <c r="F371" s="37">
        <f t="shared" si="5"/>
        <v>0</v>
      </c>
    </row>
    <row r="372" spans="1:6">
      <c r="A372" s="2" t="s">
        <v>402</v>
      </c>
      <c r="B372" s="2"/>
      <c r="F372" s="37">
        <f t="shared" si="5"/>
        <v>0</v>
      </c>
    </row>
    <row r="373" spans="1:6">
      <c r="A373" s="2" t="s">
        <v>403</v>
      </c>
      <c r="B373" s="2"/>
      <c r="F373" s="37">
        <f t="shared" si="5"/>
        <v>0</v>
      </c>
    </row>
    <row r="374" spans="1:6">
      <c r="A374" s="2" t="s">
        <v>404</v>
      </c>
      <c r="B374" s="2"/>
      <c r="F374" s="37">
        <f t="shared" si="5"/>
        <v>0</v>
      </c>
    </row>
    <row r="375" spans="1:6">
      <c r="A375" s="2" t="s">
        <v>405</v>
      </c>
      <c r="B375" s="2"/>
      <c r="F375" s="37">
        <f t="shared" si="5"/>
        <v>0</v>
      </c>
    </row>
    <row r="376" spans="1:6">
      <c r="A376" s="2" t="s">
        <v>406</v>
      </c>
      <c r="B376" s="2"/>
      <c r="F376" s="37">
        <f t="shared" si="5"/>
        <v>0</v>
      </c>
    </row>
    <row r="377" spans="1:6">
      <c r="A377" s="2" t="s">
        <v>407</v>
      </c>
      <c r="B377" s="2"/>
      <c r="F377" s="37">
        <f t="shared" si="5"/>
        <v>0</v>
      </c>
    </row>
    <row r="378" spans="1:6">
      <c r="A378" s="2" t="s">
        <v>408</v>
      </c>
      <c r="B378" s="2"/>
      <c r="F378" s="37">
        <f t="shared" si="5"/>
        <v>0</v>
      </c>
    </row>
    <row r="379" spans="1:6">
      <c r="A379" s="2" t="s">
        <v>409</v>
      </c>
      <c r="B379" s="2"/>
      <c r="F379" s="37">
        <f t="shared" si="5"/>
        <v>0</v>
      </c>
    </row>
    <row r="380" spans="1:6">
      <c r="A380" s="2" t="s">
        <v>410</v>
      </c>
      <c r="B380" s="2"/>
      <c r="F380" s="37">
        <f t="shared" si="5"/>
        <v>0</v>
      </c>
    </row>
    <row r="381" spans="1:6">
      <c r="A381" s="2" t="s">
        <v>411</v>
      </c>
      <c r="B381" s="2"/>
      <c r="F381" s="37">
        <f t="shared" si="5"/>
        <v>0</v>
      </c>
    </row>
    <row r="382" spans="1:6">
      <c r="A382" s="2" t="s">
        <v>412</v>
      </c>
      <c r="B382" s="2"/>
      <c r="F382" s="37">
        <f t="shared" si="5"/>
        <v>0</v>
      </c>
    </row>
    <row r="383" spans="1:6">
      <c r="A383" s="2" t="s">
        <v>413</v>
      </c>
      <c r="B383" s="2"/>
      <c r="F383" s="37">
        <f t="shared" si="5"/>
        <v>0</v>
      </c>
    </row>
    <row r="384" spans="1:6">
      <c r="A384" s="2" t="s">
        <v>414</v>
      </c>
      <c r="B384" s="2"/>
      <c r="F384" s="37">
        <f t="shared" si="5"/>
        <v>0</v>
      </c>
    </row>
    <row r="385" spans="1:6">
      <c r="A385" s="2" t="s">
        <v>415</v>
      </c>
      <c r="B385" s="2"/>
      <c r="F385" s="37">
        <f t="shared" si="5"/>
        <v>0</v>
      </c>
    </row>
    <row r="386" spans="1:6">
      <c r="A386" s="2" t="s">
        <v>416</v>
      </c>
      <c r="B386" s="2"/>
      <c r="F386" s="37">
        <f t="shared" ref="F386:F414" si="6">E386*EC386-G386</f>
        <v>0</v>
      </c>
    </row>
    <row r="387" spans="1:6">
      <c r="A387" s="2" t="s">
        <v>417</v>
      </c>
      <c r="B387" s="2"/>
      <c r="F387" s="37">
        <f t="shared" si="6"/>
        <v>0</v>
      </c>
    </row>
    <row r="388" spans="1:6">
      <c r="A388" s="2" t="s">
        <v>418</v>
      </c>
      <c r="B388" s="2"/>
      <c r="F388" s="37">
        <f t="shared" si="6"/>
        <v>0</v>
      </c>
    </row>
    <row r="389" spans="1:6">
      <c r="A389" s="2" t="s">
        <v>419</v>
      </c>
      <c r="B389" s="2"/>
      <c r="F389" s="37">
        <f t="shared" si="6"/>
        <v>0</v>
      </c>
    </row>
    <row r="390" spans="1:6">
      <c r="A390" s="2" t="s">
        <v>420</v>
      </c>
      <c r="B390" s="2"/>
      <c r="F390" s="37">
        <f t="shared" si="6"/>
        <v>0</v>
      </c>
    </row>
    <row r="391" spans="1:6">
      <c r="A391" s="2" t="s">
        <v>421</v>
      </c>
      <c r="B391" s="2"/>
      <c r="F391" s="37">
        <f t="shared" si="6"/>
        <v>0</v>
      </c>
    </row>
    <row r="392" spans="1:6">
      <c r="A392" s="2" t="s">
        <v>422</v>
      </c>
      <c r="B392" s="2"/>
      <c r="F392" s="37">
        <f t="shared" si="6"/>
        <v>0</v>
      </c>
    </row>
    <row r="393" spans="1:6">
      <c r="A393" s="2" t="s">
        <v>423</v>
      </c>
      <c r="B393" s="2"/>
      <c r="F393" s="37">
        <f t="shared" si="6"/>
        <v>0</v>
      </c>
    </row>
    <row r="394" spans="1:6">
      <c r="A394" s="2" t="s">
        <v>424</v>
      </c>
      <c r="B394" s="2"/>
      <c r="F394" s="37">
        <f t="shared" si="6"/>
        <v>0</v>
      </c>
    </row>
    <row r="395" spans="1:6">
      <c r="A395" s="2" t="s">
        <v>425</v>
      </c>
      <c r="B395" s="2"/>
      <c r="F395" s="37">
        <f t="shared" si="6"/>
        <v>0</v>
      </c>
    </row>
    <row r="396" spans="1:6">
      <c r="A396" s="2" t="s">
        <v>426</v>
      </c>
      <c r="B396" s="2"/>
      <c r="F396" s="37">
        <f t="shared" si="6"/>
        <v>0</v>
      </c>
    </row>
    <row r="397" spans="1:6">
      <c r="A397" s="2" t="s">
        <v>904</v>
      </c>
      <c r="B397" s="2"/>
      <c r="F397" s="37">
        <f t="shared" si="6"/>
        <v>0</v>
      </c>
    </row>
    <row r="398" spans="1:6">
      <c r="A398" s="2" t="s">
        <v>427</v>
      </c>
      <c r="B398" s="2"/>
      <c r="F398" s="37">
        <f t="shared" si="6"/>
        <v>0</v>
      </c>
    </row>
    <row r="399" spans="1:6">
      <c r="A399" s="2" t="s">
        <v>429</v>
      </c>
      <c r="B399" s="2"/>
      <c r="F399" s="37">
        <f t="shared" si="6"/>
        <v>0</v>
      </c>
    </row>
    <row r="400" spans="1:6">
      <c r="A400" s="2" t="s">
        <v>430</v>
      </c>
      <c r="B400" s="2"/>
      <c r="F400" s="37">
        <f t="shared" si="6"/>
        <v>0</v>
      </c>
    </row>
    <row r="401" spans="1:6">
      <c r="A401" s="2" t="s">
        <v>431</v>
      </c>
      <c r="B401" s="2"/>
      <c r="F401" s="37">
        <f t="shared" si="6"/>
        <v>0</v>
      </c>
    </row>
    <row r="402" spans="1:6">
      <c r="A402" s="2" t="s">
        <v>432</v>
      </c>
      <c r="B402" s="2"/>
      <c r="F402" s="37">
        <f t="shared" si="6"/>
        <v>0</v>
      </c>
    </row>
    <row r="403" spans="1:6">
      <c r="A403" s="2" t="s">
        <v>433</v>
      </c>
      <c r="B403" s="2"/>
      <c r="F403" s="37">
        <f t="shared" si="6"/>
        <v>0</v>
      </c>
    </row>
    <row r="404" spans="1:6">
      <c r="A404" s="2" t="s">
        <v>434</v>
      </c>
      <c r="B404" s="2"/>
      <c r="F404" s="37">
        <f t="shared" si="6"/>
        <v>0</v>
      </c>
    </row>
    <row r="405" spans="1:6">
      <c r="A405" s="2" t="s">
        <v>435</v>
      </c>
      <c r="B405" s="2"/>
      <c r="F405" s="37">
        <f t="shared" si="6"/>
        <v>0</v>
      </c>
    </row>
    <row r="406" spans="1:6">
      <c r="A406" s="2" t="s">
        <v>437</v>
      </c>
      <c r="B406" s="2"/>
      <c r="F406" s="37">
        <f t="shared" si="6"/>
        <v>0</v>
      </c>
    </row>
    <row r="407" spans="1:6">
      <c r="A407" s="2" t="s">
        <v>438</v>
      </c>
      <c r="B407" s="2"/>
      <c r="F407" s="37">
        <f t="shared" si="6"/>
        <v>0</v>
      </c>
    </row>
    <row r="408" spans="1:6">
      <c r="A408" s="2" t="s">
        <v>439</v>
      </c>
      <c r="B408" s="2"/>
      <c r="F408" s="37">
        <f t="shared" si="6"/>
        <v>0</v>
      </c>
    </row>
    <row r="409" spans="1:6">
      <c r="A409" s="2" t="s">
        <v>440</v>
      </c>
      <c r="B409" s="2"/>
      <c r="F409" s="37">
        <f t="shared" si="6"/>
        <v>0</v>
      </c>
    </row>
    <row r="410" spans="1:6">
      <c r="A410" s="2" t="s">
        <v>441</v>
      </c>
      <c r="B410" s="2"/>
      <c r="F410" s="37">
        <f t="shared" si="6"/>
        <v>0</v>
      </c>
    </row>
    <row r="411" spans="1:6">
      <c r="A411" s="2" t="s">
        <v>442</v>
      </c>
      <c r="B411" s="2"/>
      <c r="F411" s="37">
        <f t="shared" si="6"/>
        <v>0</v>
      </c>
    </row>
    <row r="412" spans="1:6">
      <c r="A412" s="2" t="s">
        <v>443</v>
      </c>
      <c r="B412" s="2"/>
      <c r="F412" s="37">
        <f t="shared" si="6"/>
        <v>0</v>
      </c>
    </row>
    <row r="413" spans="1:6">
      <c r="A413" s="2" t="s">
        <v>444</v>
      </c>
      <c r="B413" s="2"/>
      <c r="F413" s="37">
        <f t="shared" si="6"/>
        <v>0</v>
      </c>
    </row>
    <row r="414" spans="1:6">
      <c r="A414" s="2" t="s">
        <v>448</v>
      </c>
      <c r="B414" s="2"/>
      <c r="F414" s="37">
        <f t="shared" si="6"/>
        <v>0</v>
      </c>
    </row>
  </sheetData>
  <dataValidations count="1">
    <dataValidation type="list" allowBlank="1" showInputMessage="1" showErrorMessage="1" sqref="A2:A1048576 B416:B1048576">
      <formula1>Produits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Matrice</vt:lpstr>
      <vt:lpstr>détail des ventes</vt:lpstr>
      <vt:lpstr>Stock</vt:lpstr>
      <vt:lpstr>Produit Recu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Dioalen FROELIGER</dc:creator>
  <cp:lastModifiedBy>Dioalen FROELIGER</cp:lastModifiedBy>
  <dcterms:created xsi:type="dcterms:W3CDTF">2014-06-19T06:11:00Z</dcterms:created>
  <dcterms:modified xsi:type="dcterms:W3CDTF">2014-06-19T06:23:09Z</dcterms:modified>
</cp:coreProperties>
</file>