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xr:revisionPtr revIDLastSave="0" documentId="13_ncr:1_{DE84F14D-121B-47A3-9613-2F415C4E5943}" xr6:coauthVersionLast="47" xr6:coauthVersionMax="47" xr10:uidLastSave="{00000000-0000-0000-0000-000000000000}"/>
  <bookViews>
    <workbookView xWindow="72" yWindow="432" windowWidth="17832" windowHeight="8952" activeTab="4" xr2:uid="{207D077B-A892-4A7F-8737-B565CC3755FA}"/>
  </bookViews>
  <sheets>
    <sheet name="Bdd" sheetId="1" r:id="rId1"/>
    <sheet name="Cfg" sheetId="5" r:id="rId2"/>
    <sheet name="Hebdo" sheetId="2" r:id="rId3"/>
    <sheet name="Mois" sheetId="3" r:id="rId4"/>
    <sheet name="Année" sheetId="6" r:id="rId5"/>
  </sheets>
  <functionGroups builtInGroupCount="19"/>
  <definedNames>
    <definedName name="Ferie">Mois!$FR$6:$FR$17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  <c r="A4" i="6"/>
  <c r="D5" i="6"/>
  <c r="E5" i="6" s="1"/>
  <c r="E4" i="6" l="1"/>
  <c r="F5" i="6"/>
  <c r="D4" i="6"/>
  <c r="F4" i="6" l="1"/>
  <c r="G5" i="6"/>
  <c r="G4" i="6" l="1"/>
  <c r="H5" i="6"/>
  <c r="I5" i="6" l="1"/>
  <c r="H4" i="6"/>
  <c r="I4" i="6" l="1"/>
  <c r="J5" i="6"/>
  <c r="K5" i="6" l="1"/>
  <c r="J4" i="6"/>
  <c r="L5" i="6" l="1"/>
  <c r="K4" i="6"/>
  <c r="M5" i="6" l="1"/>
  <c r="L4" i="6"/>
  <c r="N5" i="6" l="1"/>
  <c r="M4" i="6"/>
  <c r="N4" i="6" l="1"/>
  <c r="O5" i="6"/>
  <c r="O4" i="6" l="1"/>
  <c r="P5" i="6"/>
  <c r="Q5" i="6" l="1"/>
  <c r="P4" i="6"/>
  <c r="R5" i="6" l="1"/>
  <c r="Q4" i="6"/>
  <c r="S5" i="6" l="1"/>
  <c r="R4" i="6"/>
  <c r="T5" i="6" l="1"/>
  <c r="S4" i="6"/>
  <c r="U5" i="6" l="1"/>
  <c r="T4" i="6"/>
  <c r="V5" i="6" l="1"/>
  <c r="U4" i="6"/>
  <c r="V4" i="6" l="1"/>
  <c r="W5" i="6"/>
  <c r="W4" i="6" l="1"/>
  <c r="X5" i="6"/>
  <c r="Y5" i="6" l="1"/>
  <c r="X4" i="6"/>
  <c r="Z5" i="6" l="1"/>
  <c r="Y4" i="6"/>
  <c r="AA5" i="6" l="1"/>
  <c r="Z4" i="6"/>
  <c r="AB5" i="6" l="1"/>
  <c r="AA4" i="6"/>
  <c r="AC5" i="6" l="1"/>
  <c r="AB4" i="6"/>
  <c r="AD5" i="6" l="1"/>
  <c r="AC4" i="6"/>
  <c r="AD4" i="6" l="1"/>
  <c r="AE5" i="6"/>
  <c r="AE4" i="6" l="1"/>
  <c r="AF5" i="6"/>
  <c r="AG5" i="6" l="1"/>
  <c r="AF4" i="6"/>
  <c r="AG4" i="6" l="1"/>
  <c r="AH5" i="6"/>
  <c r="AI5" i="6" l="1"/>
  <c r="AH4" i="6"/>
  <c r="AJ5" i="6" l="1"/>
  <c r="AI4" i="6"/>
  <c r="D6" i="3"/>
  <c r="E6" i="3"/>
  <c r="F6" i="3"/>
  <c r="G6" i="3"/>
  <c r="H6" i="3"/>
  <c r="I6" i="3"/>
  <c r="J6" i="3"/>
  <c r="K6" i="3"/>
  <c r="L6" i="3"/>
  <c r="C5" i="3"/>
  <c r="B5" i="3"/>
  <c r="C5" i="2"/>
  <c r="B5" i="2"/>
  <c r="A2" i="3"/>
  <c r="A4" i="3" s="1"/>
  <c r="D4" i="2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A2" i="2"/>
  <c r="A4" i="2" s="1"/>
  <c r="AK5" i="6" l="1"/>
  <c r="AJ4" i="6"/>
  <c r="B2" i="3"/>
  <c r="FR12" i="3" s="1"/>
  <c r="B3" i="2"/>
  <c r="B2" i="2"/>
  <c r="P4" i="2"/>
  <c r="AB4" i="2" s="1"/>
  <c r="AN4" i="2" s="1"/>
  <c r="AZ4" i="2" s="1"/>
  <c r="BL4" i="2" s="1"/>
  <c r="BX4" i="2" s="1"/>
  <c r="AL5" i="6" l="1"/>
  <c r="AK4" i="6"/>
  <c r="FR9" i="3"/>
  <c r="FR10" i="3"/>
  <c r="FR16" i="3"/>
  <c r="FR17" i="3"/>
  <c r="FR6" i="3"/>
  <c r="FR11" i="3"/>
  <c r="FR14" i="3"/>
  <c r="FR8" i="3"/>
  <c r="FR7" i="3"/>
  <c r="D5" i="3"/>
  <c r="E5" i="3" s="1"/>
  <c r="FR15" i="3"/>
  <c r="FR13" i="3"/>
  <c r="HP10" i="2"/>
  <c r="HP17" i="2"/>
  <c r="HP9" i="2"/>
  <c r="HP16" i="2"/>
  <c r="HP8" i="2"/>
  <c r="HP15" i="2"/>
  <c r="HP14" i="2"/>
  <c r="HP12" i="2"/>
  <c r="HP11" i="2"/>
  <c r="HP7" i="2"/>
  <c r="HP13" i="2"/>
  <c r="HP6" i="2"/>
  <c r="AL4" i="6" l="1"/>
  <c r="AM5" i="6"/>
  <c r="D4" i="3"/>
  <c r="D3" i="3" s="1"/>
  <c r="E4" i="3"/>
  <c r="F5" i="3"/>
  <c r="AM4" i="6" l="1"/>
  <c r="AN5" i="6"/>
  <c r="F4" i="3"/>
  <c r="G5" i="3"/>
  <c r="AN4" i="6" l="1"/>
  <c r="AO5" i="6"/>
  <c r="G4" i="3"/>
  <c r="H5" i="3"/>
  <c r="AP5" i="6" l="1"/>
  <c r="AO4" i="6"/>
  <c r="I5" i="3"/>
  <c r="H4" i="3"/>
  <c r="AQ5" i="6" l="1"/>
  <c r="AP4" i="6"/>
  <c r="I4" i="3"/>
  <c r="J5" i="3"/>
  <c r="AR5" i="6" l="1"/>
  <c r="AQ4" i="6"/>
  <c r="K5" i="3"/>
  <c r="J4" i="3"/>
  <c r="AS5" i="6" l="1"/>
  <c r="AR4" i="6"/>
  <c r="L5" i="3"/>
  <c r="K4" i="3"/>
  <c r="AT5" i="6" l="1"/>
  <c r="AS4" i="6"/>
  <c r="L4" i="3"/>
  <c r="M5" i="3"/>
  <c r="AT4" i="6" l="1"/>
  <c r="AU5" i="6"/>
  <c r="M4" i="3"/>
  <c r="M6" i="3"/>
  <c r="N5" i="3"/>
  <c r="AU4" i="6" l="1"/>
  <c r="AV5" i="6"/>
  <c r="N4" i="3"/>
  <c r="O5" i="3"/>
  <c r="N6" i="3"/>
  <c r="AW5" i="6" l="1"/>
  <c r="AV4" i="6"/>
  <c r="O4" i="3"/>
  <c r="P5" i="3"/>
  <c r="O6" i="3"/>
  <c r="AX5" i="6" l="1"/>
  <c r="AW4" i="6"/>
  <c r="Q5" i="3"/>
  <c r="P6" i="3"/>
  <c r="P4" i="3"/>
  <c r="AY5" i="6" l="1"/>
  <c r="AX4" i="6"/>
  <c r="Q6" i="3"/>
  <c r="R5" i="3"/>
  <c r="Q4" i="3"/>
  <c r="AZ5" i="6" l="1"/>
  <c r="AY4" i="6"/>
  <c r="R6" i="3"/>
  <c r="S5" i="3"/>
  <c r="R4" i="3"/>
  <c r="BA5" i="6" l="1"/>
  <c r="AZ4" i="6"/>
  <c r="S6" i="3"/>
  <c r="S4" i="3"/>
  <c r="T5" i="3"/>
  <c r="BB5" i="6" l="1"/>
  <c r="BA4" i="6"/>
  <c r="T4" i="3"/>
  <c r="U5" i="3"/>
  <c r="T6" i="3"/>
  <c r="BB4" i="6" l="1"/>
  <c r="BC5" i="6"/>
  <c r="U4" i="3"/>
  <c r="V5" i="3"/>
  <c r="U6" i="3"/>
  <c r="BC4" i="6" l="1"/>
  <c r="BD5" i="6"/>
  <c r="BD4" i="6" s="1"/>
  <c r="V4" i="3"/>
  <c r="W5" i="3"/>
  <c r="V6" i="3"/>
  <c r="W4" i="3" l="1"/>
  <c r="X5" i="3"/>
  <c r="W6" i="3"/>
  <c r="Y5" i="3" l="1"/>
  <c r="X6" i="3"/>
  <c r="X4" i="3"/>
  <c r="Y6" i="3" l="1"/>
  <c r="Z5" i="3"/>
  <c r="Y4" i="3"/>
  <c r="Z6" i="3" l="1"/>
  <c r="Z4" i="3"/>
  <c r="AA5" i="3"/>
  <c r="AA6" i="3" l="1"/>
  <c r="AA4" i="3"/>
  <c r="AB5" i="3"/>
  <c r="AB6" i="3" l="1"/>
  <c r="AB4" i="3"/>
  <c r="AC5" i="3"/>
  <c r="AC4" i="3" l="1"/>
  <c r="AC6" i="3"/>
  <c r="AD5" i="3"/>
  <c r="AD4" i="3" l="1"/>
  <c r="AE5" i="3"/>
  <c r="AD6" i="3"/>
  <c r="AE4" i="3" l="1"/>
  <c r="AF5" i="3"/>
  <c r="AE6" i="3"/>
  <c r="AG5" i="3" l="1"/>
  <c r="AF6" i="3"/>
  <c r="AF4" i="3"/>
  <c r="AG6" i="3" l="1"/>
  <c r="AG4" i="3"/>
  <c r="AH5" i="3"/>
  <c r="AH6" i="3" l="1"/>
  <c r="AH4" i="3"/>
  <c r="AI5" i="3"/>
  <c r="AI6" i="3" l="1"/>
  <c r="AJ5" i="3"/>
  <c r="AI4" i="3"/>
  <c r="AI3" i="3" s="1"/>
  <c r="AJ6" i="3" l="1"/>
  <c r="AJ4" i="3"/>
  <c r="AK5" i="3"/>
  <c r="AK4" i="3" l="1"/>
  <c r="AK6" i="3"/>
  <c r="AL5" i="3"/>
  <c r="AL4" i="3" l="1"/>
  <c r="AM5" i="3"/>
  <c r="AL6" i="3"/>
  <c r="AM4" i="3" l="1"/>
  <c r="AN5" i="3"/>
  <c r="AM6" i="3"/>
  <c r="AO5" i="3" l="1"/>
  <c r="AN6" i="3"/>
  <c r="AN4" i="3"/>
  <c r="AO6" i="3" l="1"/>
  <c r="AO4" i="3"/>
  <c r="AP5" i="3"/>
  <c r="AP6" i="3" l="1"/>
  <c r="AP4" i="3"/>
  <c r="AQ5" i="3"/>
  <c r="AQ6" i="3" l="1"/>
  <c r="AQ4" i="3"/>
  <c r="AR5" i="3"/>
  <c r="AR6" i="3" l="1"/>
  <c r="AR4" i="3"/>
  <c r="AS5" i="3"/>
  <c r="AS4" i="3" l="1"/>
  <c r="AS6" i="3"/>
  <c r="AT5" i="3"/>
  <c r="AT4" i="3" l="1"/>
  <c r="AU5" i="3"/>
  <c r="AT6" i="3"/>
  <c r="AU4" i="3" l="1"/>
  <c r="AV5" i="3"/>
  <c r="AU6" i="3"/>
  <c r="AW5" i="3" l="1"/>
  <c r="AV6" i="3"/>
  <c r="AV4" i="3"/>
  <c r="AW6" i="3" l="1"/>
  <c r="AX5" i="3"/>
  <c r="AW4" i="3"/>
  <c r="AX6" i="3" l="1"/>
  <c r="AY5" i="3"/>
  <c r="AX4" i="3"/>
  <c r="AY6" i="3" l="1"/>
  <c r="AZ5" i="3"/>
  <c r="AY4" i="3"/>
  <c r="AZ4" i="3" l="1"/>
  <c r="BA5" i="3"/>
  <c r="AZ6" i="3"/>
  <c r="BA4" i="3" l="1"/>
  <c r="BA6" i="3"/>
  <c r="BB5" i="3"/>
  <c r="BB4" i="3" l="1"/>
  <c r="BC5" i="3"/>
  <c r="BB6" i="3"/>
  <c r="BC4" i="3" l="1"/>
  <c r="BD5" i="3"/>
  <c r="BC6" i="3"/>
  <c r="BE5" i="3" l="1"/>
  <c r="BD6" i="3"/>
  <c r="BD4" i="3"/>
  <c r="BE6" i="3" l="1"/>
  <c r="BF5" i="3"/>
  <c r="BE4" i="3"/>
  <c r="BF6" i="3" l="1"/>
  <c r="BF4" i="3"/>
  <c r="BG5" i="3"/>
  <c r="BG6" i="3" l="1"/>
  <c r="BG4" i="3"/>
  <c r="BH5" i="3"/>
  <c r="BI5" i="3" l="1"/>
  <c r="BH6" i="3"/>
  <c r="BH4" i="3"/>
  <c r="BI4" i="3" l="1"/>
  <c r="BI6" i="3"/>
  <c r="BJ5" i="3"/>
  <c r="BJ4" i="3" l="1"/>
  <c r="BK5" i="3"/>
  <c r="BJ6" i="3"/>
  <c r="BK4" i="3" l="1"/>
  <c r="BL5" i="3"/>
  <c r="BK6" i="3"/>
  <c r="BM5" i="3" l="1"/>
  <c r="BL6" i="3"/>
  <c r="BL4" i="3"/>
  <c r="BM6" i="3" l="1"/>
  <c r="BM4" i="3"/>
</calcChain>
</file>

<file path=xl/sharedStrings.xml><?xml version="1.0" encoding="utf-8"?>
<sst xmlns="http://schemas.openxmlformats.org/spreadsheetml/2006/main" count="92" uniqueCount="45">
  <si>
    <t>a</t>
  </si>
  <si>
    <t>Roland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</si>
  <si>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</si>
  <si>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</si>
  <si>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</si>
  <si>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</si>
  <si>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</si>
  <si>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</si>
  <si>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</si>
  <si>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</si>
  <si>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</si>
  <si>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</si>
  <si>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</si>
  <si>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Remplissage</t>
  </si>
  <si>
    <t>Col B</t>
  </si>
  <si>
    <t>Gaëlle|Yann|Maëlle|Myriam</t>
  </si>
  <si>
    <t>Yann</t>
  </si>
  <si>
    <t xml:space="preserve"> </t>
  </si>
  <si>
    <t>b</t>
  </si>
  <si>
    <t>c</t>
  </si>
  <si>
    <t>Fin</t>
  </si>
  <si>
    <t>Projets</t>
  </si>
  <si>
    <r>
      <t>Priorité</t>
    </r>
    <r>
      <rPr>
        <sz val="10"/>
        <color rgb="FFFFFFFF"/>
        <rFont val="Calibri"/>
        <family val="2"/>
        <scheme val="minor"/>
      </rPr>
      <t xml:space="preserve"> 
(1-3, G)</t>
    </r>
  </si>
  <si>
    <t>Responsable</t>
  </si>
  <si>
    <t>Début</t>
  </si>
  <si>
    <r>
      <t>Durée</t>
    </r>
    <r>
      <rPr>
        <sz val="10"/>
        <color rgb="FFFFFFFF"/>
        <rFont val="Calibri"/>
        <family val="2"/>
        <scheme val="minor"/>
      </rPr>
      <t xml:space="preserve"> 
en jours</t>
    </r>
  </si>
  <si>
    <t>Projet 1</t>
  </si>
  <si>
    <t>Alain</t>
  </si>
  <si>
    <t>Projet 2</t>
  </si>
  <si>
    <t>Sophie</t>
  </si>
  <si>
    <t>Projet 3</t>
  </si>
  <si>
    <t>Projet 4</t>
  </si>
  <si>
    <t>Philippe</t>
  </si>
  <si>
    <t>Projet 5</t>
  </si>
  <si>
    <t>Projet 6</t>
  </si>
  <si>
    <t>Projet 7</t>
  </si>
  <si>
    <t>Projet 8</t>
  </si>
  <si>
    <t>Projet 9</t>
  </si>
  <si>
    <t>Projet 10</t>
  </si>
  <si>
    <t>Projet 11</t>
  </si>
  <si>
    <t>Responsables</t>
  </si>
  <si>
    <t>Id</t>
  </si>
  <si>
    <t>Noms</t>
  </si>
  <si>
    <t>Priorités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</si>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</sst>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164" formatCode="mmmm\ yyyy"/>
    <numFmt numFmtId="165" formatCode="&quot;semaine &quot;0"/>
    <numFmt numFmtId="166" formatCode="&quot;semaine &quot;00"/>
    <numFmt numFmtId="167" formatCode="mmmm"/>
    <numFmt numFmtId="168" formatCode="ddd\ dd\ mmm"/>
    <numFmt numFmtId="169" formatCode="d"/>
    <numFmt numFmtId="170" formatCode="hh:mm;@"/>
    <numFmt numFmtId="171" formatCode="[$-F400]h:mm:ss\ AM/PM"/>
    <numFmt numFmtId="172" formatCode="ddd"/>
    <numFmt numFmtId="173" formatCode="&quot;s&quot;0"/>
    <numFmt numFmtId="174" formatCode="[h]:mm"/>
    <numFmt numFmtId="175" formatCode="_(&quot;$&quot;* #,##0.00_);_(&quot;$&quot;* \(#,##0.00\);_(&quot;$&quot;* &quot;-&quot;??_);_(@_)"/>
    <numFmt numFmtId="176" formatCode="#,##0.00\ &quot;€&quot;"/>
    <numFmt numFmtId="177" formatCode="_-* #,##0.00;\-* #,##0.00;_-* &quot;-&quot;??;_-@_-"/>
    <numFmt numFmtId="178" formatCode="&quot;CHF&quot;* #,##0.00"/>
    <numFmt numFmtId="179" formatCode="dd\ mmm"/>
    <numFmt numFmtId="180" formatCode="mmm\ yy"/>
  </numFmts>
  <fonts count="3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20"/>
      <color theme="4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sz val="12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6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sz val="10.5"/>
      <color rgb="FF006100"/>
      <name val="Calibri"/>
      <family val="2"/>
      <scheme val="minor"/>
    </font>
    <font>
      <sz val="10.5"/>
      <color rgb="FF9C6500"/>
      <name val="Calibri"/>
      <family val="2"/>
      <scheme val="minor"/>
    </font>
    <font>
      <sz val="10.5"/>
      <color rgb="FF9C0006"/>
      <name val="Calibri"/>
      <family val="2"/>
      <scheme val="minor"/>
    </font>
    <font>
      <b/>
      <sz val="10.5"/>
      <color rgb="FF3F3F3F"/>
      <name val="Calibri Light"/>
      <family val="2"/>
      <scheme val="major"/>
    </font>
    <font>
      <b/>
      <sz val="10.5"/>
      <color rgb="FFFA7D00"/>
      <name val="Calibri Light"/>
      <family val="2"/>
      <scheme val="major"/>
    </font>
    <font>
      <b/>
      <sz val="10.5"/>
      <color theme="1"/>
      <name val="Calibri"/>
      <family val="2"/>
      <scheme val="minor"/>
    </font>
    <font>
      <b/>
      <sz val="15"/>
      <color theme="1"/>
      <name val="Calibri Light"/>
      <family val="2"/>
      <scheme val="major"/>
    </font>
    <font>
      <b/>
      <sz val="13"/>
      <name val="Calibri Light"/>
      <family val="2"/>
      <scheme val="major"/>
    </font>
    <font>
      <b/>
      <sz val="11"/>
      <name val="Calibri Light"/>
      <family val="3"/>
      <scheme val="major"/>
    </font>
    <font>
      <sz val="10.5"/>
      <color theme="0"/>
      <name val="Calibri"/>
      <family val="2"/>
      <scheme val="minor"/>
    </font>
    <font>
      <u/>
      <sz val="10.5"/>
      <color theme="1"/>
      <name val="Calibri"/>
      <family val="2"/>
      <scheme val="minor"/>
    </font>
    <font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FF3333" tint="0.89999084444715716"/>
        <bgColor indexed="64"/>
      </patternFill>
    </fill>
    <fill>
      <patternFill patternType="solid">
        <fgColor rgb="FFFF3333" tint="0.79998168889431442"/>
        <bgColor indexed="64"/>
      </patternFill>
    </fill>
    <fill>
      <patternFill patternType="solid">
        <fgColor rgb="FFFF3333" tint="0.69997253334147158"/>
        <bgColor indexed="64"/>
      </patternFill>
    </fill>
    <fill>
      <patternFill patternType="solid">
        <fgColor rgb="FFFF3333" tint="0.59999389629810485"/>
        <bgColor indexed="64"/>
      </patternFill>
    </fill>
    <fill>
      <patternFill patternType="solid">
        <fgColor rgb="FFFF3333" tint="0.499984740745262"/>
        <bgColor indexed="64"/>
      </patternFill>
    </fill>
    <fill>
      <patternFill patternType="solid">
        <fgColor rgb="FFFF3333" tint="0.39997558519241921"/>
        <bgColor indexed="64"/>
      </patternFill>
    </fill>
    <fill>
      <patternFill patternType="solid">
        <fgColor rgb="FFFF3333" tint="0.29999694814905242"/>
        <bgColor indexed="64"/>
      </patternFill>
    </fill>
    <fill>
      <patternFill patternType="solid">
        <fgColor rgb="FFFF3333" tint="0.19998779259620961"/>
        <bgColor indexed="64"/>
      </patternFill>
    </fill>
    <fill>
      <patternFill patternType="solid">
        <fgColor rgb="FFFF3333" tint="9.9978637043366805E-2"/>
        <bgColor indexed="64"/>
      </patternFill>
    </fill>
    <fill>
      <patternFill patternType="solid">
        <fgColor rgb="FFFF3333" tint="-9.9978637043366805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dotted">
        <color theme="1" tint="0.1499679555650502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dotted">
        <color theme="1" tint="0.14996795556505021"/>
      </left>
      <right style="thin">
        <color theme="0"/>
      </right>
      <top/>
      <bottom style="thin">
        <color theme="0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1"/>
      </top>
      <bottom style="double">
        <color theme="1"/>
      </bottom>
      <diagonal/>
    </border>
  </borders>
  <cellStyleXfs count="48">
    <xf numFmtId="0" fontId="0" fillId="0" borderId="0"/>
    <xf numFmtId="0" fontId="1" fillId="0" borderId="0" applyFill="0" applyProtection="0"/>
    <xf numFmtId="175" fontId="14" fillId="0" borderId="0" applyFont="0" applyFill="0" applyBorder="0" applyAlignment="0" applyProtection="0"/>
    <xf numFmtId="0" fontId="16" fillId="0" borderId="0"/>
    <xf numFmtId="177" fontId="17" fillId="0" borderId="0" applyFill="0" applyBorder="0" applyAlignment="0" applyProtection="0"/>
    <xf numFmtId="178" fontId="17" fillId="0" borderId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Alignment="0" applyProtection="0"/>
    <xf numFmtId="0" fontId="26" fillId="0" borderId="0" applyNumberFormat="0" applyFill="0" applyAlignment="0" applyProtection="0"/>
    <xf numFmtId="0" fontId="26" fillId="0" borderId="0" applyNumberFormat="0" applyFill="0" applyAlignment="0" applyProtection="0"/>
    <xf numFmtId="0" fontId="18" fillId="21" borderId="0" applyNumberFormat="0" applyBorder="0" applyAlignment="0" applyProtection="0"/>
    <xf numFmtId="0" fontId="20" fillId="22" borderId="0" applyNumberFormat="0" applyBorder="0" applyAlignment="0" applyProtection="0"/>
    <xf numFmtId="0" fontId="19" fillId="23" borderId="0" applyNumberFormat="0" applyBorder="0" applyAlignment="0" applyProtection="0"/>
    <xf numFmtId="0" fontId="17" fillId="24" borderId="18" applyNumberFormat="0" applyAlignment="0" applyProtection="0"/>
    <xf numFmtId="0" fontId="21" fillId="25" borderId="19" applyNumberFormat="0" applyAlignment="0" applyProtection="0"/>
    <xf numFmtId="0" fontId="22" fillId="25" borderId="18" applyNumberFormat="0" applyAlignment="0" applyProtection="0"/>
    <xf numFmtId="0" fontId="17" fillId="50" borderId="20" applyNumberFormat="0" applyAlignment="0" applyProtection="0"/>
    <xf numFmtId="0" fontId="23" fillId="0" borderId="21" applyNumberFormat="0" applyFill="0" applyAlignment="0" applyProtection="0"/>
    <xf numFmtId="0" fontId="28" fillId="0" borderId="0" applyNumberFormat="0" applyFill="0" applyBorder="0" applyAlignment="0" applyProtection="0"/>
    <xf numFmtId="0" fontId="2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27" fillId="29" borderId="0" applyNumberFormat="0" applyBorder="0" applyAlignment="0" applyProtection="0"/>
    <xf numFmtId="0" fontId="2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27" fillId="33" borderId="0" applyNumberFormat="0" applyBorder="0" applyAlignment="0" applyProtection="0"/>
    <xf numFmtId="0" fontId="27" fillId="34" borderId="0" applyNumberFormat="0" applyBorder="0" applyAlignment="0" applyProtection="0"/>
    <xf numFmtId="0" fontId="17" fillId="35" borderId="0" applyNumberFormat="0" applyBorder="0" applyAlignment="0" applyProtection="0"/>
    <xf numFmtId="0" fontId="17" fillId="36" borderId="0" applyNumberFormat="0" applyBorder="0" applyAlignment="0" applyProtection="0"/>
    <xf numFmtId="0" fontId="27" fillId="37" borderId="0" applyNumberFormat="0" applyBorder="0" applyAlignment="0" applyProtection="0"/>
    <xf numFmtId="0" fontId="27" fillId="38" borderId="0" applyNumberFormat="0" applyBorder="0" applyAlignment="0" applyProtection="0"/>
    <xf numFmtId="0" fontId="17" fillId="39" borderId="0" applyNumberFormat="0" applyBorder="0" applyAlignment="0" applyProtection="0"/>
    <xf numFmtId="0" fontId="17" fillId="40" borderId="0" applyNumberFormat="0" applyBorder="0" applyAlignment="0" applyProtection="0"/>
    <xf numFmtId="0" fontId="27" fillId="41" borderId="0" applyNumberFormat="0" applyBorder="0" applyAlignment="0" applyProtection="0"/>
    <xf numFmtId="0" fontId="27" fillId="42" borderId="0" applyNumberFormat="0" applyBorder="0" applyAlignment="0" applyProtection="0"/>
    <xf numFmtId="0" fontId="17" fillId="43" borderId="0" applyNumberFormat="0" applyBorder="0" applyAlignment="0" applyProtection="0"/>
    <xf numFmtId="0" fontId="17" fillId="44" borderId="0" applyNumberFormat="0" applyBorder="0" applyAlignment="0" applyProtection="0"/>
    <xf numFmtId="0" fontId="27" fillId="45" borderId="0" applyNumberFormat="0" applyBorder="0" applyAlignment="0" applyProtection="0"/>
    <xf numFmtId="0" fontId="27" fillId="46" borderId="0" applyNumberFormat="0" applyBorder="0" applyAlignment="0" applyProtection="0"/>
    <xf numFmtId="0" fontId="17" fillId="47" borderId="0" applyNumberFormat="0" applyBorder="0" applyAlignment="0" applyProtection="0"/>
    <xf numFmtId="0" fontId="17" fillId="48" borderId="0" applyNumberFormat="0" applyBorder="0" applyAlignment="0" applyProtection="0"/>
    <xf numFmtId="0" fontId="27" fillId="49" borderId="0" applyNumberFormat="0" applyBorder="0" applyAlignment="0" applyProtection="0"/>
    <xf numFmtId="4" fontId="17" fillId="0" borderId="0" applyFont="0" applyFill="0" applyBorder="0" applyProtection="0"/>
    <xf numFmtId="0" fontId="29" fillId="0" borderId="0"/>
    <xf numFmtId="0" fontId="30" fillId="0" borderId="0" applyNumberFormat="0" applyFill="0" applyBorder="0" applyAlignment="0" applyProtection="0"/>
    <xf numFmtId="0" fontId="31" fillId="0" borderId="0"/>
    <xf numFmtId="4" fontId="17" fillId="0" borderId="0" applyFont="0" applyFill="0" applyBorder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center"/>
    </xf>
    <xf numFmtId="164" fontId="4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 vertical="center"/>
    </xf>
    <xf numFmtId="164" fontId="6" fillId="3" borderId="1" xfId="0" applyNumberFormat="1" applyFont="1" applyFill="1" applyBorder="1" applyAlignment="1">
      <alignment vertical="center"/>
    </xf>
    <xf numFmtId="164" fontId="6" fillId="3" borderId="0" xfId="0" applyNumberFormat="1" applyFont="1" applyFill="1" applyAlignment="1">
      <alignment horizontal="centerContinuous" vertical="center"/>
    </xf>
    <xf numFmtId="0" fontId="7" fillId="3" borderId="0" xfId="0" applyFont="1" applyFill="1" applyAlignment="1">
      <alignment horizontal="centerContinuous"/>
    </xf>
    <xf numFmtId="165" fontId="4" fillId="2" borderId="0" xfId="0" applyNumberFormat="1" applyFont="1" applyFill="1" applyAlignment="1">
      <alignment horizontal="centerContinuous" vertical="center"/>
    </xf>
    <xf numFmtId="0" fontId="4" fillId="2" borderId="0" xfId="0" applyFont="1" applyFill="1" applyAlignment="1">
      <alignment horizontal="centerContinuous" vertical="center"/>
    </xf>
    <xf numFmtId="166" fontId="6" fillId="3" borderId="1" xfId="0" applyNumberFormat="1" applyFont="1" applyFill="1" applyBorder="1" applyAlignment="1">
      <alignment vertical="center"/>
    </xf>
    <xf numFmtId="166" fontId="6" fillId="3" borderId="0" xfId="0" applyNumberFormat="1" applyFont="1" applyFill="1" applyAlignment="1">
      <alignment horizontal="centerContinuous" vertical="center"/>
    </xf>
    <xf numFmtId="167" fontId="8" fillId="2" borderId="2" xfId="0" applyNumberFormat="1" applyFont="1" applyFill="1" applyBorder="1" applyAlignment="1">
      <alignment horizontal="center" vertical="top"/>
    </xf>
    <xf numFmtId="167" fontId="8" fillId="2" borderId="3" xfId="0" applyNumberFormat="1" applyFont="1" applyFill="1" applyBorder="1" applyAlignment="1">
      <alignment horizontal="center" vertical="top"/>
    </xf>
    <xf numFmtId="168" fontId="3" fillId="4" borderId="4" xfId="0" applyNumberFormat="1" applyFont="1" applyFill="1" applyBorder="1" applyAlignment="1">
      <alignment horizontal="centerContinuous" vertical="center"/>
    </xf>
    <xf numFmtId="168" fontId="3" fillId="4" borderId="5" xfId="0" applyNumberFormat="1" applyFont="1" applyFill="1" applyBorder="1" applyAlignment="1">
      <alignment horizontal="centerContinuous" vertical="center"/>
    </xf>
    <xf numFmtId="14" fontId="0" fillId="0" borderId="0" xfId="0" applyNumberFormat="1"/>
    <xf numFmtId="169" fontId="3" fillId="2" borderId="6" xfId="0" applyNumberFormat="1" applyFont="1" applyFill="1" applyBorder="1" applyAlignment="1">
      <alignment horizontal="center" vertical="center"/>
    </xf>
    <xf numFmtId="169" fontId="3" fillId="2" borderId="7" xfId="0" applyNumberFormat="1" applyFont="1" applyFill="1" applyBorder="1" applyAlignment="1">
      <alignment horizontal="center" vertical="center"/>
    </xf>
    <xf numFmtId="170" fontId="3" fillId="4" borderId="7" xfId="0" applyNumberFormat="1" applyFont="1" applyFill="1" applyBorder="1" applyAlignment="1">
      <alignment horizontal="center" vertical="center" textRotation="90"/>
    </xf>
    <xf numFmtId="0" fontId="0" fillId="5" borderId="0" xfId="0" applyFill="1" applyAlignment="1">
      <alignment vertical="center"/>
    </xf>
    <xf numFmtId="0" fontId="9" fillId="6" borderId="7" xfId="0" applyFont="1" applyFill="1" applyBorder="1" applyAlignment="1">
      <alignment horizontal="left" vertical="center" indent="1"/>
    </xf>
    <xf numFmtId="0" fontId="2" fillId="6" borderId="7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0" fillId="0" borderId="9" xfId="0" applyFont="1" applyBorder="1" applyAlignment="1">
      <alignment vertical="center"/>
    </xf>
    <xf numFmtId="14" fontId="10" fillId="0" borderId="10" xfId="0" applyNumberFormat="1" applyFont="1" applyBorder="1" applyAlignment="1">
      <alignment vertical="center"/>
    </xf>
    <xf numFmtId="0" fontId="2" fillId="6" borderId="11" xfId="0" applyFont="1" applyFill="1" applyBorder="1" applyAlignment="1">
      <alignment horizontal="center" vertical="center"/>
    </xf>
    <xf numFmtId="0" fontId="11" fillId="0" borderId="12" xfId="0" applyFont="1" applyBorder="1" applyAlignment="1">
      <alignment vertical="center"/>
    </xf>
    <xf numFmtId="14" fontId="10" fillId="0" borderId="13" xfId="0" applyNumberFormat="1" applyFont="1" applyBorder="1" applyAlignment="1">
      <alignment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10" fillId="0" borderId="15" xfId="0" applyFont="1" applyBorder="1" applyAlignment="1">
      <alignment vertical="center"/>
    </xf>
    <xf numFmtId="14" fontId="10" fillId="0" borderId="16" xfId="0" applyNumberFormat="1" applyFont="1" applyBorder="1" applyAlignment="1">
      <alignment vertical="center"/>
    </xf>
    <xf numFmtId="171" fontId="0" fillId="0" borderId="0" xfId="0" applyNumberFormat="1" applyAlignment="1">
      <alignment horizontal="center"/>
    </xf>
    <xf numFmtId="0" fontId="12" fillId="2" borderId="0" xfId="0" applyFont="1" applyFill="1" applyAlignment="1">
      <alignment horizontal="centerContinuous" vertical="center"/>
    </xf>
    <xf numFmtId="0" fontId="5" fillId="2" borderId="0" xfId="0" applyFont="1" applyFill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Continuous" vertical="center"/>
    </xf>
    <xf numFmtId="172" fontId="3" fillId="4" borderId="4" xfId="0" applyNumberFormat="1" applyFont="1" applyFill="1" applyBorder="1" applyAlignment="1">
      <alignment horizontal="center" vertical="center"/>
    </xf>
    <xf numFmtId="172" fontId="3" fillId="4" borderId="5" xfId="0" applyNumberFormat="1" applyFont="1" applyFill="1" applyBorder="1" applyAlignment="1">
      <alignment horizontal="center" vertical="center"/>
    </xf>
    <xf numFmtId="169" fontId="3" fillId="2" borderId="6" xfId="0" applyNumberFormat="1" applyFont="1" applyFill="1" applyBorder="1" applyAlignment="1">
      <alignment horizontal="center" vertical="top"/>
    </xf>
    <xf numFmtId="169" fontId="3" fillId="4" borderId="7" xfId="0" applyNumberFormat="1" applyFont="1" applyFill="1" applyBorder="1" applyAlignment="1">
      <alignment horizontal="center" vertical="center"/>
    </xf>
    <xf numFmtId="169" fontId="3" fillId="4" borderId="17" xfId="0" applyNumberFormat="1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171" fontId="3" fillId="4" borderId="17" xfId="0" applyNumberFormat="1" applyFont="1" applyFill="1" applyBorder="1" applyAlignment="1">
      <alignment horizontal="center" vertical="center"/>
    </xf>
    <xf numFmtId="173" fontId="13" fillId="6" borderId="7" xfId="0" applyNumberFormat="1" applyFont="1" applyFill="1" applyBorder="1" applyAlignment="1">
      <alignment horizontal="left" vertical="top"/>
    </xf>
    <xf numFmtId="0" fontId="2" fillId="6" borderId="17" xfId="0" applyFont="1" applyFill="1" applyBorder="1" applyAlignment="1">
      <alignment horizontal="center" vertical="center"/>
    </xf>
    <xf numFmtId="174" fontId="2" fillId="6" borderId="17" xfId="0" applyNumberFormat="1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0" borderId="0" xfId="0" applyFill="1" applyAlignment="1">
      <alignment vertical="center"/>
    </xf>
    <xf numFmtId="0" fontId="0" fillId="16" borderId="0" xfId="0" applyFill="1" applyAlignment="1">
      <alignment vertical="center"/>
    </xf>
    <xf numFmtId="0" fontId="0" fillId="17" borderId="0" xfId="0" applyFill="1" applyAlignment="1">
      <alignment vertical="center"/>
    </xf>
    <xf numFmtId="0" fontId="0" fillId="18" borderId="0" xfId="0" applyFill="1" applyAlignment="1">
      <alignment vertical="center"/>
    </xf>
    <xf numFmtId="0" fontId="0" fillId="19" borderId="0" xfId="0" applyFill="1" applyAlignment="1">
      <alignment vertical="center"/>
    </xf>
    <xf numFmtId="0" fontId="0" fillId="20" borderId="0" xfId="0" applyFill="1" applyAlignment="1">
      <alignment vertical="center"/>
    </xf>
    <xf numFmtId="0" fontId="33" fillId="0" borderId="0" xfId="0" applyFont="1" applyFill="1" applyAlignment="1">
      <alignment horizontal="center"/>
    </xf>
    <xf numFmtId="0" fontId="34" fillId="0" borderId="0" xfId="0" applyFont="1" applyFill="1"/>
    <xf numFmtId="0" fontId="33" fillId="0" borderId="0" xfId="0" applyFont="1" applyFill="1" applyAlignment="1">
      <alignment vertical="center"/>
    </xf>
    <xf numFmtId="0" fontId="35" fillId="0" borderId="0" xfId="0" applyFont="1" applyFill="1" applyAlignment="1">
      <alignment horizontal="center"/>
    </xf>
    <xf numFmtId="10" fontId="36" fillId="0" borderId="0" xfId="0" applyNumberFormat="1" applyFont="1" applyFill="1" applyAlignment="1">
      <alignment horizontal="center"/>
    </xf>
    <xf numFmtId="0" fontId="34" fillId="0" borderId="0" xfId="0" applyFont="1" applyFill="1" applyAlignment="1">
      <alignment horizontal="center"/>
    </xf>
    <xf numFmtId="176" fontId="34" fillId="0" borderId="0" xfId="2" applyNumberFormat="1" applyFont="1" applyFill="1"/>
    <xf numFmtId="10" fontId="34" fillId="0" borderId="0" xfId="0" applyNumberFormat="1" applyFont="1" applyFill="1" applyAlignment="1">
      <alignment horizontal="center"/>
    </xf>
    <xf numFmtId="10" fontId="34" fillId="0" borderId="0" xfId="0" applyNumberFormat="1" applyFont="1" applyFill="1"/>
    <xf numFmtId="0" fontId="35" fillId="0" borderId="0" xfId="0" applyFont="1" applyFill="1" applyAlignment="1">
      <alignment horizontal="centerContinuous" vertical="center"/>
    </xf>
    <xf numFmtId="14" fontId="0" fillId="0" borderId="0" xfId="0" applyNumberFormat="1" applyAlignment="1">
      <alignment horizontal="center"/>
    </xf>
    <xf numFmtId="0" fontId="2" fillId="8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179" fontId="3" fillId="4" borderId="7" xfId="0" applyNumberFormat="1" applyFont="1" applyFill="1" applyBorder="1" applyAlignment="1">
      <alignment horizontal="center" vertical="center" textRotation="90"/>
    </xf>
    <xf numFmtId="0" fontId="9" fillId="6" borderId="5" xfId="0" applyFont="1" applyFill="1" applyBorder="1" applyAlignment="1">
      <alignment horizontal="left" vertical="center" indent="1"/>
    </xf>
    <xf numFmtId="0" fontId="34" fillId="53" borderId="0" xfId="0" applyFont="1" applyFill="1"/>
    <xf numFmtId="0" fontId="34" fillId="52" borderId="0" xfId="0" applyFont="1" applyFill="1"/>
    <xf numFmtId="0" fontId="34" fillId="51" borderId="0" xfId="0" applyFont="1" applyFill="1"/>
    <xf numFmtId="173" fontId="3" fillId="4" borderId="4" xfId="0" applyNumberFormat="1" applyFont="1" applyFill="1" applyBorder="1" applyAlignment="1">
      <alignment horizontal="center" vertical="center"/>
    </xf>
    <xf numFmtId="0" fontId="34" fillId="9" borderId="0" xfId="0" applyFont="1" applyFill="1"/>
    <xf numFmtId="180" fontId="37" fillId="54" borderId="1" xfId="0" applyNumberFormat="1" applyFont="1" applyFill="1" applyBorder="1" applyAlignment="1">
      <alignment horizontal="centerContinuous" vertical="center"/>
    </xf>
    <xf numFmtId="180" fontId="37" fillId="54" borderId="0" xfId="0" applyNumberFormat="1" applyFont="1" applyFill="1" applyAlignment="1">
      <alignment horizontal="centerContinuous" vertical="center"/>
    </xf>
    <xf numFmtId="0" fontId="35" fillId="0" borderId="0" xfId="0" applyFont="1" applyFill="1" applyAlignment="1">
      <alignment horizontal="center" vertical="center"/>
    </xf>
    <xf numFmtId="0" fontId="34" fillId="55" borderId="0" xfId="0" applyFont="1" applyFill="1" applyAlignment="1">
      <alignment horizontal="center"/>
    </xf>
    <xf numFmtId="0" fontId="34" fillId="56" borderId="0" xfId="0" applyFont="1" applyFill="1" applyAlignment="1">
      <alignment horizontal="center"/>
    </xf>
    <xf numFmtId="0" fontId="34" fillId="52" borderId="0" xfId="0" applyFont="1" applyFill="1" applyAlignment="1">
      <alignment horizontal="center"/>
    </xf>
    <xf numFmtId="0" fontId="34" fillId="9" borderId="0" xfId="0" applyFont="1" applyFill="1" applyAlignment="1">
      <alignment horizontal="center"/>
    </xf>
  </cellXfs>
  <cellStyles count="48">
    <cellStyle name="20 % - Accent1 2" xfId="20" xr:uid="{DA5FB392-E4D6-4748-A5AF-1FC438D142C7}"/>
    <cellStyle name="20 % - Accent2 2" xfId="24" xr:uid="{0975CCCE-D729-4030-8B83-8C7008185F04}"/>
    <cellStyle name="20 % - Accent3 2" xfId="28" xr:uid="{7FB04428-0111-434D-BD76-76259238DECC}"/>
    <cellStyle name="20 % - Accent4 2" xfId="32" xr:uid="{5CEC9628-3899-4F00-B1DB-0AFEE4E9F8BB}"/>
    <cellStyle name="20 % - Accent5 2" xfId="36" xr:uid="{D98B6D20-3DEB-43D2-88C6-BEA38E9BB28C}"/>
    <cellStyle name="20 % - Accent6 2" xfId="40" xr:uid="{D5879D7A-0EBC-4685-8E00-6ADAEC6805D0}"/>
    <cellStyle name="40 % - Accent1 2" xfId="21" xr:uid="{2ABA48B3-0A0C-4646-AB7E-3ECFA0F2BF70}"/>
    <cellStyle name="40 % - Accent2 2" xfId="25" xr:uid="{A1819740-6930-400C-871F-785ABB4A1452}"/>
    <cellStyle name="40 % - Accent3 2" xfId="29" xr:uid="{3E086B48-5EC6-4D79-86D7-D17C459DCB5C}"/>
    <cellStyle name="40 % - Accent4 2" xfId="33" xr:uid="{683511D0-9F99-4930-A924-A43F0A7EFCE5}"/>
    <cellStyle name="40 % - Accent5 2" xfId="37" xr:uid="{64EB7D18-4903-4BFF-8E30-4D6846FE11B0}"/>
    <cellStyle name="40 % - Accent6 2" xfId="41" xr:uid="{1E355E2C-8767-47D9-8840-D97DBB4741CC}"/>
    <cellStyle name="60 % - Accent1 2" xfId="22" xr:uid="{AADEEDC5-128C-437B-A525-4424BD50DE85}"/>
    <cellStyle name="60 % - Accent2 2" xfId="26" xr:uid="{5D00B46E-FE65-4E58-8598-6DF0095C0D35}"/>
    <cellStyle name="60 % - Accent3 2" xfId="30" xr:uid="{C9D7BA4B-4CC6-48BF-80CA-33F104825BA0}"/>
    <cellStyle name="60 % - Accent4 2" xfId="34" xr:uid="{8ABFE156-D46B-4AB2-AE26-A877A307CF41}"/>
    <cellStyle name="60 % - Accent5 2" xfId="38" xr:uid="{7A807C1A-FE58-4367-A954-ABA4F6806420}"/>
    <cellStyle name="60 % - Accent6 2" xfId="42" xr:uid="{2FDD0952-9FD1-4B23-8A67-9BB4E6D60FCE}"/>
    <cellStyle name="Accent1 2" xfId="19" xr:uid="{A6E4D2ED-8CD9-4A6C-A80F-FFD3070A7C06}"/>
    <cellStyle name="Accent2 2" xfId="23" xr:uid="{0037F1F2-A755-4187-AD8D-86BB30D53AC7}"/>
    <cellStyle name="Accent3 2" xfId="27" xr:uid="{601F08F2-EC7C-4A4A-B216-7AEF1A064235}"/>
    <cellStyle name="Accent4 2" xfId="31" xr:uid="{873D477C-D432-41E9-9409-24ABBDEB4D0B}"/>
    <cellStyle name="Accent5 2" xfId="35" xr:uid="{92B51B32-D3AF-4A89-A3B7-6070AB71C3F7}"/>
    <cellStyle name="Accent6 2" xfId="39" xr:uid="{94558523-BB87-4A81-B26F-4DCD4EBB9E3F}"/>
    <cellStyle name="Calcul 2" xfId="15" xr:uid="{FC9A1045-0980-4D50-A9BA-9E2BD12E49ED}"/>
    <cellStyle name="Entrée 2" xfId="13" xr:uid="{03D607DA-80BA-4241-867F-E199AEF51951}"/>
    <cellStyle name="Insatisfaisant 2" xfId="11" xr:uid="{45C736CE-D272-448E-B901-202188BA8808}"/>
    <cellStyle name="Lien hypertexte 2" xfId="45" xr:uid="{407487BD-75A0-41BF-97C6-36790C7649D3}"/>
    <cellStyle name="Lien hypertexte 3" xfId="18" xr:uid="{2B4C1776-907F-4763-B3BC-E69CDB521705}"/>
    <cellStyle name="Milliers [0] 2" xfId="4" xr:uid="{1488D4C6-95AC-4258-AA2C-E1A1AFB282B5}"/>
    <cellStyle name="Milliers 2" xfId="43" xr:uid="{150BC0B6-E305-42CD-827E-66E61DD832C7}"/>
    <cellStyle name="Milliers 3" xfId="47" xr:uid="{0D64764B-4FB9-4947-8BDB-03E07042833C}"/>
    <cellStyle name="Monétaire 2" xfId="2" xr:uid="{D231B8AF-B503-4177-B937-649DD72B04D4}"/>
    <cellStyle name="Monétaire 3" xfId="5" xr:uid="{4720D4B9-AB34-4DD4-8951-05255B3F2759}"/>
    <cellStyle name="Neutre 2" xfId="12" xr:uid="{6157D2E2-BCE2-4CBD-81C0-99009B20F2FA}"/>
    <cellStyle name="Normal" xfId="0" builtinId="0"/>
    <cellStyle name="Normal 2" xfId="1" xr:uid="{257F5D4C-59C6-4C48-9C83-E227A54A00D1}"/>
    <cellStyle name="Normal 2 2" xfId="44" xr:uid="{F4FD2C76-E43B-4B75-9BBD-FE2A34D9BA21}"/>
    <cellStyle name="Normal 3" xfId="46" xr:uid="{3B9B7732-DD77-41B9-953C-69C02B49B1FC}"/>
    <cellStyle name="Normal 4" xfId="3" xr:uid="{EDC0F10A-42E9-4614-A854-97C6E2D7B6E2}"/>
    <cellStyle name="Note 2" xfId="16" xr:uid="{77EAF9DB-AE31-4513-932D-4BF162843745}"/>
    <cellStyle name="Satisfaisant 2" xfId="10" xr:uid="{E002783D-7227-4480-BF8A-62DDA5295BCC}"/>
    <cellStyle name="Sortie 2" xfId="14" xr:uid="{F15D38A6-0E4A-461A-BF55-37A12E574802}"/>
    <cellStyle name="Titre 1 2" xfId="6" xr:uid="{54DBD90E-9B7C-416B-8BDF-674856ADF27D}"/>
    <cellStyle name="Titre 2 2" xfId="7" xr:uid="{3E14A2DF-F85F-45DE-837F-38901E49FB44}"/>
    <cellStyle name="Titre 3 2" xfId="8" xr:uid="{22D175F8-0C82-4945-AE5F-802A39D7B68D}"/>
    <cellStyle name="Titre 4 2" xfId="9" xr:uid="{B9ECB101-68AD-4CF4-BF37-08B5FDE7A4C2}"/>
    <cellStyle name="Total 2" xfId="17" xr:uid="{F55A4FD1-0ED8-4766-8701-C9D881CDAA56}"/>
  </cellStyles>
  <dxfs count="33">
    <dxf>
      <fill>
        <patternFill patternType="gray0625">
          <fgColor rgb="FFFF0000"/>
          <bgColor auto="1"/>
        </patternFill>
      </fill>
      <border>
        <left style="dashed">
          <color rgb="FFC00000"/>
        </left>
        <right style="dashed">
          <color rgb="FFC0000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border>
        <left style="dashDot">
          <color auto="1"/>
        </left>
        <vertical/>
        <horizontal/>
      </border>
    </dxf>
    <dxf>
      <border>
        <left style="dashDot">
          <color auto="1"/>
        </left>
        <vertical/>
        <horizontal/>
      </border>
    </dxf>
    <dxf>
      <fill>
        <patternFill patternType="gray0625">
          <fgColor rgb="FFFF0000"/>
          <bgColor auto="1"/>
        </patternFill>
      </fill>
      <border>
        <left style="dashed">
          <color rgb="FFC00000"/>
        </left>
        <right style="dashed">
          <color rgb="FFC0000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 patternType="gray0625">
          <fgColor rgb="FFFF0000"/>
          <bgColor auto="1"/>
        </patternFill>
      </fill>
      <border>
        <left style="dashed">
          <color rgb="FFC00000"/>
        </left>
        <right style="dashed">
          <color rgb="FFC0000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Spin" dx="26" fmlaLink="A1" max="30000" min="6314" page="10" val="6366"/>
</file>

<file path=xl/ctrlProps/ctrlProp2.xml><?xml version="1.0" encoding="utf-8"?>
<formControlPr xmlns="http://schemas.microsoft.com/office/spreadsheetml/2009/9/main" objectType="Spin" dx="26" fmlaLink="A1" max="30000" page="10" val="12"/>
</file>

<file path=xl/ctrlProps/ctrlProp3.xml><?xml version="1.0" encoding="utf-8"?>
<formControlPr xmlns="http://schemas.microsoft.com/office/spreadsheetml/2009/9/main" objectType="Spin" dx="26" fmlaLink="A3" max="30000" min="6314" page="10" val="6365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</xdr:colOff>
          <xdr:row>1</xdr:row>
          <xdr:rowOff>45720</xdr:rowOff>
        </xdr:from>
        <xdr:to>
          <xdr:col>1</xdr:col>
          <xdr:colOff>251460</xdr:colOff>
          <xdr:row>1</xdr:row>
          <xdr:rowOff>388620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426720</xdr:colOff>
          <xdr:row>4</xdr:row>
          <xdr:rowOff>22860</xdr:rowOff>
        </xdr:from>
        <xdr:to>
          <xdr:col>2</xdr:col>
          <xdr:colOff>601980</xdr:colOff>
          <xdr:row>4</xdr:row>
          <xdr:rowOff>266700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5</xdr:row>
      <xdr:rowOff>25400</xdr:rowOff>
    </xdr:from>
    <xdr:to>
      <xdr:col>86</xdr:col>
      <xdr:colOff>226058</xdr:colOff>
      <xdr:row>5</xdr:row>
      <xdr:rowOff>279400</xdr:rowOff>
    </xdr:to>
    <xdr:sp macro="" textlink="">
      <xdr:nvSpPr>
        <xdr:cNvPr id="2" name="__Proje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540000" y="1457960"/>
          <a:ext cx="21071838" cy="2540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Priorité2</a:t>
          </a:r>
        </a:p>
      </xdr:txBody>
    </xdr:sp>
    <xdr:clientData/>
  </xdr:twoCellAnchor>
  <xdr:twoCellAnchor>
    <xdr:from>
      <xdr:col>2</xdr:col>
      <xdr:colOff>923211</xdr:colOff>
      <xdr:row>5</xdr:row>
      <xdr:rowOff>25400</xdr:rowOff>
    </xdr:from>
    <xdr:to>
      <xdr:col>3</xdr:col>
      <xdr:colOff>194389</xdr:colOff>
      <xdr:row>5</xdr:row>
      <xdr:rowOff>209618</xdr:rowOff>
    </xdr:to>
    <xdr:sp macro="" textlink="">
      <xdr:nvSpPr>
        <xdr:cNvPr id="3" name="__Projet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371011" y="145796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86</xdr:col>
      <xdr:colOff>57068</xdr:colOff>
      <xdr:row>5</xdr:row>
      <xdr:rowOff>152400</xdr:rowOff>
    </xdr:from>
    <xdr:to>
      <xdr:col>87</xdr:col>
      <xdr:colOff>143586</xdr:colOff>
      <xdr:row>6</xdr:row>
      <xdr:rowOff>31818</xdr:rowOff>
    </xdr:to>
    <xdr:sp macro="" textlink="">
      <xdr:nvSpPr>
        <xdr:cNvPr id="4" name="__Projet 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23442848" y="158496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86</xdr:col>
      <xdr:colOff>226058</xdr:colOff>
      <xdr:row>7</xdr:row>
      <xdr:rowOff>279400</xdr:rowOff>
    </xdr:to>
    <xdr:sp macro="" textlink="">
      <xdr:nvSpPr>
        <xdr:cNvPr id="5" name="__Projet 7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540000" y="2067560"/>
          <a:ext cx="21071838" cy="2540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2</xdr:col>
      <xdr:colOff>923211</xdr:colOff>
      <xdr:row>7</xdr:row>
      <xdr:rowOff>25400</xdr:rowOff>
    </xdr:from>
    <xdr:to>
      <xdr:col>3</xdr:col>
      <xdr:colOff>194389</xdr:colOff>
      <xdr:row>7</xdr:row>
      <xdr:rowOff>209618</xdr:rowOff>
    </xdr:to>
    <xdr:sp macro="" textlink="">
      <xdr:nvSpPr>
        <xdr:cNvPr id="6" name="__Projet 7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2371011" y="206756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86</xdr:col>
      <xdr:colOff>57068</xdr:colOff>
      <xdr:row>7</xdr:row>
      <xdr:rowOff>152400</xdr:rowOff>
    </xdr:from>
    <xdr:to>
      <xdr:col>87</xdr:col>
      <xdr:colOff>143586</xdr:colOff>
      <xdr:row>8</xdr:row>
      <xdr:rowOff>31818</xdr:rowOff>
    </xdr:to>
    <xdr:sp macro="" textlink="">
      <xdr:nvSpPr>
        <xdr:cNvPr id="7" name="__Projet 7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23442848" y="219456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</xdr:colOff>
          <xdr:row>1</xdr:row>
          <xdr:rowOff>45720</xdr:rowOff>
        </xdr:from>
        <xdr:to>
          <xdr:col>1</xdr:col>
          <xdr:colOff>251460</xdr:colOff>
          <xdr:row>1</xdr:row>
          <xdr:rowOff>388620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32</xdr:col>
      <xdr:colOff>276857</xdr:colOff>
      <xdr:row>1</xdr:row>
      <xdr:rowOff>175260</xdr:rowOff>
    </xdr:from>
    <xdr:to>
      <xdr:col>35</xdr:col>
      <xdr:colOff>253997</xdr:colOff>
      <xdr:row>1</xdr:row>
      <xdr:rowOff>429260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188697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Novembre</a:t>
          </a:r>
        </a:p>
      </xdr:txBody>
    </xdr:sp>
    <xdr:clientData/>
  </xdr:twoCellAnchor>
  <xdr:twoCellAnchor>
    <xdr:from>
      <xdr:col>35</xdr:col>
      <xdr:colOff>274316</xdr:colOff>
      <xdr:row>1</xdr:row>
      <xdr:rowOff>175260</xdr:rowOff>
    </xdr:from>
    <xdr:to>
      <xdr:col>38</xdr:col>
      <xdr:colOff>251456</xdr:colOff>
      <xdr:row>1</xdr:row>
      <xdr:rowOff>429260</xdr:rowOff>
    </xdr:to>
    <xdr:sp macro="[0]!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2054836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Décembre</a:t>
          </a:r>
        </a:p>
      </xdr:txBody>
    </xdr:sp>
    <xdr:clientData/>
  </xdr:twoCellAnchor>
  <xdr:twoCellAnchor>
    <xdr:from>
      <xdr:col>3</xdr:col>
      <xdr:colOff>12700</xdr:colOff>
      <xdr:row>1</xdr:row>
      <xdr:rowOff>48260</xdr:rowOff>
    </xdr:from>
    <xdr:to>
      <xdr:col>5</xdr:col>
      <xdr:colOff>279400</xdr:colOff>
      <xdr:row>1</xdr:row>
      <xdr:rowOff>429260</xdr:rowOff>
    </xdr:to>
    <xdr:sp macro="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2527300" y="124460"/>
          <a:ext cx="845820" cy="381000"/>
        </a:xfrm>
        <a:prstGeom prst="round2SameRect">
          <a:avLst/>
        </a:prstGeom>
        <a:solidFill>
          <a:srgbClr val="4169E1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002D60"/>
              </a:solidFill>
            </a:rPr>
            <a:t>Janvier</a:t>
          </a:r>
        </a:p>
      </xdr:txBody>
    </xdr:sp>
    <xdr:clientData/>
  </xdr:twoCellAnchor>
  <xdr:twoCellAnchor>
    <xdr:from>
      <xdr:col>6</xdr:col>
      <xdr:colOff>10160</xdr:colOff>
      <xdr:row>1</xdr:row>
      <xdr:rowOff>175260</xdr:rowOff>
    </xdr:from>
    <xdr:to>
      <xdr:col>8</xdr:col>
      <xdr:colOff>276860</xdr:colOff>
      <xdr:row>1</xdr:row>
      <xdr:rowOff>429260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393440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Février</a:t>
          </a:r>
        </a:p>
      </xdr:txBody>
    </xdr:sp>
    <xdr:clientData/>
  </xdr:twoCellAnchor>
  <xdr:twoCellAnchor>
    <xdr:from>
      <xdr:col>9</xdr:col>
      <xdr:colOff>7620</xdr:colOff>
      <xdr:row>1</xdr:row>
      <xdr:rowOff>175260</xdr:rowOff>
    </xdr:from>
    <xdr:to>
      <xdr:col>11</xdr:col>
      <xdr:colOff>274320</xdr:colOff>
      <xdr:row>1</xdr:row>
      <xdr:rowOff>429260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4259580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12</xdr:col>
      <xdr:colOff>5080</xdr:colOff>
      <xdr:row>1</xdr:row>
      <xdr:rowOff>175260</xdr:rowOff>
    </xdr:from>
    <xdr:to>
      <xdr:col>14</xdr:col>
      <xdr:colOff>271780</xdr:colOff>
      <xdr:row>1</xdr:row>
      <xdr:rowOff>429260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5125720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15</xdr:col>
      <xdr:colOff>2541</xdr:colOff>
      <xdr:row>1</xdr:row>
      <xdr:rowOff>175260</xdr:rowOff>
    </xdr:from>
    <xdr:to>
      <xdr:col>17</xdr:col>
      <xdr:colOff>269241</xdr:colOff>
      <xdr:row>1</xdr:row>
      <xdr:rowOff>429260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5991861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18</xdr:col>
      <xdr:colOff>0</xdr:colOff>
      <xdr:row>1</xdr:row>
      <xdr:rowOff>175260</xdr:rowOff>
    </xdr:from>
    <xdr:to>
      <xdr:col>20</xdr:col>
      <xdr:colOff>266700</xdr:colOff>
      <xdr:row>1</xdr:row>
      <xdr:rowOff>429260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6858000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20</xdr:col>
      <xdr:colOff>287019</xdr:colOff>
      <xdr:row>1</xdr:row>
      <xdr:rowOff>175260</xdr:rowOff>
    </xdr:from>
    <xdr:to>
      <xdr:col>23</xdr:col>
      <xdr:colOff>264159</xdr:colOff>
      <xdr:row>1</xdr:row>
      <xdr:rowOff>429260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7724139" y="251460"/>
          <a:ext cx="84582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Juillet</a:t>
          </a:r>
        </a:p>
      </xdr:txBody>
    </xdr:sp>
    <xdr:clientData/>
  </xdr:twoCellAnchor>
  <xdr:twoCellAnchor>
    <xdr:from>
      <xdr:col>23</xdr:col>
      <xdr:colOff>284479</xdr:colOff>
      <xdr:row>1</xdr:row>
      <xdr:rowOff>175260</xdr:rowOff>
    </xdr:from>
    <xdr:to>
      <xdr:col>26</xdr:col>
      <xdr:colOff>261619</xdr:colOff>
      <xdr:row>1</xdr:row>
      <xdr:rowOff>429260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8590279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26</xdr:col>
      <xdr:colOff>281938</xdr:colOff>
      <xdr:row>1</xdr:row>
      <xdr:rowOff>175260</xdr:rowOff>
    </xdr:from>
    <xdr:to>
      <xdr:col>29</xdr:col>
      <xdr:colOff>259078</xdr:colOff>
      <xdr:row>1</xdr:row>
      <xdr:rowOff>429260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9456418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Septembre</a:t>
          </a:r>
        </a:p>
      </xdr:txBody>
    </xdr:sp>
    <xdr:clientData/>
  </xdr:twoCellAnchor>
  <xdr:twoCellAnchor>
    <xdr:from>
      <xdr:col>29</xdr:col>
      <xdr:colOff>279398</xdr:colOff>
      <xdr:row>1</xdr:row>
      <xdr:rowOff>175260</xdr:rowOff>
    </xdr:from>
    <xdr:to>
      <xdr:col>32</xdr:col>
      <xdr:colOff>256538</xdr:colOff>
      <xdr:row>1</xdr:row>
      <xdr:rowOff>429260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0322558" y="251460"/>
          <a:ext cx="84582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Octobre</a:t>
          </a:r>
        </a:p>
      </xdr:txBody>
    </xdr:sp>
    <xdr:clientData/>
  </xdr:twoCellAnchor>
  <xdr:twoCellAnchor>
    <xdr:from>
      <xdr:col>22</xdr:col>
      <xdr:colOff>167640</xdr:colOff>
      <xdr:row>2</xdr:row>
      <xdr:rowOff>99060</xdr:rowOff>
    </xdr:from>
    <xdr:to>
      <xdr:col>33</xdr:col>
      <xdr:colOff>54610</xdr:colOff>
      <xdr:row>2</xdr:row>
      <xdr:rowOff>372110</xdr:rowOff>
    </xdr:to>
    <xdr:sp macro="" textlink="">
      <xdr:nvSpPr>
        <xdr:cNvPr id="16" name="Choix4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8183880" y="617220"/>
          <a:ext cx="3072130" cy="27305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Clic sur un histogramme pour ouvrir la fiche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426720</xdr:colOff>
          <xdr:row>3</xdr:row>
          <xdr:rowOff>99060</xdr:rowOff>
        </xdr:from>
        <xdr:to>
          <xdr:col>2</xdr:col>
          <xdr:colOff>601980</xdr:colOff>
          <xdr:row>4</xdr:row>
          <xdr:rowOff>114300</xdr:rowOff>
        </xdr:to>
        <xdr:sp macro="" textlink="">
          <xdr:nvSpPr>
            <xdr:cNvPr id="3075" name="ComboBox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5</xdr:row>
      <xdr:rowOff>25400</xdr:rowOff>
    </xdr:from>
    <xdr:to>
      <xdr:col>62</xdr:col>
      <xdr:colOff>264160</xdr:colOff>
      <xdr:row>5</xdr:row>
      <xdr:rowOff>279400</xdr:rowOff>
    </xdr:to>
    <xdr:sp macro="" textlink="">
      <xdr:nvSpPr>
        <xdr:cNvPr id="4353" name="__Projet 1">
          <a:extLst>
            <a:ext uri="{FF2B5EF4-FFF2-40B4-BE49-F238E27FC236}">
              <a16:creationId xmlns:a16="http://schemas.microsoft.com/office/drawing/2014/main" id="{00000000-0008-0000-0300-000001110000}"/>
            </a:ext>
          </a:extLst>
        </xdr:cNvPr>
        <xdr:cNvSpPr/>
      </xdr:nvSpPr>
      <xdr:spPr>
        <a:xfrm>
          <a:off x="2540000" y="1442720"/>
          <a:ext cx="17322800" cy="2540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Priorité2</a:t>
          </a:r>
        </a:p>
      </xdr:txBody>
    </xdr:sp>
    <xdr:clientData/>
  </xdr:twoCellAnchor>
  <xdr:twoCellAnchor>
    <xdr:from>
      <xdr:col>2</xdr:col>
      <xdr:colOff>873807</xdr:colOff>
      <xdr:row>5</xdr:row>
      <xdr:rowOff>25400</xdr:rowOff>
    </xdr:from>
    <xdr:to>
      <xdr:col>3</xdr:col>
      <xdr:colOff>243793</xdr:colOff>
      <xdr:row>5</xdr:row>
      <xdr:rowOff>209618</xdr:rowOff>
    </xdr:to>
    <xdr:sp macro="" textlink="">
      <xdr:nvSpPr>
        <xdr:cNvPr id="4354" name="__Projet 1">
          <a:extLst>
            <a:ext uri="{FF2B5EF4-FFF2-40B4-BE49-F238E27FC236}">
              <a16:creationId xmlns:a16="http://schemas.microsoft.com/office/drawing/2014/main" id="{00000000-0008-0000-0300-000002110000}"/>
            </a:ext>
          </a:extLst>
        </xdr:cNvPr>
        <xdr:cNvSpPr txBox="1"/>
      </xdr:nvSpPr>
      <xdr:spPr>
        <a:xfrm>
          <a:off x="2321607" y="14427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01/01</a:t>
          </a:r>
        </a:p>
      </xdr:txBody>
    </xdr:sp>
    <xdr:clientData/>
  </xdr:twoCellAnchor>
  <xdr:twoCellAnchor>
    <xdr:from>
      <xdr:col>62</xdr:col>
      <xdr:colOff>45767</xdr:colOff>
      <xdr:row>5</xdr:row>
      <xdr:rowOff>152400</xdr:rowOff>
    </xdr:from>
    <xdr:to>
      <xdr:col>63</xdr:col>
      <xdr:colOff>192993</xdr:colOff>
      <xdr:row>6</xdr:row>
      <xdr:rowOff>31818</xdr:rowOff>
    </xdr:to>
    <xdr:sp macro="" textlink="">
      <xdr:nvSpPr>
        <xdr:cNvPr id="4355" name="__Projet 1">
          <a:extLst>
            <a:ext uri="{FF2B5EF4-FFF2-40B4-BE49-F238E27FC236}">
              <a16:creationId xmlns:a16="http://schemas.microsoft.com/office/drawing/2014/main" id="{00000000-0008-0000-0300-000003110000}"/>
            </a:ext>
          </a:extLst>
        </xdr:cNvPr>
        <xdr:cNvSpPr txBox="1"/>
      </xdr:nvSpPr>
      <xdr:spPr>
        <a:xfrm>
          <a:off x="19644407" y="15697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01/03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65</xdr:col>
      <xdr:colOff>264159</xdr:colOff>
      <xdr:row>7</xdr:row>
      <xdr:rowOff>279400</xdr:rowOff>
    </xdr:to>
    <xdr:sp macro="" textlink="">
      <xdr:nvSpPr>
        <xdr:cNvPr id="4356" name="__Projet 7">
          <a:extLst>
            <a:ext uri="{FF2B5EF4-FFF2-40B4-BE49-F238E27FC236}">
              <a16:creationId xmlns:a16="http://schemas.microsoft.com/office/drawing/2014/main" id="{00000000-0008-0000-0300-000004110000}"/>
            </a:ext>
          </a:extLst>
        </xdr:cNvPr>
        <xdr:cNvSpPr/>
      </xdr:nvSpPr>
      <xdr:spPr>
        <a:xfrm>
          <a:off x="2540000" y="2052320"/>
          <a:ext cx="18191479" cy="2540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2</xdr:col>
      <xdr:colOff>873807</xdr:colOff>
      <xdr:row>7</xdr:row>
      <xdr:rowOff>25400</xdr:rowOff>
    </xdr:from>
    <xdr:to>
      <xdr:col>3</xdr:col>
      <xdr:colOff>243793</xdr:colOff>
      <xdr:row>7</xdr:row>
      <xdr:rowOff>209618</xdr:rowOff>
    </xdr:to>
    <xdr:sp macro="" textlink="">
      <xdr:nvSpPr>
        <xdr:cNvPr id="4357" name="__Projet 7">
          <a:extLst>
            <a:ext uri="{FF2B5EF4-FFF2-40B4-BE49-F238E27FC236}">
              <a16:creationId xmlns:a16="http://schemas.microsoft.com/office/drawing/2014/main" id="{00000000-0008-0000-0300-000005110000}"/>
            </a:ext>
          </a:extLst>
        </xdr:cNvPr>
        <xdr:cNvSpPr txBox="1"/>
      </xdr:nvSpPr>
      <xdr:spPr>
        <a:xfrm>
          <a:off x="2321607" y="20523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01/01</a:t>
          </a:r>
        </a:p>
      </xdr:txBody>
    </xdr:sp>
    <xdr:clientData/>
  </xdr:twoCellAnchor>
  <xdr:twoCellAnchor>
    <xdr:from>
      <xdr:col>65</xdr:col>
      <xdr:colOff>95171</xdr:colOff>
      <xdr:row>7</xdr:row>
      <xdr:rowOff>152400</xdr:rowOff>
    </xdr:from>
    <xdr:to>
      <xdr:col>65</xdr:col>
      <xdr:colOff>433149</xdr:colOff>
      <xdr:row>8</xdr:row>
      <xdr:rowOff>31818</xdr:rowOff>
    </xdr:to>
    <xdr:sp macro="" textlink="">
      <xdr:nvSpPr>
        <xdr:cNvPr id="4358" name="__Projet 7">
          <a:extLst>
            <a:ext uri="{FF2B5EF4-FFF2-40B4-BE49-F238E27FC236}">
              <a16:creationId xmlns:a16="http://schemas.microsoft.com/office/drawing/2014/main" id="{00000000-0008-0000-0300-000006110000}"/>
            </a:ext>
          </a:extLst>
        </xdr:cNvPr>
        <xdr:cNvSpPr txBox="1"/>
      </xdr:nvSpPr>
      <xdr:spPr>
        <a:xfrm>
          <a:off x="20562491" y="217932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36</xdr:col>
      <xdr:colOff>25400</xdr:colOff>
      <xdr:row>5</xdr:row>
      <xdr:rowOff>25400</xdr:rowOff>
    </xdr:from>
    <xdr:to>
      <xdr:col>65</xdr:col>
      <xdr:colOff>264159</xdr:colOff>
      <xdr:row>5</xdr:row>
      <xdr:rowOff>279400</xdr:rowOff>
    </xdr:to>
    <xdr:sp macro="" textlink="">
      <xdr:nvSpPr>
        <xdr:cNvPr id="4359" name="__Projet 10">
          <a:extLst>
            <a:ext uri="{FF2B5EF4-FFF2-40B4-BE49-F238E27FC236}">
              <a16:creationId xmlns:a16="http://schemas.microsoft.com/office/drawing/2014/main" id="{00000000-0008-0000-0300-000007110000}"/>
            </a:ext>
          </a:extLst>
        </xdr:cNvPr>
        <xdr:cNvSpPr/>
      </xdr:nvSpPr>
      <xdr:spPr>
        <a:xfrm>
          <a:off x="12095480" y="1442720"/>
          <a:ext cx="8635999" cy="2540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35</xdr:col>
      <xdr:colOff>96567</xdr:colOff>
      <xdr:row>5</xdr:row>
      <xdr:rowOff>25400</xdr:rowOff>
    </xdr:from>
    <xdr:to>
      <xdr:col>36</xdr:col>
      <xdr:colOff>243793</xdr:colOff>
      <xdr:row>5</xdr:row>
      <xdr:rowOff>209618</xdr:rowOff>
    </xdr:to>
    <xdr:sp macro="" textlink="">
      <xdr:nvSpPr>
        <xdr:cNvPr id="4360" name="__Projet 10">
          <a:extLst>
            <a:ext uri="{FF2B5EF4-FFF2-40B4-BE49-F238E27FC236}">
              <a16:creationId xmlns:a16="http://schemas.microsoft.com/office/drawing/2014/main" id="{00000000-0008-0000-0300-000008110000}"/>
            </a:ext>
          </a:extLst>
        </xdr:cNvPr>
        <xdr:cNvSpPr txBox="1"/>
      </xdr:nvSpPr>
      <xdr:spPr>
        <a:xfrm>
          <a:off x="11877087" y="14427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03/02</a:t>
          </a:r>
        </a:p>
      </xdr:txBody>
    </xdr:sp>
    <xdr:clientData/>
  </xdr:twoCellAnchor>
  <xdr:twoCellAnchor>
    <xdr:from>
      <xdr:col>65</xdr:col>
      <xdr:colOff>95171</xdr:colOff>
      <xdr:row>5</xdr:row>
      <xdr:rowOff>152400</xdr:rowOff>
    </xdr:from>
    <xdr:to>
      <xdr:col>65</xdr:col>
      <xdr:colOff>433149</xdr:colOff>
      <xdr:row>6</xdr:row>
      <xdr:rowOff>31818</xdr:rowOff>
    </xdr:to>
    <xdr:sp macro="" textlink="">
      <xdr:nvSpPr>
        <xdr:cNvPr id="4361" name="__Projet 10">
          <a:extLst>
            <a:ext uri="{FF2B5EF4-FFF2-40B4-BE49-F238E27FC236}">
              <a16:creationId xmlns:a16="http://schemas.microsoft.com/office/drawing/2014/main" id="{00000000-0008-0000-0300-000009110000}"/>
            </a:ext>
          </a:extLst>
        </xdr:cNvPr>
        <xdr:cNvSpPr txBox="1"/>
      </xdr:nvSpPr>
      <xdr:spPr>
        <a:xfrm>
          <a:off x="20562491" y="156972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</xdr:colOff>
          <xdr:row>3</xdr:row>
          <xdr:rowOff>45720</xdr:rowOff>
        </xdr:from>
        <xdr:to>
          <xdr:col>1</xdr:col>
          <xdr:colOff>281940</xdr:colOff>
          <xdr:row>4</xdr:row>
          <xdr:rowOff>160020</xdr:rowOff>
        </xdr:to>
        <xdr:sp macro="" textlink="">
          <xdr:nvSpPr>
            <xdr:cNvPr id="13313" name="Spinner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449580</xdr:colOff>
          <xdr:row>4</xdr:row>
          <xdr:rowOff>137160</xdr:rowOff>
        </xdr:from>
        <xdr:to>
          <xdr:col>2</xdr:col>
          <xdr:colOff>175260</xdr:colOff>
          <xdr:row>4</xdr:row>
          <xdr:rowOff>381000</xdr:rowOff>
        </xdr:to>
        <xdr:sp macro="" textlink="">
          <xdr:nvSpPr>
            <xdr:cNvPr id="13314" name="ComboBox1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4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264886</xdr:colOff>
      <xdr:row>5</xdr:row>
      <xdr:rowOff>25400</xdr:rowOff>
    </xdr:from>
    <xdr:to>
      <xdr:col>12</xdr:col>
      <xdr:colOff>70394</xdr:colOff>
      <xdr:row>5</xdr:row>
      <xdr:rowOff>279400</xdr:rowOff>
    </xdr:to>
    <xdr:sp macro="" textlink="">
      <xdr:nvSpPr>
        <xdr:cNvPr id="14649" name="__Projet 1">
          <a:extLst>
            <a:ext uri="{FF2B5EF4-FFF2-40B4-BE49-F238E27FC236}">
              <a16:creationId xmlns:a16="http://schemas.microsoft.com/office/drawing/2014/main" id="{C1A91422-9A2B-4BAD-B0C9-AE70FBD9D8D7}"/>
            </a:ext>
          </a:extLst>
        </xdr:cNvPr>
        <xdr:cNvSpPr/>
      </xdr:nvSpPr>
      <xdr:spPr>
        <a:xfrm>
          <a:off x="2695666" y="1168400"/>
          <a:ext cx="2823028" cy="2540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Priorité2</a:t>
          </a:r>
        </a:p>
      </xdr:txBody>
    </xdr:sp>
    <xdr:clientData/>
  </xdr:twoCellAnchor>
  <xdr:twoCellAnchor>
    <xdr:from>
      <xdr:col>5</xdr:col>
      <xdr:colOff>300083</xdr:colOff>
      <xdr:row>5</xdr:row>
      <xdr:rowOff>76200</xdr:rowOff>
    </xdr:from>
    <xdr:to>
      <xdr:col>6</xdr:col>
      <xdr:colOff>117203</xdr:colOff>
      <xdr:row>5</xdr:row>
      <xdr:rowOff>228600</xdr:rowOff>
    </xdr:to>
    <xdr:sp macro="" textlink="">
      <xdr:nvSpPr>
        <xdr:cNvPr id="14650" name="__Projet 1">
          <a:extLst>
            <a:ext uri="{FF2B5EF4-FFF2-40B4-BE49-F238E27FC236}">
              <a16:creationId xmlns:a16="http://schemas.microsoft.com/office/drawing/2014/main" id="{11BA9EF6-AD68-4C79-A4C7-AD24C21625EF}"/>
            </a:ext>
          </a:extLst>
        </xdr:cNvPr>
        <xdr:cNvSpPr/>
      </xdr:nvSpPr>
      <xdr:spPr>
        <a:xfrm>
          <a:off x="3401423" y="1219200"/>
          <a:ext cx="152400" cy="152400"/>
        </a:xfrm>
        <a:prstGeom prst="triangl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46493</xdr:colOff>
      <xdr:row>5</xdr:row>
      <xdr:rowOff>25400</xdr:rowOff>
    </xdr:from>
    <xdr:to>
      <xdr:col>4</xdr:col>
      <xdr:colOff>147999</xdr:colOff>
      <xdr:row>5</xdr:row>
      <xdr:rowOff>209618</xdr:rowOff>
    </xdr:to>
    <xdr:sp macro="" textlink="">
      <xdr:nvSpPr>
        <xdr:cNvPr id="14651" name="__Projet 1">
          <a:extLst>
            <a:ext uri="{FF2B5EF4-FFF2-40B4-BE49-F238E27FC236}">
              <a16:creationId xmlns:a16="http://schemas.microsoft.com/office/drawing/2014/main" id="{FD2D3CCF-B295-41F6-8314-644073A40833}"/>
            </a:ext>
          </a:extLst>
        </xdr:cNvPr>
        <xdr:cNvSpPr txBox="1"/>
      </xdr:nvSpPr>
      <xdr:spPr>
        <a:xfrm>
          <a:off x="2477273" y="1168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01/01</a:t>
          </a:r>
        </a:p>
      </xdr:txBody>
    </xdr:sp>
    <xdr:clientData/>
  </xdr:twoCellAnchor>
  <xdr:twoCellAnchor>
    <xdr:from>
      <xdr:col>11</xdr:col>
      <xdr:colOff>187281</xdr:colOff>
      <xdr:row>5</xdr:row>
      <xdr:rowOff>152400</xdr:rowOff>
    </xdr:from>
    <xdr:to>
      <xdr:col>12</xdr:col>
      <xdr:colOff>288787</xdr:colOff>
      <xdr:row>6</xdr:row>
      <xdr:rowOff>31818</xdr:rowOff>
    </xdr:to>
    <xdr:sp macro="" textlink="">
      <xdr:nvSpPr>
        <xdr:cNvPr id="14652" name="__Projet 1">
          <a:extLst>
            <a:ext uri="{FF2B5EF4-FFF2-40B4-BE49-F238E27FC236}">
              <a16:creationId xmlns:a16="http://schemas.microsoft.com/office/drawing/2014/main" id="{DA4D4326-3C68-4C00-A2D9-51E12566D88D}"/>
            </a:ext>
          </a:extLst>
        </xdr:cNvPr>
        <xdr:cNvSpPr txBox="1"/>
      </xdr:nvSpPr>
      <xdr:spPr>
        <a:xfrm>
          <a:off x="5300301" y="1295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01/03</a:t>
          </a:r>
        </a:p>
      </xdr:txBody>
    </xdr:sp>
    <xdr:clientData/>
  </xdr:twoCellAnchor>
  <xdr:twoCellAnchor>
    <xdr:from>
      <xdr:col>21</xdr:col>
      <xdr:colOff>216989</xdr:colOff>
      <xdr:row>6</xdr:row>
      <xdr:rowOff>25400</xdr:rowOff>
    </xdr:from>
    <xdr:to>
      <xdr:col>34</xdr:col>
      <xdr:colOff>309879</xdr:colOff>
      <xdr:row>6</xdr:row>
      <xdr:rowOff>279400</xdr:rowOff>
    </xdr:to>
    <xdr:sp macro="" textlink="">
      <xdr:nvSpPr>
        <xdr:cNvPr id="14653" name="__Projet 2">
          <a:extLst>
            <a:ext uri="{FF2B5EF4-FFF2-40B4-BE49-F238E27FC236}">
              <a16:creationId xmlns:a16="http://schemas.microsoft.com/office/drawing/2014/main" id="{7282F8F1-8DAB-4C1C-849B-531EA755FDD0}"/>
            </a:ext>
          </a:extLst>
        </xdr:cNvPr>
        <xdr:cNvSpPr/>
      </xdr:nvSpPr>
      <xdr:spPr>
        <a:xfrm>
          <a:off x="8682809" y="1473200"/>
          <a:ext cx="4451530" cy="2540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24</xdr:col>
      <xdr:colOff>324032</xdr:colOff>
      <xdr:row>6</xdr:row>
      <xdr:rowOff>76200</xdr:rowOff>
    </xdr:from>
    <xdr:to>
      <xdr:col>25</xdr:col>
      <xdr:colOff>141152</xdr:colOff>
      <xdr:row>6</xdr:row>
      <xdr:rowOff>228600</xdr:rowOff>
    </xdr:to>
    <xdr:sp macro="" textlink="">
      <xdr:nvSpPr>
        <xdr:cNvPr id="14654" name="__Projet 2">
          <a:extLst>
            <a:ext uri="{FF2B5EF4-FFF2-40B4-BE49-F238E27FC236}">
              <a16:creationId xmlns:a16="http://schemas.microsoft.com/office/drawing/2014/main" id="{028F142F-9FE3-4E72-A755-EC6C5CC77EC7}"/>
            </a:ext>
          </a:extLst>
        </xdr:cNvPr>
        <xdr:cNvSpPr/>
      </xdr:nvSpPr>
      <xdr:spPr>
        <a:xfrm>
          <a:off x="9795692" y="15240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333876</xdr:colOff>
      <xdr:row>6</xdr:row>
      <xdr:rowOff>25400</xdr:rowOff>
    </xdr:from>
    <xdr:to>
      <xdr:col>22</xdr:col>
      <xdr:colOff>100102</xdr:colOff>
      <xdr:row>6</xdr:row>
      <xdr:rowOff>209618</xdr:rowOff>
    </xdr:to>
    <xdr:sp macro="" textlink="">
      <xdr:nvSpPr>
        <xdr:cNvPr id="14655" name="__Projet 2">
          <a:extLst>
            <a:ext uri="{FF2B5EF4-FFF2-40B4-BE49-F238E27FC236}">
              <a16:creationId xmlns:a16="http://schemas.microsoft.com/office/drawing/2014/main" id="{AB3BAB63-5E56-499E-A846-39102B4CC730}"/>
            </a:ext>
          </a:extLst>
        </xdr:cNvPr>
        <xdr:cNvSpPr txBox="1"/>
      </xdr:nvSpPr>
      <xdr:spPr>
        <a:xfrm>
          <a:off x="8464416" y="1473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06/05</a:t>
          </a:r>
        </a:p>
      </xdr:txBody>
    </xdr:sp>
    <xdr:clientData/>
  </xdr:twoCellAnchor>
  <xdr:twoCellAnchor>
    <xdr:from>
      <xdr:col>34</xdr:col>
      <xdr:colOff>91487</xdr:colOff>
      <xdr:row>6</xdr:row>
      <xdr:rowOff>152400</xdr:rowOff>
    </xdr:from>
    <xdr:to>
      <xdr:col>35</xdr:col>
      <xdr:colOff>192993</xdr:colOff>
      <xdr:row>7</xdr:row>
      <xdr:rowOff>31818</xdr:rowOff>
    </xdr:to>
    <xdr:sp macro="" textlink="">
      <xdr:nvSpPr>
        <xdr:cNvPr id="14656" name="__Projet 2">
          <a:extLst>
            <a:ext uri="{FF2B5EF4-FFF2-40B4-BE49-F238E27FC236}">
              <a16:creationId xmlns:a16="http://schemas.microsoft.com/office/drawing/2014/main" id="{E4705F47-6B16-43CC-BE14-9035CD07B0B3}"/>
            </a:ext>
          </a:extLst>
        </xdr:cNvPr>
        <xdr:cNvSpPr txBox="1"/>
      </xdr:nvSpPr>
      <xdr:spPr>
        <a:xfrm>
          <a:off x="12915947" y="1600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07/08</a:t>
          </a:r>
        </a:p>
      </xdr:txBody>
    </xdr:sp>
    <xdr:clientData/>
  </xdr:twoCellAnchor>
  <xdr:twoCellAnchor>
    <xdr:from>
      <xdr:col>46</xdr:col>
      <xdr:colOff>73298</xdr:colOff>
      <xdr:row>7</xdr:row>
      <xdr:rowOff>25400</xdr:rowOff>
    </xdr:from>
    <xdr:to>
      <xdr:col>56</xdr:col>
      <xdr:colOff>22498</xdr:colOff>
      <xdr:row>7</xdr:row>
      <xdr:rowOff>279400</xdr:rowOff>
    </xdr:to>
    <xdr:sp macro="" textlink="">
      <xdr:nvSpPr>
        <xdr:cNvPr id="14657" name="__Projet 3">
          <a:extLst>
            <a:ext uri="{FF2B5EF4-FFF2-40B4-BE49-F238E27FC236}">
              <a16:creationId xmlns:a16="http://schemas.microsoft.com/office/drawing/2014/main" id="{E1B5F72E-C1AC-49B3-9BE5-4C5594CF615E}"/>
            </a:ext>
          </a:extLst>
        </xdr:cNvPr>
        <xdr:cNvSpPr/>
      </xdr:nvSpPr>
      <xdr:spPr>
        <a:xfrm>
          <a:off x="16921118" y="1778000"/>
          <a:ext cx="3302000" cy="2540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48</xdr:col>
      <xdr:colOff>228238</xdr:colOff>
      <xdr:row>7</xdr:row>
      <xdr:rowOff>76200</xdr:rowOff>
    </xdr:from>
    <xdr:to>
      <xdr:col>49</xdr:col>
      <xdr:colOff>45358</xdr:colOff>
      <xdr:row>7</xdr:row>
      <xdr:rowOff>228600</xdr:rowOff>
    </xdr:to>
    <xdr:sp macro="" textlink="">
      <xdr:nvSpPr>
        <xdr:cNvPr id="14658" name="__Projet 3">
          <a:extLst>
            <a:ext uri="{FF2B5EF4-FFF2-40B4-BE49-F238E27FC236}">
              <a16:creationId xmlns:a16="http://schemas.microsoft.com/office/drawing/2014/main" id="{39FB14F9-E42D-4175-8087-36A19F9A4F23}"/>
            </a:ext>
          </a:extLst>
        </xdr:cNvPr>
        <xdr:cNvSpPr/>
      </xdr:nvSpPr>
      <xdr:spPr>
        <a:xfrm>
          <a:off x="17746618" y="18288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190185</xdr:colOff>
      <xdr:row>7</xdr:row>
      <xdr:rowOff>25400</xdr:rowOff>
    </xdr:from>
    <xdr:to>
      <xdr:col>46</xdr:col>
      <xdr:colOff>291691</xdr:colOff>
      <xdr:row>7</xdr:row>
      <xdr:rowOff>209618</xdr:rowOff>
    </xdr:to>
    <xdr:sp macro="" textlink="">
      <xdr:nvSpPr>
        <xdr:cNvPr id="14659" name="__Projet 3">
          <a:extLst>
            <a:ext uri="{FF2B5EF4-FFF2-40B4-BE49-F238E27FC236}">
              <a16:creationId xmlns:a16="http://schemas.microsoft.com/office/drawing/2014/main" id="{2D21D792-438A-4835-B57F-E43DE1370D99}"/>
            </a:ext>
          </a:extLst>
        </xdr:cNvPr>
        <xdr:cNvSpPr txBox="1"/>
      </xdr:nvSpPr>
      <xdr:spPr>
        <a:xfrm>
          <a:off x="16702725" y="1778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25/10</a:t>
          </a:r>
        </a:p>
      </xdr:txBody>
    </xdr:sp>
    <xdr:clientData/>
  </xdr:twoCellAnchor>
  <xdr:twoCellAnchor>
    <xdr:from>
      <xdr:col>55</xdr:col>
      <xdr:colOff>188788</xdr:colOff>
      <xdr:row>7</xdr:row>
      <xdr:rowOff>152400</xdr:rowOff>
    </xdr:from>
    <xdr:to>
      <xdr:col>56</xdr:col>
      <xdr:colOff>191486</xdr:colOff>
      <xdr:row>8</xdr:row>
      <xdr:rowOff>31818</xdr:rowOff>
    </xdr:to>
    <xdr:sp macro="" textlink="">
      <xdr:nvSpPr>
        <xdr:cNvPr id="14660" name="__Projet 3">
          <a:extLst>
            <a:ext uri="{FF2B5EF4-FFF2-40B4-BE49-F238E27FC236}">
              <a16:creationId xmlns:a16="http://schemas.microsoft.com/office/drawing/2014/main" id="{39C5FB1D-7DF1-4500-A56D-1F486F9127E3}"/>
            </a:ext>
          </a:extLst>
        </xdr:cNvPr>
        <xdr:cNvSpPr txBox="1"/>
      </xdr:nvSpPr>
      <xdr:spPr>
        <a:xfrm>
          <a:off x="20054128" y="1905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51</xdr:col>
      <xdr:colOff>312782</xdr:colOff>
      <xdr:row>8</xdr:row>
      <xdr:rowOff>25400</xdr:rowOff>
    </xdr:from>
    <xdr:to>
      <xdr:col>54</xdr:col>
      <xdr:colOff>22497</xdr:colOff>
      <xdr:row>8</xdr:row>
      <xdr:rowOff>279400</xdr:rowOff>
    </xdr:to>
    <xdr:sp macro="" textlink="">
      <xdr:nvSpPr>
        <xdr:cNvPr id="14661" name="__Projet 4">
          <a:extLst>
            <a:ext uri="{FF2B5EF4-FFF2-40B4-BE49-F238E27FC236}">
              <a16:creationId xmlns:a16="http://schemas.microsoft.com/office/drawing/2014/main" id="{2CF0CE94-910A-456E-86D4-4B713F84A44F}"/>
            </a:ext>
          </a:extLst>
        </xdr:cNvPr>
        <xdr:cNvSpPr/>
      </xdr:nvSpPr>
      <xdr:spPr>
        <a:xfrm>
          <a:off x="18837002" y="2082800"/>
          <a:ext cx="715555" cy="254000"/>
        </a:xfrm>
        <a:prstGeom prst="roundRect">
          <a:avLst/>
        </a:prstGeom>
        <a:solidFill>
          <a:srgbClr val="FF7C8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Priorité3</a:t>
          </a:r>
        </a:p>
      </xdr:txBody>
    </xdr:sp>
    <xdr:clientData/>
  </xdr:twoCellAnchor>
  <xdr:twoCellAnchor>
    <xdr:from>
      <xdr:col>52</xdr:col>
      <xdr:colOff>156390</xdr:colOff>
      <xdr:row>8</xdr:row>
      <xdr:rowOff>76200</xdr:rowOff>
    </xdr:from>
    <xdr:to>
      <xdr:col>52</xdr:col>
      <xdr:colOff>308790</xdr:colOff>
      <xdr:row>8</xdr:row>
      <xdr:rowOff>228600</xdr:rowOff>
    </xdr:to>
    <xdr:sp macro="" textlink="">
      <xdr:nvSpPr>
        <xdr:cNvPr id="14662" name="__Projet 4">
          <a:extLst>
            <a:ext uri="{FF2B5EF4-FFF2-40B4-BE49-F238E27FC236}">
              <a16:creationId xmlns:a16="http://schemas.microsoft.com/office/drawing/2014/main" id="{10C3F940-AFAC-49FA-A54D-BCDEBD53B5CD}"/>
            </a:ext>
          </a:extLst>
        </xdr:cNvPr>
        <xdr:cNvSpPr/>
      </xdr:nvSpPr>
      <xdr:spPr>
        <a:xfrm>
          <a:off x="19015890" y="2133600"/>
          <a:ext cx="152400" cy="152400"/>
        </a:xfrm>
        <a:prstGeom prst="triangl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94389</xdr:colOff>
      <xdr:row>8</xdr:row>
      <xdr:rowOff>25400</xdr:rowOff>
    </xdr:from>
    <xdr:to>
      <xdr:col>52</xdr:col>
      <xdr:colOff>195895</xdr:colOff>
      <xdr:row>8</xdr:row>
      <xdr:rowOff>209618</xdr:rowOff>
    </xdr:to>
    <xdr:sp macro="" textlink="">
      <xdr:nvSpPr>
        <xdr:cNvPr id="14663" name="__Projet 4">
          <a:extLst>
            <a:ext uri="{FF2B5EF4-FFF2-40B4-BE49-F238E27FC236}">
              <a16:creationId xmlns:a16="http://schemas.microsoft.com/office/drawing/2014/main" id="{6A5C6EDA-22A3-4174-8D7E-0AA064131FE0}"/>
            </a:ext>
          </a:extLst>
        </xdr:cNvPr>
        <xdr:cNvSpPr txBox="1"/>
      </xdr:nvSpPr>
      <xdr:spPr>
        <a:xfrm>
          <a:off x="18618609" y="2082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04/12</a:t>
          </a:r>
        </a:p>
      </xdr:txBody>
    </xdr:sp>
    <xdr:clientData/>
  </xdr:twoCellAnchor>
  <xdr:twoCellAnchor>
    <xdr:from>
      <xdr:col>53</xdr:col>
      <xdr:colOff>139383</xdr:colOff>
      <xdr:row>8</xdr:row>
      <xdr:rowOff>152400</xdr:rowOff>
    </xdr:from>
    <xdr:to>
      <xdr:col>54</xdr:col>
      <xdr:colOff>240889</xdr:colOff>
      <xdr:row>9</xdr:row>
      <xdr:rowOff>31818</xdr:rowOff>
    </xdr:to>
    <xdr:sp macro="" textlink="">
      <xdr:nvSpPr>
        <xdr:cNvPr id="14664" name="__Projet 4">
          <a:extLst>
            <a:ext uri="{FF2B5EF4-FFF2-40B4-BE49-F238E27FC236}">
              <a16:creationId xmlns:a16="http://schemas.microsoft.com/office/drawing/2014/main" id="{0CB4B141-432E-45F3-B1BC-211ECE3565B8}"/>
            </a:ext>
          </a:extLst>
        </xdr:cNvPr>
        <xdr:cNvSpPr txBox="1"/>
      </xdr:nvSpPr>
      <xdr:spPr>
        <a:xfrm>
          <a:off x="19334163" y="2209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19/12</a:t>
          </a:r>
        </a:p>
      </xdr:txBody>
    </xdr:sp>
    <xdr:clientData/>
  </xdr:twoCellAnchor>
  <xdr:twoCellAnchor>
    <xdr:from>
      <xdr:col>17</xdr:col>
      <xdr:colOff>25400</xdr:colOff>
      <xdr:row>9</xdr:row>
      <xdr:rowOff>25400</xdr:rowOff>
    </xdr:from>
    <xdr:to>
      <xdr:col>30</xdr:col>
      <xdr:colOff>118291</xdr:colOff>
      <xdr:row>9</xdr:row>
      <xdr:rowOff>279400</xdr:rowOff>
    </xdr:to>
    <xdr:sp macro="" textlink="">
      <xdr:nvSpPr>
        <xdr:cNvPr id="14665" name="__Projet 5">
          <a:extLst>
            <a:ext uri="{FF2B5EF4-FFF2-40B4-BE49-F238E27FC236}">
              <a16:creationId xmlns:a16="http://schemas.microsoft.com/office/drawing/2014/main" id="{E169244F-E73E-449B-B420-B2538F559241}"/>
            </a:ext>
          </a:extLst>
        </xdr:cNvPr>
        <xdr:cNvSpPr/>
      </xdr:nvSpPr>
      <xdr:spPr>
        <a:xfrm>
          <a:off x="7150100" y="2387600"/>
          <a:ext cx="4451531" cy="2540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20</xdr:col>
      <xdr:colOff>132442</xdr:colOff>
      <xdr:row>9</xdr:row>
      <xdr:rowOff>76200</xdr:rowOff>
    </xdr:from>
    <xdr:to>
      <xdr:col>20</xdr:col>
      <xdr:colOff>284842</xdr:colOff>
      <xdr:row>9</xdr:row>
      <xdr:rowOff>228600</xdr:rowOff>
    </xdr:to>
    <xdr:sp macro="" textlink="">
      <xdr:nvSpPr>
        <xdr:cNvPr id="14666" name="__Projet 5">
          <a:extLst>
            <a:ext uri="{FF2B5EF4-FFF2-40B4-BE49-F238E27FC236}">
              <a16:creationId xmlns:a16="http://schemas.microsoft.com/office/drawing/2014/main" id="{7F564F49-0EA0-48E6-A09D-214C54AE85FF}"/>
            </a:ext>
          </a:extLst>
        </xdr:cNvPr>
        <xdr:cNvSpPr/>
      </xdr:nvSpPr>
      <xdr:spPr>
        <a:xfrm>
          <a:off x="8262982" y="24384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142287</xdr:colOff>
      <xdr:row>9</xdr:row>
      <xdr:rowOff>25400</xdr:rowOff>
    </xdr:from>
    <xdr:to>
      <xdr:col>17</xdr:col>
      <xdr:colOff>243793</xdr:colOff>
      <xdr:row>9</xdr:row>
      <xdr:rowOff>209618</xdr:rowOff>
    </xdr:to>
    <xdr:sp macro="" textlink="">
      <xdr:nvSpPr>
        <xdr:cNvPr id="14667" name="__Projet 5">
          <a:extLst>
            <a:ext uri="{FF2B5EF4-FFF2-40B4-BE49-F238E27FC236}">
              <a16:creationId xmlns:a16="http://schemas.microsoft.com/office/drawing/2014/main" id="{B0D89769-A03A-41E4-906B-D11A01718146}"/>
            </a:ext>
          </a:extLst>
        </xdr:cNvPr>
        <xdr:cNvSpPr txBox="1"/>
      </xdr:nvSpPr>
      <xdr:spPr>
        <a:xfrm>
          <a:off x="6931707" y="2387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04/04</a:t>
          </a:r>
        </a:p>
      </xdr:txBody>
    </xdr:sp>
    <xdr:clientData/>
  </xdr:twoCellAnchor>
  <xdr:twoCellAnchor>
    <xdr:from>
      <xdr:col>29</xdr:col>
      <xdr:colOff>235179</xdr:colOff>
      <xdr:row>9</xdr:row>
      <xdr:rowOff>152400</xdr:rowOff>
    </xdr:from>
    <xdr:to>
      <xdr:col>31</xdr:col>
      <xdr:colOff>1405</xdr:colOff>
      <xdr:row>10</xdr:row>
      <xdr:rowOff>31818</xdr:rowOff>
    </xdr:to>
    <xdr:sp macro="" textlink="">
      <xdr:nvSpPr>
        <xdr:cNvPr id="14668" name="__Projet 5">
          <a:extLst>
            <a:ext uri="{FF2B5EF4-FFF2-40B4-BE49-F238E27FC236}">
              <a16:creationId xmlns:a16="http://schemas.microsoft.com/office/drawing/2014/main" id="{6921935B-CA90-46F0-97AC-E3930D2D0452}"/>
            </a:ext>
          </a:extLst>
        </xdr:cNvPr>
        <xdr:cNvSpPr txBox="1"/>
      </xdr:nvSpPr>
      <xdr:spPr>
        <a:xfrm>
          <a:off x="11383239" y="2514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06/07</a:t>
          </a:r>
        </a:p>
      </xdr:txBody>
    </xdr:sp>
    <xdr:clientData/>
  </xdr:twoCellAnchor>
  <xdr:twoCellAnchor>
    <xdr:from>
      <xdr:col>48</xdr:col>
      <xdr:colOff>169091</xdr:colOff>
      <xdr:row>10</xdr:row>
      <xdr:rowOff>25400</xdr:rowOff>
    </xdr:from>
    <xdr:to>
      <xdr:col>53</xdr:col>
      <xdr:colOff>22497</xdr:colOff>
      <xdr:row>10</xdr:row>
      <xdr:rowOff>279400</xdr:rowOff>
    </xdr:to>
    <xdr:sp macro="" textlink="">
      <xdr:nvSpPr>
        <xdr:cNvPr id="14669" name="__Projet 6">
          <a:extLst>
            <a:ext uri="{FF2B5EF4-FFF2-40B4-BE49-F238E27FC236}">
              <a16:creationId xmlns:a16="http://schemas.microsoft.com/office/drawing/2014/main" id="{B9A0042B-D0F4-4E74-ABEF-8094B2F01C64}"/>
            </a:ext>
          </a:extLst>
        </xdr:cNvPr>
        <xdr:cNvSpPr/>
      </xdr:nvSpPr>
      <xdr:spPr>
        <a:xfrm>
          <a:off x="17687471" y="2692400"/>
          <a:ext cx="1529806" cy="2540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49</xdr:col>
      <xdr:colOff>216262</xdr:colOff>
      <xdr:row>10</xdr:row>
      <xdr:rowOff>76200</xdr:rowOff>
    </xdr:from>
    <xdr:to>
      <xdr:col>50</xdr:col>
      <xdr:colOff>33382</xdr:colOff>
      <xdr:row>10</xdr:row>
      <xdr:rowOff>228600</xdr:rowOff>
    </xdr:to>
    <xdr:sp macro="" textlink="">
      <xdr:nvSpPr>
        <xdr:cNvPr id="14670" name="__Projet 6">
          <a:extLst>
            <a:ext uri="{FF2B5EF4-FFF2-40B4-BE49-F238E27FC236}">
              <a16:creationId xmlns:a16="http://schemas.microsoft.com/office/drawing/2014/main" id="{AAB7F832-4275-4FB5-9313-13FC7F0DB0E6}"/>
            </a:ext>
          </a:extLst>
        </xdr:cNvPr>
        <xdr:cNvSpPr/>
      </xdr:nvSpPr>
      <xdr:spPr>
        <a:xfrm>
          <a:off x="18069922" y="27432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285979</xdr:colOff>
      <xdr:row>10</xdr:row>
      <xdr:rowOff>25400</xdr:rowOff>
    </xdr:from>
    <xdr:to>
      <xdr:col>49</xdr:col>
      <xdr:colOff>52205</xdr:colOff>
      <xdr:row>10</xdr:row>
      <xdr:rowOff>209618</xdr:rowOff>
    </xdr:to>
    <xdr:sp macro="" textlink="">
      <xdr:nvSpPr>
        <xdr:cNvPr id="14671" name="__Projet 6">
          <a:extLst>
            <a:ext uri="{FF2B5EF4-FFF2-40B4-BE49-F238E27FC236}">
              <a16:creationId xmlns:a16="http://schemas.microsoft.com/office/drawing/2014/main" id="{429673BD-7952-47F7-AE18-31B11D4D1054}"/>
            </a:ext>
          </a:extLst>
        </xdr:cNvPr>
        <xdr:cNvSpPr txBox="1"/>
      </xdr:nvSpPr>
      <xdr:spPr>
        <a:xfrm>
          <a:off x="17469079" y="2692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10/11</a:t>
          </a:r>
        </a:p>
      </xdr:txBody>
    </xdr:sp>
    <xdr:clientData/>
  </xdr:twoCellAnchor>
  <xdr:twoCellAnchor>
    <xdr:from>
      <xdr:col>52</xdr:col>
      <xdr:colOff>139384</xdr:colOff>
      <xdr:row>10</xdr:row>
      <xdr:rowOff>152400</xdr:rowOff>
    </xdr:from>
    <xdr:to>
      <xdr:col>53</xdr:col>
      <xdr:colOff>240890</xdr:colOff>
      <xdr:row>11</xdr:row>
      <xdr:rowOff>31818</xdr:rowOff>
    </xdr:to>
    <xdr:sp macro="" textlink="">
      <xdr:nvSpPr>
        <xdr:cNvPr id="14672" name="__Projet 6">
          <a:extLst>
            <a:ext uri="{FF2B5EF4-FFF2-40B4-BE49-F238E27FC236}">
              <a16:creationId xmlns:a16="http://schemas.microsoft.com/office/drawing/2014/main" id="{FE2A2BA6-267A-481F-9979-8D671E2BC41D}"/>
            </a:ext>
          </a:extLst>
        </xdr:cNvPr>
        <xdr:cNvSpPr txBox="1"/>
      </xdr:nvSpPr>
      <xdr:spPr>
        <a:xfrm>
          <a:off x="18998884" y="2819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12/12</a:t>
          </a:r>
        </a:p>
      </xdr:txBody>
    </xdr:sp>
    <xdr:clientData/>
  </xdr:twoCellAnchor>
  <xdr:twoCellAnchor>
    <xdr:from>
      <xdr:col>3</xdr:col>
      <xdr:colOff>264886</xdr:colOff>
      <xdr:row>11</xdr:row>
      <xdr:rowOff>25400</xdr:rowOff>
    </xdr:from>
    <xdr:to>
      <xdr:col>25</xdr:col>
      <xdr:colOff>70394</xdr:colOff>
      <xdr:row>11</xdr:row>
      <xdr:rowOff>279400</xdr:rowOff>
    </xdr:to>
    <xdr:sp macro="" textlink="">
      <xdr:nvSpPr>
        <xdr:cNvPr id="14673" name="__Projet 7">
          <a:extLst>
            <a:ext uri="{FF2B5EF4-FFF2-40B4-BE49-F238E27FC236}">
              <a16:creationId xmlns:a16="http://schemas.microsoft.com/office/drawing/2014/main" id="{C422DD11-E15E-4CFA-A795-2CF25C245ADD}"/>
            </a:ext>
          </a:extLst>
        </xdr:cNvPr>
        <xdr:cNvSpPr/>
      </xdr:nvSpPr>
      <xdr:spPr>
        <a:xfrm>
          <a:off x="2695666" y="2997200"/>
          <a:ext cx="7181668" cy="2540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9</xdr:col>
      <xdr:colOff>48623</xdr:colOff>
      <xdr:row>11</xdr:row>
      <xdr:rowOff>76200</xdr:rowOff>
    </xdr:from>
    <xdr:to>
      <xdr:col>9</xdr:col>
      <xdr:colOff>201023</xdr:colOff>
      <xdr:row>11</xdr:row>
      <xdr:rowOff>228600</xdr:rowOff>
    </xdr:to>
    <xdr:sp macro="" textlink="">
      <xdr:nvSpPr>
        <xdr:cNvPr id="14674" name="__Projet 7">
          <a:extLst>
            <a:ext uri="{FF2B5EF4-FFF2-40B4-BE49-F238E27FC236}">
              <a16:creationId xmlns:a16="http://schemas.microsoft.com/office/drawing/2014/main" id="{D611D2FD-54D9-46EB-9F70-7152FE367031}"/>
            </a:ext>
          </a:extLst>
        </xdr:cNvPr>
        <xdr:cNvSpPr/>
      </xdr:nvSpPr>
      <xdr:spPr>
        <a:xfrm>
          <a:off x="4491083" y="30480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46493</xdr:colOff>
      <xdr:row>11</xdr:row>
      <xdr:rowOff>25400</xdr:rowOff>
    </xdr:from>
    <xdr:to>
      <xdr:col>4</xdr:col>
      <xdr:colOff>147999</xdr:colOff>
      <xdr:row>11</xdr:row>
      <xdr:rowOff>209618</xdr:rowOff>
    </xdr:to>
    <xdr:sp macro="" textlink="">
      <xdr:nvSpPr>
        <xdr:cNvPr id="14675" name="__Projet 7">
          <a:extLst>
            <a:ext uri="{FF2B5EF4-FFF2-40B4-BE49-F238E27FC236}">
              <a16:creationId xmlns:a16="http://schemas.microsoft.com/office/drawing/2014/main" id="{EC733840-DA75-4C44-9798-8327ED009571}"/>
            </a:ext>
          </a:extLst>
        </xdr:cNvPr>
        <xdr:cNvSpPr txBox="1"/>
      </xdr:nvSpPr>
      <xdr:spPr>
        <a:xfrm>
          <a:off x="2477273" y="2997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01/01</a:t>
          </a:r>
        </a:p>
      </xdr:txBody>
    </xdr:sp>
    <xdr:clientData/>
  </xdr:twoCellAnchor>
  <xdr:twoCellAnchor>
    <xdr:from>
      <xdr:col>24</xdr:col>
      <xdr:colOff>187281</xdr:colOff>
      <xdr:row>11</xdr:row>
      <xdr:rowOff>152400</xdr:rowOff>
    </xdr:from>
    <xdr:to>
      <xdr:col>25</xdr:col>
      <xdr:colOff>288787</xdr:colOff>
      <xdr:row>12</xdr:row>
      <xdr:rowOff>31818</xdr:rowOff>
    </xdr:to>
    <xdr:sp macro="" textlink="">
      <xdr:nvSpPr>
        <xdr:cNvPr id="14676" name="__Projet 7">
          <a:extLst>
            <a:ext uri="{FF2B5EF4-FFF2-40B4-BE49-F238E27FC236}">
              <a16:creationId xmlns:a16="http://schemas.microsoft.com/office/drawing/2014/main" id="{A7CE7F7D-3A51-4A67-A024-A99A380692BF}"/>
            </a:ext>
          </a:extLst>
        </xdr:cNvPr>
        <xdr:cNvSpPr txBox="1"/>
      </xdr:nvSpPr>
      <xdr:spPr>
        <a:xfrm>
          <a:off x="9658941" y="3124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31/05</a:t>
          </a:r>
        </a:p>
      </xdr:txBody>
    </xdr:sp>
    <xdr:clientData/>
  </xdr:twoCellAnchor>
  <xdr:twoCellAnchor>
    <xdr:from>
      <xdr:col>21</xdr:col>
      <xdr:colOff>169092</xdr:colOff>
      <xdr:row>12</xdr:row>
      <xdr:rowOff>25400</xdr:rowOff>
    </xdr:from>
    <xdr:to>
      <xdr:col>33</xdr:col>
      <xdr:colOff>309881</xdr:colOff>
      <xdr:row>12</xdr:row>
      <xdr:rowOff>279400</xdr:rowOff>
    </xdr:to>
    <xdr:sp macro="" textlink="">
      <xdr:nvSpPr>
        <xdr:cNvPr id="14677" name="__Projet 8">
          <a:extLst>
            <a:ext uri="{FF2B5EF4-FFF2-40B4-BE49-F238E27FC236}">
              <a16:creationId xmlns:a16="http://schemas.microsoft.com/office/drawing/2014/main" id="{C7DD3C03-9A43-4AC5-B197-49C3A6D78C88}"/>
            </a:ext>
          </a:extLst>
        </xdr:cNvPr>
        <xdr:cNvSpPr/>
      </xdr:nvSpPr>
      <xdr:spPr>
        <a:xfrm>
          <a:off x="8634912" y="3302000"/>
          <a:ext cx="4164149" cy="254000"/>
        </a:xfrm>
        <a:prstGeom prst="roundRect">
          <a:avLst/>
        </a:prstGeom>
        <a:solidFill>
          <a:srgbClr val="FF7C8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Priorité2</a:t>
          </a:r>
        </a:p>
      </xdr:txBody>
    </xdr:sp>
    <xdr:clientData/>
  </xdr:twoCellAnchor>
  <xdr:twoCellAnchor>
    <xdr:from>
      <xdr:col>24</xdr:col>
      <xdr:colOff>204289</xdr:colOff>
      <xdr:row>12</xdr:row>
      <xdr:rowOff>76200</xdr:rowOff>
    </xdr:from>
    <xdr:to>
      <xdr:col>25</xdr:col>
      <xdr:colOff>21409</xdr:colOff>
      <xdr:row>12</xdr:row>
      <xdr:rowOff>228600</xdr:rowOff>
    </xdr:to>
    <xdr:sp macro="" textlink="">
      <xdr:nvSpPr>
        <xdr:cNvPr id="14678" name="__Projet 8">
          <a:extLst>
            <a:ext uri="{FF2B5EF4-FFF2-40B4-BE49-F238E27FC236}">
              <a16:creationId xmlns:a16="http://schemas.microsoft.com/office/drawing/2014/main" id="{45309C0A-B8CB-4237-8E0D-506E51FBD9EF}"/>
            </a:ext>
          </a:extLst>
        </xdr:cNvPr>
        <xdr:cNvSpPr/>
      </xdr:nvSpPr>
      <xdr:spPr>
        <a:xfrm>
          <a:off x="9675949" y="3352800"/>
          <a:ext cx="152400" cy="152400"/>
        </a:xfrm>
        <a:prstGeom prst="triangl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285979</xdr:colOff>
      <xdr:row>12</xdr:row>
      <xdr:rowOff>25400</xdr:rowOff>
    </xdr:from>
    <xdr:to>
      <xdr:col>22</xdr:col>
      <xdr:colOff>52205</xdr:colOff>
      <xdr:row>12</xdr:row>
      <xdr:rowOff>209618</xdr:rowOff>
    </xdr:to>
    <xdr:sp macro="" textlink="">
      <xdr:nvSpPr>
        <xdr:cNvPr id="14679" name="__Projet 8">
          <a:extLst>
            <a:ext uri="{FF2B5EF4-FFF2-40B4-BE49-F238E27FC236}">
              <a16:creationId xmlns:a16="http://schemas.microsoft.com/office/drawing/2014/main" id="{EA4A868E-6D81-49BB-83FD-2ACF212940D7}"/>
            </a:ext>
          </a:extLst>
        </xdr:cNvPr>
        <xdr:cNvSpPr txBox="1"/>
      </xdr:nvSpPr>
      <xdr:spPr>
        <a:xfrm>
          <a:off x="8416519" y="3302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05/05</a:t>
          </a:r>
        </a:p>
      </xdr:txBody>
    </xdr:sp>
    <xdr:clientData/>
  </xdr:twoCellAnchor>
  <xdr:twoCellAnchor>
    <xdr:from>
      <xdr:col>33</xdr:col>
      <xdr:colOff>91488</xdr:colOff>
      <xdr:row>12</xdr:row>
      <xdr:rowOff>152400</xdr:rowOff>
    </xdr:from>
    <xdr:to>
      <xdr:col>34</xdr:col>
      <xdr:colOff>192994</xdr:colOff>
      <xdr:row>13</xdr:row>
      <xdr:rowOff>31818</xdr:rowOff>
    </xdr:to>
    <xdr:sp macro="" textlink="">
      <xdr:nvSpPr>
        <xdr:cNvPr id="14680" name="__Projet 8">
          <a:extLst>
            <a:ext uri="{FF2B5EF4-FFF2-40B4-BE49-F238E27FC236}">
              <a16:creationId xmlns:a16="http://schemas.microsoft.com/office/drawing/2014/main" id="{B918D799-65F6-40C3-9377-18375C0D5F33}"/>
            </a:ext>
          </a:extLst>
        </xdr:cNvPr>
        <xdr:cNvSpPr txBox="1"/>
      </xdr:nvSpPr>
      <xdr:spPr>
        <a:xfrm>
          <a:off x="12580668" y="342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31/07</a:t>
          </a:r>
        </a:p>
      </xdr:txBody>
    </xdr:sp>
    <xdr:clientData/>
  </xdr:twoCellAnchor>
  <xdr:twoCellAnchor>
    <xdr:from>
      <xdr:col>34</xdr:col>
      <xdr:colOff>25400</xdr:colOff>
      <xdr:row>13</xdr:row>
      <xdr:rowOff>25400</xdr:rowOff>
    </xdr:from>
    <xdr:to>
      <xdr:col>51</xdr:col>
      <xdr:colOff>118292</xdr:colOff>
      <xdr:row>13</xdr:row>
      <xdr:rowOff>279400</xdr:rowOff>
    </xdr:to>
    <xdr:sp macro="" textlink="">
      <xdr:nvSpPr>
        <xdr:cNvPr id="14681" name="__Projet 9">
          <a:extLst>
            <a:ext uri="{FF2B5EF4-FFF2-40B4-BE49-F238E27FC236}">
              <a16:creationId xmlns:a16="http://schemas.microsoft.com/office/drawing/2014/main" id="{6C214ECB-8EC7-4ADB-A9A1-17D5D579EA11}"/>
            </a:ext>
          </a:extLst>
        </xdr:cNvPr>
        <xdr:cNvSpPr/>
      </xdr:nvSpPr>
      <xdr:spPr>
        <a:xfrm>
          <a:off x="12849860" y="3606800"/>
          <a:ext cx="5792652" cy="254000"/>
        </a:xfrm>
        <a:prstGeom prst="roundRect">
          <a:avLst/>
        </a:prstGeom>
        <a:solidFill>
          <a:srgbClr val="FF7C8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38</xdr:col>
      <xdr:colOff>132443</xdr:colOff>
      <xdr:row>13</xdr:row>
      <xdr:rowOff>76200</xdr:rowOff>
    </xdr:from>
    <xdr:to>
      <xdr:col>38</xdr:col>
      <xdr:colOff>284843</xdr:colOff>
      <xdr:row>13</xdr:row>
      <xdr:rowOff>228600</xdr:rowOff>
    </xdr:to>
    <xdr:sp macro="" textlink="">
      <xdr:nvSpPr>
        <xdr:cNvPr id="14682" name="__Projet 9">
          <a:extLst>
            <a:ext uri="{FF2B5EF4-FFF2-40B4-BE49-F238E27FC236}">
              <a16:creationId xmlns:a16="http://schemas.microsoft.com/office/drawing/2014/main" id="{90EAEEB1-37F6-42CA-8F50-7061A78B88ED}"/>
            </a:ext>
          </a:extLst>
        </xdr:cNvPr>
        <xdr:cNvSpPr/>
      </xdr:nvSpPr>
      <xdr:spPr>
        <a:xfrm>
          <a:off x="14298023" y="36576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142287</xdr:colOff>
      <xdr:row>13</xdr:row>
      <xdr:rowOff>25400</xdr:rowOff>
    </xdr:from>
    <xdr:to>
      <xdr:col>34</xdr:col>
      <xdr:colOff>243793</xdr:colOff>
      <xdr:row>13</xdr:row>
      <xdr:rowOff>209618</xdr:rowOff>
    </xdr:to>
    <xdr:sp macro="" textlink="">
      <xdr:nvSpPr>
        <xdr:cNvPr id="14683" name="__Projet 9">
          <a:extLst>
            <a:ext uri="{FF2B5EF4-FFF2-40B4-BE49-F238E27FC236}">
              <a16:creationId xmlns:a16="http://schemas.microsoft.com/office/drawing/2014/main" id="{E59A3F5C-524F-44B0-94F6-BDEA71C1D2AD}"/>
            </a:ext>
          </a:extLst>
        </xdr:cNvPr>
        <xdr:cNvSpPr txBox="1"/>
      </xdr:nvSpPr>
      <xdr:spPr>
        <a:xfrm>
          <a:off x="12631467" y="3606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01/08</a:t>
          </a:r>
        </a:p>
      </xdr:txBody>
    </xdr:sp>
    <xdr:clientData/>
  </xdr:twoCellAnchor>
  <xdr:twoCellAnchor>
    <xdr:from>
      <xdr:col>50</xdr:col>
      <xdr:colOff>235179</xdr:colOff>
      <xdr:row>13</xdr:row>
      <xdr:rowOff>152400</xdr:rowOff>
    </xdr:from>
    <xdr:to>
      <xdr:col>52</xdr:col>
      <xdr:colOff>1405</xdr:colOff>
      <xdr:row>14</xdr:row>
      <xdr:rowOff>31818</xdr:rowOff>
    </xdr:to>
    <xdr:sp macro="" textlink="">
      <xdr:nvSpPr>
        <xdr:cNvPr id="14684" name="__Projet 9">
          <a:extLst>
            <a:ext uri="{FF2B5EF4-FFF2-40B4-BE49-F238E27FC236}">
              <a16:creationId xmlns:a16="http://schemas.microsoft.com/office/drawing/2014/main" id="{4FACB002-AE56-4394-B2B1-95E96F3FC41C}"/>
            </a:ext>
          </a:extLst>
        </xdr:cNvPr>
        <xdr:cNvSpPr txBox="1"/>
      </xdr:nvSpPr>
      <xdr:spPr>
        <a:xfrm>
          <a:off x="18424119" y="3733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30/11</a:t>
          </a:r>
        </a:p>
      </xdr:txBody>
    </xdr:sp>
    <xdr:clientData/>
  </xdr:twoCellAnchor>
  <xdr:twoCellAnchor>
    <xdr:from>
      <xdr:col>8</xdr:col>
      <xdr:colOff>169092</xdr:colOff>
      <xdr:row>14</xdr:row>
      <xdr:rowOff>25400</xdr:rowOff>
    </xdr:from>
    <xdr:to>
      <xdr:col>25</xdr:col>
      <xdr:colOff>309880</xdr:colOff>
      <xdr:row>14</xdr:row>
      <xdr:rowOff>279400</xdr:rowOff>
    </xdr:to>
    <xdr:sp macro="" textlink="">
      <xdr:nvSpPr>
        <xdr:cNvPr id="14685" name="__Projet 10">
          <a:extLst>
            <a:ext uri="{FF2B5EF4-FFF2-40B4-BE49-F238E27FC236}">
              <a16:creationId xmlns:a16="http://schemas.microsoft.com/office/drawing/2014/main" id="{E9018D12-20FD-4F6B-B3C6-7A6B61B4B5B0}"/>
            </a:ext>
          </a:extLst>
        </xdr:cNvPr>
        <xdr:cNvSpPr/>
      </xdr:nvSpPr>
      <xdr:spPr>
        <a:xfrm>
          <a:off x="4276272" y="3911600"/>
          <a:ext cx="5840548" cy="2540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12</xdr:col>
      <xdr:colOff>288109</xdr:colOff>
      <xdr:row>14</xdr:row>
      <xdr:rowOff>76200</xdr:rowOff>
    </xdr:from>
    <xdr:to>
      <xdr:col>13</xdr:col>
      <xdr:colOff>105229</xdr:colOff>
      <xdr:row>14</xdr:row>
      <xdr:rowOff>228600</xdr:rowOff>
    </xdr:to>
    <xdr:sp macro="" textlink="">
      <xdr:nvSpPr>
        <xdr:cNvPr id="14686" name="__Projet 10">
          <a:extLst>
            <a:ext uri="{FF2B5EF4-FFF2-40B4-BE49-F238E27FC236}">
              <a16:creationId xmlns:a16="http://schemas.microsoft.com/office/drawing/2014/main" id="{4C483512-8C28-44D4-9604-D98B0355F425}"/>
            </a:ext>
          </a:extLst>
        </xdr:cNvPr>
        <xdr:cNvSpPr/>
      </xdr:nvSpPr>
      <xdr:spPr>
        <a:xfrm>
          <a:off x="5736409" y="39624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285979</xdr:colOff>
      <xdr:row>14</xdr:row>
      <xdr:rowOff>25400</xdr:rowOff>
    </xdr:from>
    <xdr:to>
      <xdr:col>9</xdr:col>
      <xdr:colOff>52205</xdr:colOff>
      <xdr:row>14</xdr:row>
      <xdr:rowOff>209618</xdr:rowOff>
    </xdr:to>
    <xdr:sp macro="" textlink="">
      <xdr:nvSpPr>
        <xdr:cNvPr id="14687" name="__Projet 10">
          <a:extLst>
            <a:ext uri="{FF2B5EF4-FFF2-40B4-BE49-F238E27FC236}">
              <a16:creationId xmlns:a16="http://schemas.microsoft.com/office/drawing/2014/main" id="{5EABF411-B6F0-49E5-83D3-DEFEE044C76C}"/>
            </a:ext>
          </a:extLst>
        </xdr:cNvPr>
        <xdr:cNvSpPr txBox="1"/>
      </xdr:nvSpPr>
      <xdr:spPr>
        <a:xfrm>
          <a:off x="4057879" y="3911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03/02</a:t>
          </a:r>
        </a:p>
      </xdr:txBody>
    </xdr:sp>
    <xdr:clientData/>
  </xdr:twoCellAnchor>
  <xdr:twoCellAnchor>
    <xdr:from>
      <xdr:col>25</xdr:col>
      <xdr:colOff>91487</xdr:colOff>
      <xdr:row>14</xdr:row>
      <xdr:rowOff>152400</xdr:rowOff>
    </xdr:from>
    <xdr:to>
      <xdr:col>26</xdr:col>
      <xdr:colOff>192993</xdr:colOff>
      <xdr:row>15</xdr:row>
      <xdr:rowOff>31818</xdr:rowOff>
    </xdr:to>
    <xdr:sp macro="" textlink="">
      <xdr:nvSpPr>
        <xdr:cNvPr id="14688" name="__Projet 10">
          <a:extLst>
            <a:ext uri="{FF2B5EF4-FFF2-40B4-BE49-F238E27FC236}">
              <a16:creationId xmlns:a16="http://schemas.microsoft.com/office/drawing/2014/main" id="{42E638C3-C5B7-40BB-A5B8-4E4DF15E960E}"/>
            </a:ext>
          </a:extLst>
        </xdr:cNvPr>
        <xdr:cNvSpPr txBox="1"/>
      </xdr:nvSpPr>
      <xdr:spPr>
        <a:xfrm>
          <a:off x="9898427" y="4038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05/06</a:t>
          </a:r>
        </a:p>
      </xdr:txBody>
    </xdr:sp>
    <xdr:clientData/>
  </xdr:twoCellAnchor>
  <xdr:twoCellAnchor>
    <xdr:from>
      <xdr:col>35</xdr:col>
      <xdr:colOff>264886</xdr:colOff>
      <xdr:row>15</xdr:row>
      <xdr:rowOff>25400</xdr:rowOff>
    </xdr:from>
    <xdr:to>
      <xdr:col>39</xdr:col>
      <xdr:colOff>214085</xdr:colOff>
      <xdr:row>15</xdr:row>
      <xdr:rowOff>279400</xdr:rowOff>
    </xdr:to>
    <xdr:sp macro="" textlink="">
      <xdr:nvSpPr>
        <xdr:cNvPr id="14689" name="__Projet 11">
          <a:extLst>
            <a:ext uri="{FF2B5EF4-FFF2-40B4-BE49-F238E27FC236}">
              <a16:creationId xmlns:a16="http://schemas.microsoft.com/office/drawing/2014/main" id="{1DB09AC9-1982-459B-9061-1867A09F184F}"/>
            </a:ext>
          </a:extLst>
        </xdr:cNvPr>
        <xdr:cNvSpPr/>
      </xdr:nvSpPr>
      <xdr:spPr>
        <a:xfrm>
          <a:off x="13424626" y="4216400"/>
          <a:ext cx="1290319" cy="2540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Priorité1</a:t>
          </a:r>
        </a:p>
      </xdr:txBody>
    </xdr:sp>
    <xdr:clientData/>
  </xdr:twoCellAnchor>
  <xdr:twoCellAnchor>
    <xdr:from>
      <xdr:col>36</xdr:col>
      <xdr:colOff>252186</xdr:colOff>
      <xdr:row>15</xdr:row>
      <xdr:rowOff>76200</xdr:rowOff>
    </xdr:from>
    <xdr:to>
      <xdr:col>37</xdr:col>
      <xdr:colOff>69306</xdr:colOff>
      <xdr:row>15</xdr:row>
      <xdr:rowOff>228600</xdr:rowOff>
    </xdr:to>
    <xdr:sp macro="" textlink="">
      <xdr:nvSpPr>
        <xdr:cNvPr id="14690" name="__Projet 11">
          <a:extLst>
            <a:ext uri="{FF2B5EF4-FFF2-40B4-BE49-F238E27FC236}">
              <a16:creationId xmlns:a16="http://schemas.microsoft.com/office/drawing/2014/main" id="{DA3DCD1E-C067-49A3-B7F4-D5FAC131DB2C}"/>
            </a:ext>
          </a:extLst>
        </xdr:cNvPr>
        <xdr:cNvSpPr/>
      </xdr:nvSpPr>
      <xdr:spPr>
        <a:xfrm>
          <a:off x="13747206" y="4267200"/>
          <a:ext cx="152400" cy="1524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46493</xdr:colOff>
      <xdr:row>15</xdr:row>
      <xdr:rowOff>25400</xdr:rowOff>
    </xdr:from>
    <xdr:to>
      <xdr:col>36</xdr:col>
      <xdr:colOff>147999</xdr:colOff>
      <xdr:row>15</xdr:row>
      <xdr:rowOff>209618</xdr:rowOff>
    </xdr:to>
    <xdr:sp macro="" textlink="">
      <xdr:nvSpPr>
        <xdr:cNvPr id="14691" name="__Projet 11">
          <a:extLst>
            <a:ext uri="{FF2B5EF4-FFF2-40B4-BE49-F238E27FC236}">
              <a16:creationId xmlns:a16="http://schemas.microsoft.com/office/drawing/2014/main" id="{EBA14BB5-478C-4014-AF07-81708949BCD5}"/>
            </a:ext>
          </a:extLst>
        </xdr:cNvPr>
        <xdr:cNvSpPr txBox="1"/>
      </xdr:nvSpPr>
      <xdr:spPr>
        <a:xfrm>
          <a:off x="13206233" y="4216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13/08</a:t>
          </a:r>
        </a:p>
      </xdr:txBody>
    </xdr:sp>
    <xdr:clientData/>
  </xdr:twoCellAnchor>
  <xdr:twoCellAnchor>
    <xdr:from>
      <xdr:col>38</xdr:col>
      <xdr:colOff>330972</xdr:colOff>
      <xdr:row>15</xdr:row>
      <xdr:rowOff>152400</xdr:rowOff>
    </xdr:from>
    <xdr:to>
      <xdr:col>40</xdr:col>
      <xdr:colOff>97198</xdr:colOff>
      <xdr:row>16</xdr:row>
      <xdr:rowOff>31818</xdr:rowOff>
    </xdr:to>
    <xdr:sp macro="" textlink="">
      <xdr:nvSpPr>
        <xdr:cNvPr id="14692" name="__Projet 11">
          <a:extLst>
            <a:ext uri="{FF2B5EF4-FFF2-40B4-BE49-F238E27FC236}">
              <a16:creationId xmlns:a16="http://schemas.microsoft.com/office/drawing/2014/main" id="{AEA0FCEB-983E-4543-898B-CD361D8D7F4E}"/>
            </a:ext>
          </a:extLst>
        </xdr:cNvPr>
        <xdr:cNvSpPr txBox="1"/>
      </xdr:nvSpPr>
      <xdr:spPr>
        <a:xfrm>
          <a:off x="14496552" y="4343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09/09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A8261-CFA3-4C69-91CA-8345815F6848}">
  <sheetPr codeName="Feuil1"/>
  <dimension ref="A1:G14"/>
  <sheetViews>
    <sheetView zoomScaleNormal="100" workbookViewId="0">
      <selection activeCell="H10" sqref="H10"/>
    </sheetView>
  </sheetViews>
  <sheetFormatPr baseColWidth="10" defaultRowHeight="14.4"/>
  <cols>
    <col min="1" max="1" width="11.5546875" style="1" customWidth="1"/>
    <col min="2" max="2" width="11.5546875" customWidth="1"/>
    <col min="3" max="3" width="11.5546875" style="1" customWidth="1"/>
    <col min="4" max="4" width="11.5546875" customWidth="1"/>
    <col min="5" max="6" width="11.5546875" style="1" customWidth="1"/>
    <col min="7" max="13" width="11.5546875" customWidth="1"/>
  </cols>
  <sheetData>
    <row r="1" spans="1:7" ht="32.4" customHeight="1">
      <c r="A1" s="75" t="s">
        <v>41</v>
      </c>
      <c r="B1" s="75" t="s">
        <v>21</v>
      </c>
      <c r="C1" s="75" t="s">
        <v>22</v>
      </c>
      <c r="D1" s="75" t="s">
        <v>23</v>
      </c>
      <c r="E1" s="75" t="s">
        <v>24</v>
      </c>
      <c r="F1" s="75" t="s">
        <v>20</v>
      </c>
      <c r="G1" s="75" t="s">
        <v>25</v>
      </c>
    </row>
    <row r="2" spans="1:7">
      <c r="A2" s="1">
        <v>1</v>
      </c>
      <c r="B2" t="s">
        <v>26</v>
      </c>
      <c r="C2" s="76">
        <v>2</v>
      </c>
      <c r="D2" t="s">
        <v>27</v>
      </c>
      <c r="E2" s="74">
        <v>44562</v>
      </c>
      <c r="F2" s="74">
        <v>44621</v>
      </c>
      <c r="G2" s="1">
        <f>IF(E2=0,"",F2-E2+1)</f>
        <v>60</v>
      </c>
    </row>
    <row r="3" spans="1:7">
      <c r="A3" s="1">
        <v>2</v>
      </c>
      <c r="B3" t="s">
        <v>28</v>
      </c>
      <c r="C3" s="76">
        <v>1</v>
      </c>
      <c r="D3" s="2" t="s">
        <v>29</v>
      </c>
      <c r="E3" s="74">
        <v>44687</v>
      </c>
      <c r="F3" s="74">
        <v>44780</v>
      </c>
      <c r="G3" s="1">
        <f t="shared" ref="G3:G12" si="0">IF(E3=0,"",F3-E3+1)</f>
        <v>94</v>
      </c>
    </row>
    <row r="4" spans="1:7">
      <c r="A4" s="1">
        <v>3</v>
      </c>
      <c r="B4" t="s">
        <v>30</v>
      </c>
      <c r="C4" s="76">
        <v>1</v>
      </c>
      <c r="D4" t="s">
        <v>1</v>
      </c>
      <c r="E4" s="74">
        <v>44859</v>
      </c>
      <c r="F4" s="74">
        <v>44926</v>
      </c>
      <c r="G4" s="1">
        <f t="shared" si="0"/>
        <v>68</v>
      </c>
    </row>
    <row r="5" spans="1:7">
      <c r="A5" s="1">
        <v>4</v>
      </c>
      <c r="B5" t="s">
        <v>31</v>
      </c>
      <c r="C5" s="76">
        <v>3</v>
      </c>
      <c r="D5" s="2" t="s">
        <v>32</v>
      </c>
      <c r="E5" s="74">
        <v>44899</v>
      </c>
      <c r="F5" s="74">
        <v>44914</v>
      </c>
      <c r="G5" s="1">
        <f t="shared" si="0"/>
        <v>16</v>
      </c>
    </row>
    <row r="6" spans="1:7">
      <c r="A6" s="1">
        <v>5</v>
      </c>
      <c r="B6" t="s">
        <v>33</v>
      </c>
      <c r="C6" s="76">
        <v>1</v>
      </c>
      <c r="D6" t="s">
        <v>27</v>
      </c>
      <c r="E6" s="74">
        <v>44655</v>
      </c>
      <c r="F6" s="74">
        <v>44748</v>
      </c>
      <c r="G6" s="1">
        <f t="shared" si="0"/>
        <v>94</v>
      </c>
    </row>
    <row r="7" spans="1:7">
      <c r="A7" s="1">
        <v>6</v>
      </c>
      <c r="B7" t="s">
        <v>34</v>
      </c>
      <c r="C7" s="76">
        <v>1</v>
      </c>
      <c r="D7" t="s">
        <v>29</v>
      </c>
      <c r="E7" s="74">
        <v>44875</v>
      </c>
      <c r="F7" s="74">
        <v>44907</v>
      </c>
      <c r="G7" s="1">
        <f t="shared" si="0"/>
        <v>33</v>
      </c>
    </row>
    <row r="8" spans="1:7">
      <c r="A8" s="1">
        <v>7</v>
      </c>
      <c r="B8" t="s">
        <v>35</v>
      </c>
      <c r="C8" s="76">
        <v>1</v>
      </c>
      <c r="D8" t="s">
        <v>1</v>
      </c>
      <c r="E8" s="74">
        <v>44562</v>
      </c>
      <c r="F8" s="74">
        <v>44712</v>
      </c>
      <c r="G8" s="1">
        <f t="shared" si="0"/>
        <v>151</v>
      </c>
    </row>
    <row r="9" spans="1:7">
      <c r="A9" s="1">
        <v>8</v>
      </c>
      <c r="B9" t="s">
        <v>36</v>
      </c>
      <c r="C9" s="76">
        <v>2</v>
      </c>
      <c r="D9" t="s">
        <v>32</v>
      </c>
      <c r="E9" s="74">
        <v>44686</v>
      </c>
      <c r="F9" s="74">
        <v>44773</v>
      </c>
      <c r="G9" s="1">
        <f t="shared" si="0"/>
        <v>88</v>
      </c>
    </row>
    <row r="10" spans="1:7">
      <c r="A10" s="1">
        <v>9</v>
      </c>
      <c r="B10" t="s">
        <v>37</v>
      </c>
      <c r="C10" s="76">
        <v>1</v>
      </c>
      <c r="D10" t="s">
        <v>32</v>
      </c>
      <c r="E10" s="74">
        <v>44774</v>
      </c>
      <c r="F10" s="74">
        <v>44895</v>
      </c>
      <c r="G10" s="1">
        <f t="shared" si="0"/>
        <v>122</v>
      </c>
    </row>
    <row r="11" spans="1:7">
      <c r="A11" s="1">
        <v>10</v>
      </c>
      <c r="B11" t="s">
        <v>38</v>
      </c>
      <c r="C11" s="76">
        <v>1</v>
      </c>
      <c r="D11" s="2" t="s">
        <v>27</v>
      </c>
      <c r="E11" s="74">
        <v>44595</v>
      </c>
      <c r="F11" s="74">
        <v>44717</v>
      </c>
      <c r="G11" s="1">
        <f t="shared" si="0"/>
        <v>123</v>
      </c>
    </row>
    <row r="12" spans="1:7">
      <c r="A12" s="1">
        <v>11</v>
      </c>
      <c r="B12" t="s">
        <v>39</v>
      </c>
      <c r="C12" s="1">
        <v>1</v>
      </c>
      <c r="D12" t="s">
        <v>29</v>
      </c>
      <c r="E12" s="74">
        <v>44786</v>
      </c>
      <c r="F12" s="74">
        <v>44813</v>
      </c>
      <c r="G12" s="1">
        <f t="shared" si="0"/>
        <v>28</v>
      </c>
    </row>
    <row r="14" spans="1:7">
      <c r="E14" s="74"/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E8CA2-4432-425C-843C-1DC44E1A2942}">
  <sheetPr codeName="Feuil2"/>
  <dimension ref="A1:Q32"/>
  <sheetViews>
    <sheetView zoomScaleNormal="100" workbookViewId="0">
      <selection activeCell="D22" sqref="D22"/>
    </sheetView>
  </sheetViews>
  <sheetFormatPr baseColWidth="10" defaultRowHeight="14.4"/>
  <cols>
    <col min="1" max="1" width="20" style="65" customWidth="1"/>
    <col min="2" max="2" width="11.5546875" style="65"/>
    <col min="3" max="3" width="11.5546875" style="69"/>
    <col min="4" max="4" width="11.5546875" style="65"/>
    <col min="5" max="5" width="11.5546875" style="65" customWidth="1"/>
    <col min="6" max="6" width="22.5546875" style="65" bestFit="1" customWidth="1"/>
    <col min="7" max="10" width="11.6640625" style="65" customWidth="1"/>
    <col min="11" max="11" width="11.6640625" style="70" customWidth="1"/>
    <col min="12" max="12" width="11.6640625" style="69" customWidth="1"/>
    <col min="13" max="14" width="11.5546875" style="65"/>
    <col min="15" max="15" width="13" style="65" customWidth="1"/>
    <col min="16" max="16" width="14.44140625" style="69" customWidth="1"/>
    <col min="17" max="17" width="11.5546875" style="72"/>
    <col min="18" max="16384" width="11.5546875" style="65"/>
  </cols>
  <sheetData>
    <row r="1" spans="1:17" ht="22.2" customHeight="1">
      <c r="A1" s="75" t="s">
        <v>40</v>
      </c>
      <c r="B1" s="64"/>
      <c r="C1" s="75" t="s">
        <v>43</v>
      </c>
      <c r="F1" s="64"/>
      <c r="G1" s="64"/>
      <c r="H1" s="64"/>
      <c r="I1" s="64"/>
      <c r="J1" s="64"/>
      <c r="K1" s="64"/>
      <c r="L1" s="64"/>
      <c r="M1" s="64"/>
      <c r="N1" s="66"/>
      <c r="P1" s="67"/>
      <c r="Q1" s="68"/>
    </row>
    <row r="2" spans="1:17" ht="14.4" customHeight="1">
      <c r="A2" s="83" t="s">
        <v>27</v>
      </c>
      <c r="C2" s="87">
        <v>1</v>
      </c>
      <c r="G2" s="69"/>
      <c r="H2" s="70"/>
      <c r="I2" s="70"/>
      <c r="J2" s="70"/>
      <c r="L2" s="70"/>
      <c r="M2" s="70"/>
      <c r="P2" s="65"/>
      <c r="Q2" s="71"/>
    </row>
    <row r="3" spans="1:17" ht="14.4" customHeight="1">
      <c r="A3" s="81" t="s">
        <v>29</v>
      </c>
      <c r="C3" s="88">
        <v>2</v>
      </c>
      <c r="G3" s="69"/>
      <c r="H3" s="70"/>
      <c r="I3" s="70"/>
      <c r="J3" s="70"/>
      <c r="L3" s="70"/>
      <c r="M3" s="70"/>
      <c r="P3" s="65"/>
      <c r="Q3" s="71"/>
    </row>
    <row r="4" spans="1:17" ht="14.4" customHeight="1">
      <c r="A4" s="80" t="s">
        <v>1</v>
      </c>
      <c r="C4" s="89">
        <v>3</v>
      </c>
      <c r="G4" s="69"/>
      <c r="H4" s="70"/>
      <c r="I4" s="70"/>
      <c r="J4" s="70"/>
      <c r="L4" s="70"/>
      <c r="M4" s="70"/>
      <c r="P4" s="65"/>
      <c r="Q4" s="71"/>
    </row>
    <row r="5" spans="1:17" ht="14.4" customHeight="1">
      <c r="A5" s="79" t="s">
        <v>32</v>
      </c>
      <c r="C5" s="90" t="s">
        <v>44</v>
      </c>
      <c r="G5" s="69"/>
      <c r="H5" s="70"/>
      <c r="I5" s="70"/>
      <c r="J5" s="70"/>
      <c r="L5" s="70"/>
      <c r="M5" s="70"/>
      <c r="P5" s="65"/>
      <c r="Q5" s="71"/>
    </row>
    <row r="6" spans="1:17" ht="14.4" customHeight="1">
      <c r="G6" s="69"/>
      <c r="H6" s="70"/>
      <c r="I6" s="70"/>
      <c r="J6" s="70"/>
      <c r="L6" s="70"/>
      <c r="M6" s="70"/>
    </row>
    <row r="7" spans="1:17" ht="14.4" customHeight="1">
      <c r="A7"/>
      <c r="G7" s="69"/>
      <c r="H7" s="70"/>
      <c r="I7" s="70"/>
      <c r="J7" s="70"/>
      <c r="L7" s="70"/>
      <c r="M7" s="70"/>
    </row>
    <row r="8" spans="1:17" ht="14.4" customHeight="1">
      <c r="A8"/>
      <c r="G8" s="69"/>
      <c r="H8" s="70"/>
      <c r="I8" s="70"/>
      <c r="J8" s="70"/>
      <c r="L8" s="70"/>
      <c r="M8" s="70"/>
    </row>
    <row r="9" spans="1:17" ht="14.4" customHeight="1">
      <c r="A9"/>
      <c r="G9" s="69"/>
      <c r="H9" s="70"/>
      <c r="I9" s="70"/>
      <c r="J9" s="70"/>
      <c r="L9" s="70"/>
      <c r="M9" s="70"/>
    </row>
    <row r="10" spans="1:17" ht="14.4" customHeight="1">
      <c r="A10"/>
      <c r="G10" s="69"/>
      <c r="H10" s="70"/>
      <c r="I10" s="70"/>
      <c r="J10" s="70"/>
      <c r="L10" s="70"/>
      <c r="M10" s="70"/>
    </row>
    <row r="11" spans="1:17" ht="14.4" customHeight="1">
      <c r="A11"/>
      <c r="G11" s="69"/>
      <c r="H11" s="70"/>
      <c r="I11" s="70"/>
      <c r="J11" s="70"/>
      <c r="L11" s="70"/>
      <c r="M11" s="70"/>
    </row>
    <row r="12" spans="1:17" ht="14.4" customHeight="1">
      <c r="A12"/>
      <c r="G12" s="69"/>
      <c r="H12" s="70"/>
      <c r="I12" s="70"/>
      <c r="J12" s="70"/>
      <c r="L12" s="70"/>
      <c r="M12" s="70"/>
    </row>
    <row r="13" spans="1:17" ht="14.4" customHeight="1">
      <c r="G13" s="69"/>
      <c r="H13" s="70"/>
      <c r="I13" s="70"/>
      <c r="J13" s="70"/>
      <c r="L13" s="70"/>
      <c r="M13" s="70"/>
    </row>
    <row r="14" spans="1:17" ht="14.4" customHeight="1">
      <c r="H14" s="70"/>
      <c r="I14" s="70"/>
      <c r="J14" s="70"/>
      <c r="L14" s="70"/>
      <c r="M14" s="70"/>
    </row>
    <row r="15" spans="1:17" ht="14.4" customHeight="1">
      <c r="G15" s="69"/>
      <c r="H15" s="70"/>
      <c r="I15" s="70"/>
      <c r="J15" s="70"/>
      <c r="L15" s="70"/>
      <c r="M15" s="70"/>
    </row>
    <row r="16" spans="1:17" ht="14.4" customHeight="1"/>
    <row r="17" spans="1:4" ht="14.4" customHeight="1"/>
    <row r="18" spans="1:4" ht="14.4" customHeight="1"/>
    <row r="19" spans="1:4" ht="14.4" customHeight="1"/>
    <row r="20" spans="1:4" ht="14.4" customHeight="1"/>
    <row r="21" spans="1:4" ht="14.4" customHeight="1"/>
    <row r="22" spans="1:4" ht="14.4" customHeight="1"/>
    <row r="23" spans="1:4" ht="14.4" customHeight="1"/>
    <row r="24" spans="1:4" ht="14.4" customHeight="1"/>
    <row r="25" spans="1:4" ht="14.4" customHeight="1"/>
    <row r="26" spans="1:4" ht="14.4" customHeight="1"/>
    <row r="27" spans="1:4" ht="14.4" customHeight="1">
      <c r="A27" s="73"/>
      <c r="B27" s="73"/>
      <c r="C27" s="86"/>
      <c r="D27" s="73"/>
    </row>
    <row r="28" spans="1:4" ht="14.4" customHeight="1"/>
    <row r="29" spans="1:4" ht="14.4" customHeight="1"/>
    <row r="30" spans="1:4" ht="14.4" customHeight="1"/>
    <row r="31" spans="1:4" ht="14.4" customHeight="1"/>
    <row r="32" spans="1:4" ht="14.4" customHeight="1"/>
  </sheetData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A6A43-3E38-4F2A-AA99-129EDC68C0EB}">
  <sheetPr codeName="Feuil3"/>
  <dimension ref="A1:HP524"/>
  <sheetViews>
    <sheetView showGridLines="0" showRowColHeaders="0" zoomScaleNormal="100" workbookViewId="0">
      <pane xSplit="3" ySplit="5" topLeftCell="D6" activePane="bottomRight" state="frozen"/>
      <selection activeCell="A6" sqref="A6"/>
      <selection pane="topRight" activeCell="A6" sqref="A6"/>
      <selection pane="bottomLeft" activeCell="A6" sqref="A6"/>
      <selection pane="bottomRight" activeCell="A6" sqref="A6"/>
    </sheetView>
  </sheetViews>
  <sheetFormatPr baseColWidth="10" defaultRowHeight="14.4"/>
  <cols>
    <col min="1" max="1" width="1.109375" customWidth="1"/>
    <col min="2" max="2" width="20" customWidth="1"/>
    <col min="3" max="3" width="15.5546875" customWidth="1"/>
    <col min="4" max="171" width="3.6640625" customWidth="1"/>
    <col min="172" max="205" width="4.88671875" customWidth="1"/>
  </cols>
  <sheetData>
    <row r="1" spans="1:224" ht="6" customHeight="1">
      <c r="A1" s="3">
        <v>6366</v>
      </c>
    </row>
    <row r="2" spans="1:224" ht="34.799999999999997" customHeight="1">
      <c r="A2" s="3">
        <f>A1/24/12</f>
        <v>22.104166666666668</v>
      </c>
      <c r="B2" s="4">
        <f>D4</f>
        <v>44564</v>
      </c>
      <c r="C2" s="5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</row>
    <row r="3" spans="1:224" ht="24" customHeight="1">
      <c r="A3" s="3"/>
      <c r="B3" s="9">
        <f>_xlfn.ISOWEEKNUM(D4)</f>
        <v>1</v>
      </c>
      <c r="C3" s="10"/>
      <c r="D3" s="11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</row>
    <row r="4" spans="1:224" ht="18" customHeight="1">
      <c r="A4" s="3">
        <f>1+MINUTE(A2)/5</f>
        <v>7</v>
      </c>
      <c r="B4" s="13"/>
      <c r="C4" s="14"/>
      <c r="D4" s="15">
        <f>2+A1*7</f>
        <v>44564</v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5">
        <f>D4+1</f>
        <v>44565</v>
      </c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5">
        <f>P4+1</f>
        <v>44566</v>
      </c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5">
        <f>AB4+1</f>
        <v>44567</v>
      </c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5">
        <f>AN4+1</f>
        <v>44568</v>
      </c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5">
        <f>AZ4+1</f>
        <v>44569</v>
      </c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5">
        <f>BL4+1</f>
        <v>44570</v>
      </c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HO4" s="17"/>
    </row>
    <row r="5" spans="1:224" ht="30" customHeight="1">
      <c r="B5" s="18" t="str">
        <f>IF(Cfg!B1="","",Cfg!B1)</f>
        <v/>
      </c>
      <c r="C5" s="19" t="str">
        <f>IF(Cfg!C1="","",Cfg!C1)</f>
        <v>Priorités</v>
      </c>
      <c r="D5" s="20">
        <f>D4</f>
        <v>44564</v>
      </c>
      <c r="E5" s="20">
        <f>D5+1/24*2</f>
        <v>44564.083333333336</v>
      </c>
      <c r="F5" s="20">
        <f t="shared" ref="F5:BQ5" si="0">E5+1/24*2</f>
        <v>44564.166666666672</v>
      </c>
      <c r="G5" s="20">
        <f t="shared" si="0"/>
        <v>44564.250000000007</v>
      </c>
      <c r="H5" s="20">
        <f t="shared" si="0"/>
        <v>44564.333333333343</v>
      </c>
      <c r="I5" s="20">
        <f t="shared" si="0"/>
        <v>44564.416666666679</v>
      </c>
      <c r="J5" s="20">
        <f t="shared" si="0"/>
        <v>44564.500000000015</v>
      </c>
      <c r="K5" s="20">
        <f t="shared" si="0"/>
        <v>44564.58333333335</v>
      </c>
      <c r="L5" s="20">
        <f t="shared" si="0"/>
        <v>44564.666666666686</v>
      </c>
      <c r="M5" s="20">
        <f t="shared" si="0"/>
        <v>44564.750000000022</v>
      </c>
      <c r="N5" s="20">
        <f t="shared" si="0"/>
        <v>44564.833333333358</v>
      </c>
      <c r="O5" s="20">
        <f t="shared" si="0"/>
        <v>44564.916666666693</v>
      </c>
      <c r="P5" s="20">
        <f t="shared" si="0"/>
        <v>44565.000000000029</v>
      </c>
      <c r="Q5" s="20">
        <f t="shared" si="0"/>
        <v>44565.083333333365</v>
      </c>
      <c r="R5" s="20">
        <f t="shared" si="0"/>
        <v>44565.166666666701</v>
      </c>
      <c r="S5" s="20">
        <f t="shared" si="0"/>
        <v>44565.250000000036</v>
      </c>
      <c r="T5" s="20">
        <f t="shared" si="0"/>
        <v>44565.333333333372</v>
      </c>
      <c r="U5" s="20">
        <f t="shared" si="0"/>
        <v>44565.416666666708</v>
      </c>
      <c r="V5" s="20">
        <f t="shared" si="0"/>
        <v>44565.500000000044</v>
      </c>
      <c r="W5" s="20">
        <f t="shared" si="0"/>
        <v>44565.583333333379</v>
      </c>
      <c r="X5" s="20">
        <f t="shared" si="0"/>
        <v>44565.666666666715</v>
      </c>
      <c r="Y5" s="20">
        <f t="shared" si="0"/>
        <v>44565.750000000051</v>
      </c>
      <c r="Z5" s="20">
        <f t="shared" si="0"/>
        <v>44565.833333333387</v>
      </c>
      <c r="AA5" s="20">
        <f t="shared" si="0"/>
        <v>44565.916666666722</v>
      </c>
      <c r="AB5" s="20">
        <f t="shared" si="0"/>
        <v>44566.000000000058</v>
      </c>
      <c r="AC5" s="20">
        <f t="shared" si="0"/>
        <v>44566.083333333394</v>
      </c>
      <c r="AD5" s="20">
        <f t="shared" si="0"/>
        <v>44566.16666666673</v>
      </c>
      <c r="AE5" s="20">
        <f t="shared" si="0"/>
        <v>44566.250000000065</v>
      </c>
      <c r="AF5" s="20">
        <f t="shared" si="0"/>
        <v>44566.333333333401</v>
      </c>
      <c r="AG5" s="20">
        <f t="shared" si="0"/>
        <v>44566.416666666737</v>
      </c>
      <c r="AH5" s="20">
        <f t="shared" si="0"/>
        <v>44566.500000000073</v>
      </c>
      <c r="AI5" s="20">
        <f t="shared" si="0"/>
        <v>44566.583333333409</v>
      </c>
      <c r="AJ5" s="20">
        <f t="shared" si="0"/>
        <v>44566.666666666744</v>
      </c>
      <c r="AK5" s="20">
        <f t="shared" si="0"/>
        <v>44566.75000000008</v>
      </c>
      <c r="AL5" s="20">
        <f t="shared" si="0"/>
        <v>44566.833333333416</v>
      </c>
      <c r="AM5" s="20">
        <f t="shared" si="0"/>
        <v>44566.916666666752</v>
      </c>
      <c r="AN5" s="20">
        <f t="shared" si="0"/>
        <v>44567.000000000087</v>
      </c>
      <c r="AO5" s="20">
        <f t="shared" si="0"/>
        <v>44567.083333333423</v>
      </c>
      <c r="AP5" s="20">
        <f t="shared" si="0"/>
        <v>44567.166666666759</v>
      </c>
      <c r="AQ5" s="20">
        <f t="shared" si="0"/>
        <v>44567.250000000095</v>
      </c>
      <c r="AR5" s="20">
        <f t="shared" si="0"/>
        <v>44567.33333333343</v>
      </c>
      <c r="AS5" s="20">
        <f t="shared" si="0"/>
        <v>44567.416666666766</v>
      </c>
      <c r="AT5" s="20">
        <f t="shared" si="0"/>
        <v>44567.500000000102</v>
      </c>
      <c r="AU5" s="20">
        <f t="shared" si="0"/>
        <v>44567.583333333438</v>
      </c>
      <c r="AV5" s="20">
        <f t="shared" si="0"/>
        <v>44567.666666666773</v>
      </c>
      <c r="AW5" s="20">
        <f t="shared" si="0"/>
        <v>44567.750000000109</v>
      </c>
      <c r="AX5" s="20">
        <f t="shared" si="0"/>
        <v>44567.833333333445</v>
      </c>
      <c r="AY5" s="20">
        <f t="shared" si="0"/>
        <v>44567.916666666781</v>
      </c>
      <c r="AZ5" s="20">
        <f t="shared" si="0"/>
        <v>44568.000000000116</v>
      </c>
      <c r="BA5" s="20">
        <f t="shared" si="0"/>
        <v>44568.083333333452</v>
      </c>
      <c r="BB5" s="20">
        <f t="shared" si="0"/>
        <v>44568.166666666788</v>
      </c>
      <c r="BC5" s="20">
        <f t="shared" si="0"/>
        <v>44568.250000000124</v>
      </c>
      <c r="BD5" s="20">
        <f t="shared" si="0"/>
        <v>44568.333333333459</v>
      </c>
      <c r="BE5" s="20">
        <f t="shared" si="0"/>
        <v>44568.416666666795</v>
      </c>
      <c r="BF5" s="20">
        <f t="shared" si="0"/>
        <v>44568.500000000131</v>
      </c>
      <c r="BG5" s="20">
        <f t="shared" si="0"/>
        <v>44568.583333333467</v>
      </c>
      <c r="BH5" s="20">
        <f t="shared" si="0"/>
        <v>44568.666666666802</v>
      </c>
      <c r="BI5" s="20">
        <f t="shared" si="0"/>
        <v>44568.750000000138</v>
      </c>
      <c r="BJ5" s="20">
        <f t="shared" si="0"/>
        <v>44568.833333333474</v>
      </c>
      <c r="BK5" s="20">
        <f t="shared" si="0"/>
        <v>44568.91666666681</v>
      </c>
      <c r="BL5" s="20">
        <f t="shared" si="0"/>
        <v>44569.000000000146</v>
      </c>
      <c r="BM5" s="20">
        <f t="shared" si="0"/>
        <v>44569.083333333481</v>
      </c>
      <c r="BN5" s="20">
        <f t="shared" si="0"/>
        <v>44569.166666666817</v>
      </c>
      <c r="BO5" s="20">
        <f t="shared" si="0"/>
        <v>44569.250000000153</v>
      </c>
      <c r="BP5" s="20">
        <f t="shared" si="0"/>
        <v>44569.333333333489</v>
      </c>
      <c r="BQ5" s="20">
        <f t="shared" si="0"/>
        <v>44569.416666666824</v>
      </c>
      <c r="BR5" s="20">
        <f t="shared" ref="BR5:CI5" si="1">BQ5+1/24*2</f>
        <v>44569.50000000016</v>
      </c>
      <c r="BS5" s="20">
        <f t="shared" si="1"/>
        <v>44569.583333333496</v>
      </c>
      <c r="BT5" s="20">
        <f t="shared" si="1"/>
        <v>44569.666666666832</v>
      </c>
      <c r="BU5" s="20">
        <f t="shared" si="1"/>
        <v>44569.750000000167</v>
      </c>
      <c r="BV5" s="20">
        <f t="shared" si="1"/>
        <v>44569.833333333503</v>
      </c>
      <c r="BW5" s="20">
        <f t="shared" si="1"/>
        <v>44569.916666666839</v>
      </c>
      <c r="BX5" s="20">
        <f t="shared" si="1"/>
        <v>44570.000000000175</v>
      </c>
      <c r="BY5" s="20">
        <f t="shared" si="1"/>
        <v>44570.08333333351</v>
      </c>
      <c r="BZ5" s="20">
        <f t="shared" si="1"/>
        <v>44570.166666666846</v>
      </c>
      <c r="CA5" s="20">
        <f t="shared" si="1"/>
        <v>44570.250000000182</v>
      </c>
      <c r="CB5" s="20">
        <f t="shared" si="1"/>
        <v>44570.333333333518</v>
      </c>
      <c r="CC5" s="20">
        <f t="shared" si="1"/>
        <v>44570.416666666853</v>
      </c>
      <c r="CD5" s="20">
        <f t="shared" si="1"/>
        <v>44570.500000000189</v>
      </c>
      <c r="CE5" s="20">
        <f t="shared" si="1"/>
        <v>44570.583333333525</v>
      </c>
      <c r="CF5" s="20">
        <f t="shared" si="1"/>
        <v>44570.666666666861</v>
      </c>
      <c r="CG5" s="20">
        <f t="shared" si="1"/>
        <v>44570.750000000196</v>
      </c>
      <c r="CH5" s="20">
        <f t="shared" si="1"/>
        <v>44570.833333333532</v>
      </c>
      <c r="CI5" s="20">
        <f t="shared" si="1"/>
        <v>44570.916666666868</v>
      </c>
      <c r="HO5" s="17"/>
    </row>
    <row r="6" spans="1:224" s="26" customFormat="1" ht="24" customHeight="1">
      <c r="A6" s="21"/>
      <c r="B6" s="22" t="s">
        <v>27</v>
      </c>
      <c r="C6" s="22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4"/>
      <c r="P6" s="25"/>
      <c r="Q6" s="23"/>
      <c r="R6" s="23"/>
      <c r="S6" s="23"/>
      <c r="T6" s="23"/>
      <c r="U6" s="23"/>
      <c r="V6" s="23"/>
      <c r="W6" s="23"/>
      <c r="X6" s="23"/>
      <c r="Y6" s="23"/>
      <c r="Z6" s="23"/>
      <c r="AA6" s="24"/>
      <c r="AB6" s="25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4"/>
      <c r="AN6" s="25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4"/>
      <c r="AZ6" s="25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4"/>
      <c r="BX6" s="25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HO6" s="27" t="s">
        <v>2</v>
      </c>
      <c r="HP6" s="28" t="e">
        <f>DATE($B$2,1,1)</f>
        <v>#NUM!</v>
      </c>
    </row>
    <row r="7" spans="1:224" s="26" customFormat="1" ht="24" customHeight="1">
      <c r="A7" s="21"/>
      <c r="B7" s="22" t="s">
        <v>29</v>
      </c>
      <c r="C7" s="22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4"/>
      <c r="P7" s="29"/>
      <c r="Q7" s="23"/>
      <c r="R7" s="23"/>
      <c r="S7" s="23"/>
      <c r="T7" s="23"/>
      <c r="U7" s="23"/>
      <c r="V7" s="23"/>
      <c r="W7" s="23"/>
      <c r="X7" s="23"/>
      <c r="Y7" s="23"/>
      <c r="Z7" s="23"/>
      <c r="AA7" s="24"/>
      <c r="AB7" s="29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4"/>
      <c r="AN7" s="29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4"/>
      <c r="AZ7" s="29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4"/>
      <c r="BX7" s="29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HO7" s="30" t="s">
        <v>3</v>
      </c>
      <c r="HP7" s="31" t="e">
        <f>ROUND(DATE($B$2,4,MOD(234-11*MOD($B$2,19),30))/7,)*7-5</f>
        <v>#NUM!</v>
      </c>
    </row>
    <row r="8" spans="1:224" s="26" customFormat="1" ht="24" customHeight="1">
      <c r="A8" s="21"/>
      <c r="B8" s="22" t="s">
        <v>1</v>
      </c>
      <c r="C8" s="2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3"/>
      <c r="P8" s="25"/>
      <c r="Q8" s="32"/>
      <c r="R8" s="32"/>
      <c r="S8" s="32"/>
      <c r="T8" s="32"/>
      <c r="U8" s="32"/>
      <c r="V8" s="32"/>
      <c r="W8" s="32"/>
      <c r="X8" s="32"/>
      <c r="Y8" s="32"/>
      <c r="Z8" s="32"/>
      <c r="AA8" s="33"/>
      <c r="AB8" s="25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3"/>
      <c r="AN8" s="25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3"/>
      <c r="AZ8" s="25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3"/>
      <c r="BX8" s="25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HO8" s="30" t="s">
        <v>4</v>
      </c>
      <c r="HP8" s="31" t="e">
        <f>DATE($B$2,5,1)</f>
        <v>#NUM!</v>
      </c>
    </row>
    <row r="9" spans="1:224" s="26" customFormat="1" ht="24" customHeight="1">
      <c r="A9" s="21"/>
      <c r="B9" s="22" t="s">
        <v>32</v>
      </c>
      <c r="C9" s="2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3"/>
      <c r="P9" s="25"/>
      <c r="Q9" s="32"/>
      <c r="R9" s="32"/>
      <c r="S9" s="32"/>
      <c r="T9" s="32"/>
      <c r="U9" s="32"/>
      <c r="V9" s="32"/>
      <c r="W9" s="32"/>
      <c r="X9" s="32"/>
      <c r="Y9" s="32"/>
      <c r="Z9" s="32"/>
      <c r="AA9" s="33"/>
      <c r="AB9" s="25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3"/>
      <c r="AN9" s="25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3"/>
      <c r="AZ9" s="25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3"/>
      <c r="BX9" s="25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HO9" s="30" t="s">
        <v>5</v>
      </c>
      <c r="HP9" s="31" t="e">
        <f>DATE($B$2,5,8)</f>
        <v>#NUM!</v>
      </c>
    </row>
    <row r="10" spans="1:224" s="26" customFormat="1" ht="24" customHeight="1">
      <c r="A10" s="21"/>
      <c r="B10" s="22"/>
      <c r="C10" s="2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3"/>
      <c r="P10" s="25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3"/>
      <c r="AB10" s="25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3"/>
      <c r="AN10" s="25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3"/>
      <c r="AZ10" s="25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3"/>
      <c r="BX10" s="25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HO10" s="30" t="s">
        <v>6</v>
      </c>
      <c r="HP10" s="31" t="e">
        <f>ROUND(DATE($B$2,4,MOD(234-11*MOD($B$2,19),30))/7,)*7+33</f>
        <v>#NUM!</v>
      </c>
    </row>
    <row r="11" spans="1:224" s="26" customFormat="1" ht="24" customHeight="1">
      <c r="A11" s="21"/>
      <c r="B11" s="22"/>
      <c r="C11" s="2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3"/>
      <c r="P11" s="25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3"/>
      <c r="AB11" s="25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3"/>
      <c r="AN11" s="25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3"/>
      <c r="AZ11" s="25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3"/>
      <c r="BX11" s="25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HO11" s="30" t="s">
        <v>7</v>
      </c>
      <c r="HP11" s="31" t="e">
        <f>ROUND(DATE($B$2,4,MOD(234-11*MOD($B$2,19),30))/7,)*7+44</f>
        <v>#NUM!</v>
      </c>
    </row>
    <row r="12" spans="1:224" s="26" customFormat="1" ht="24" customHeight="1">
      <c r="A12" s="21"/>
      <c r="B12" s="22"/>
      <c r="C12" s="2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3"/>
      <c r="P12" s="25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3"/>
      <c r="AB12" s="25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3"/>
      <c r="AN12" s="25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3"/>
      <c r="AZ12" s="25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3"/>
      <c r="BX12" s="25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HO12" s="30" t="s">
        <v>8</v>
      </c>
      <c r="HP12" s="31" t="e">
        <f>DATE($B$2,7,14)</f>
        <v>#NUM!</v>
      </c>
    </row>
    <row r="13" spans="1:224" s="26" customFormat="1" ht="24" customHeight="1">
      <c r="A13" s="21"/>
      <c r="B13" s="22"/>
      <c r="C13" s="2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3"/>
      <c r="P13" s="25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3"/>
      <c r="AB13" s="25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3"/>
      <c r="AN13" s="25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3"/>
      <c r="AZ13" s="25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3"/>
      <c r="BX13" s="25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HO13" s="30" t="s">
        <v>9</v>
      </c>
      <c r="HP13" s="31" t="e">
        <f>DATE($B$2,8,15)</f>
        <v>#NUM!</v>
      </c>
    </row>
    <row r="14" spans="1:224" s="26" customFormat="1" ht="24" customHeight="1">
      <c r="A14" s="21"/>
      <c r="B14" s="22"/>
      <c r="C14" s="2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3"/>
      <c r="P14" s="25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3"/>
      <c r="AB14" s="25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3"/>
      <c r="AN14" s="25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3"/>
      <c r="AZ14" s="25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3"/>
      <c r="BX14" s="25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HO14" s="30" t="s">
        <v>10</v>
      </c>
      <c r="HP14" s="31" t="e">
        <f>DATE($B$2,11,1)</f>
        <v>#NUM!</v>
      </c>
    </row>
    <row r="15" spans="1:224" s="26" customFormat="1" ht="24" customHeight="1">
      <c r="A15" s="21"/>
      <c r="B15" s="22"/>
      <c r="C15" s="2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3"/>
      <c r="P15" s="25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3"/>
      <c r="AB15" s="25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3"/>
      <c r="AN15" s="25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3"/>
      <c r="AZ15" s="25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3"/>
      <c r="BX15" s="25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HO15" s="30" t="s">
        <v>11</v>
      </c>
      <c r="HP15" s="31" t="e">
        <f>DATE($B$2,11,11)</f>
        <v>#NUM!</v>
      </c>
    </row>
    <row r="16" spans="1:224" s="26" customFormat="1" ht="24" customHeight="1">
      <c r="A16" s="21"/>
      <c r="B16" s="22"/>
      <c r="C16" s="2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3"/>
      <c r="P16" s="25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3"/>
      <c r="AB16" s="25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3"/>
      <c r="AN16" s="25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3"/>
      <c r="AZ16" s="25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3"/>
      <c r="BX16" s="25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HO16" s="30" t="s">
        <v>12</v>
      </c>
      <c r="HP16" s="31" t="e">
        <f>DATE($B$2,12,25)</f>
        <v>#NUM!</v>
      </c>
    </row>
    <row r="17" spans="1:224" s="26" customFormat="1" ht="24" customHeight="1">
      <c r="A17" s="21"/>
      <c r="B17" s="22"/>
      <c r="C17" s="2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3"/>
      <c r="P17" s="25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3"/>
      <c r="AB17" s="25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3"/>
      <c r="AN17" s="25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3"/>
      <c r="AZ17" s="25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3"/>
      <c r="BX17" s="25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HO17" s="34" t="s">
        <v>2</v>
      </c>
      <c r="HP17" s="35" t="e">
        <f>DATE($B$2+1,1,1)</f>
        <v>#NUM!</v>
      </c>
    </row>
    <row r="18" spans="1:224" s="26" customFormat="1" ht="24" customHeight="1">
      <c r="A18" s="21"/>
      <c r="B18" s="22"/>
      <c r="C18" s="2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3"/>
      <c r="P18" s="25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3"/>
      <c r="AB18" s="25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3"/>
      <c r="AN18" s="25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3"/>
      <c r="AZ18" s="25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3"/>
      <c r="BX18" s="25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</row>
    <row r="19" spans="1:224" s="26" customFormat="1" ht="24" customHeight="1">
      <c r="A19" s="21"/>
      <c r="B19" s="22"/>
      <c r="C19" s="2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3"/>
      <c r="P19" s="25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3"/>
      <c r="AB19" s="25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3"/>
      <c r="AN19" s="25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3"/>
      <c r="AZ19" s="25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3"/>
      <c r="BX19" s="25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</row>
    <row r="20" spans="1:224" s="26" customFormat="1" ht="24" customHeight="1">
      <c r="A20" s="21"/>
      <c r="B20" s="22"/>
      <c r="C20" s="2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3"/>
      <c r="P20" s="25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3"/>
      <c r="AB20" s="25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3"/>
      <c r="AN20" s="25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3"/>
      <c r="AZ20" s="25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3"/>
      <c r="BX20" s="25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</row>
    <row r="21" spans="1:224" s="26" customFormat="1" ht="24" customHeight="1">
      <c r="A21" s="21"/>
      <c r="B21" s="22"/>
      <c r="C21" s="2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3"/>
      <c r="P21" s="25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3"/>
      <c r="AB21" s="25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3"/>
      <c r="AN21" s="25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3"/>
      <c r="AZ21" s="25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3"/>
      <c r="BX21" s="25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</row>
    <row r="22" spans="1:224" s="26" customFormat="1" ht="24" customHeight="1">
      <c r="A22" s="21"/>
      <c r="B22" s="22"/>
      <c r="C22" s="2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3"/>
      <c r="P22" s="25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3"/>
      <c r="AB22" s="25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3"/>
      <c r="AN22" s="25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3"/>
      <c r="AZ22" s="25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3"/>
      <c r="BX22" s="25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</row>
    <row r="23" spans="1:224" s="26" customFormat="1" ht="24" customHeight="1">
      <c r="A23" s="21"/>
      <c r="B23" s="22"/>
      <c r="C23" s="2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3"/>
      <c r="P23" s="25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3"/>
      <c r="AB23" s="25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3"/>
      <c r="AN23" s="25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3"/>
      <c r="AZ23" s="25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3"/>
      <c r="BX23" s="25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</row>
    <row r="24" spans="1:224" s="26" customFormat="1" ht="24" customHeight="1">
      <c r="A24" s="21"/>
      <c r="B24" s="22"/>
      <c r="C24" s="2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3"/>
      <c r="P24" s="25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3"/>
      <c r="AB24" s="25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3"/>
      <c r="AN24" s="25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3"/>
      <c r="AZ24" s="25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3"/>
      <c r="BX24" s="25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</row>
    <row r="25" spans="1:224" s="26" customFormat="1" ht="24" customHeight="1">
      <c r="A25" s="21"/>
      <c r="B25" s="22"/>
      <c r="C25" s="2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3"/>
      <c r="P25" s="25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3"/>
      <c r="AB25" s="25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3"/>
      <c r="AN25" s="25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3"/>
      <c r="AZ25" s="25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3"/>
      <c r="BX25" s="25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</row>
    <row r="26" spans="1:224" s="26" customFormat="1" ht="24" customHeight="1">
      <c r="A26" s="21"/>
      <c r="B26" s="22"/>
      <c r="C26" s="2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3"/>
      <c r="P26" s="25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3"/>
      <c r="AB26" s="25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3"/>
      <c r="AN26" s="25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3"/>
      <c r="AZ26" s="25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3"/>
      <c r="BX26" s="25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</row>
    <row r="27" spans="1:224" s="26" customFormat="1" ht="24" customHeight="1">
      <c r="A27" s="21"/>
      <c r="B27" s="22"/>
      <c r="C27" s="2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3"/>
      <c r="P27" s="25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3"/>
      <c r="AB27" s="25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3"/>
      <c r="AN27" s="25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3"/>
      <c r="AZ27" s="25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3"/>
      <c r="BX27" s="25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</row>
    <row r="28" spans="1:224" s="26" customFormat="1" ht="24" customHeight="1">
      <c r="A28" s="21"/>
      <c r="B28" s="22"/>
      <c r="C28" s="2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3"/>
      <c r="P28" s="25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3"/>
      <c r="AB28" s="25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3"/>
      <c r="AN28" s="25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3"/>
      <c r="AZ28" s="25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3"/>
      <c r="BX28" s="25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</row>
    <row r="29" spans="1:224" s="26" customFormat="1" ht="24" customHeight="1">
      <c r="A29" s="21"/>
      <c r="B29" s="22"/>
      <c r="C29" s="2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3"/>
      <c r="P29" s="25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3"/>
      <c r="AB29" s="25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3"/>
      <c r="AN29" s="25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3"/>
      <c r="AZ29" s="25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3"/>
      <c r="BX29" s="25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</row>
    <row r="30" spans="1:224" s="26" customFormat="1" ht="24" customHeight="1">
      <c r="A30" s="21"/>
      <c r="B30" s="22"/>
      <c r="C30" s="2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3"/>
      <c r="P30" s="25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3"/>
      <c r="AB30" s="25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3"/>
      <c r="AN30" s="25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3"/>
      <c r="AZ30" s="25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3"/>
      <c r="BX30" s="25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</row>
    <row r="31" spans="1:224" ht="28.05" customHeight="1">
      <c r="FQ31" s="26"/>
      <c r="FR31" s="26"/>
      <c r="FS31" s="26"/>
      <c r="FT31" s="26"/>
      <c r="FU31" s="26"/>
      <c r="FV31" s="26"/>
      <c r="FW31" s="26"/>
      <c r="FX31" s="26"/>
      <c r="FY31" s="26"/>
      <c r="FZ31" s="26"/>
      <c r="GA31" s="26"/>
      <c r="GB31" s="26"/>
      <c r="GC31" s="26"/>
      <c r="GD31" s="26"/>
      <c r="GE31" s="26"/>
      <c r="GF31" s="26"/>
      <c r="GG31" s="26"/>
      <c r="GH31" s="26"/>
      <c r="GI31" s="26"/>
      <c r="GJ31" s="26"/>
      <c r="GK31" s="26"/>
      <c r="GL31" s="26"/>
      <c r="GM31" s="26"/>
      <c r="GN31" s="26"/>
      <c r="HO31" s="26"/>
      <c r="HP31" s="26"/>
    </row>
    <row r="32" spans="1:224" ht="28.05" customHeight="1">
      <c r="C32" t="s">
        <v>13</v>
      </c>
      <c r="D32" s="32">
        <v>2</v>
      </c>
      <c r="E32" s="32">
        <v>2</v>
      </c>
      <c r="F32" s="32">
        <v>2</v>
      </c>
      <c r="G32" s="32">
        <v>2</v>
      </c>
      <c r="H32" s="32">
        <v>2</v>
      </c>
      <c r="I32" s="32">
        <v>2</v>
      </c>
      <c r="J32" s="32">
        <v>2</v>
      </c>
      <c r="K32" s="32">
        <v>2</v>
      </c>
      <c r="L32" s="32">
        <v>2</v>
      </c>
      <c r="M32" s="32">
        <v>2</v>
      </c>
      <c r="N32" s="32">
        <v>2</v>
      </c>
      <c r="O32" s="33">
        <v>2</v>
      </c>
      <c r="P32" s="25">
        <v>2</v>
      </c>
      <c r="Q32" s="32">
        <v>2</v>
      </c>
      <c r="R32" s="32">
        <v>2</v>
      </c>
      <c r="S32" s="32">
        <v>2</v>
      </c>
      <c r="T32" s="32">
        <v>2</v>
      </c>
      <c r="U32" s="32">
        <v>2</v>
      </c>
      <c r="V32" s="32">
        <v>2</v>
      </c>
      <c r="W32" s="32">
        <v>2</v>
      </c>
      <c r="X32" s="32">
        <v>2</v>
      </c>
      <c r="Y32" s="32">
        <v>2</v>
      </c>
      <c r="Z32" s="32">
        <v>2</v>
      </c>
      <c r="AA32" s="33">
        <v>2</v>
      </c>
      <c r="AB32" s="25">
        <v>2</v>
      </c>
      <c r="AC32" s="32">
        <v>2</v>
      </c>
      <c r="AD32" s="32">
        <v>2</v>
      </c>
      <c r="AE32" s="32">
        <v>2</v>
      </c>
      <c r="AF32" s="32">
        <v>2</v>
      </c>
      <c r="AG32" s="32">
        <v>2</v>
      </c>
      <c r="AH32" s="32">
        <v>2</v>
      </c>
      <c r="AI32" s="32">
        <v>2</v>
      </c>
      <c r="AJ32" s="32">
        <v>2</v>
      </c>
      <c r="AK32" s="32">
        <v>2</v>
      </c>
      <c r="AL32" s="32">
        <v>2</v>
      </c>
      <c r="AM32" s="33">
        <v>2</v>
      </c>
      <c r="AN32" s="25">
        <v>2</v>
      </c>
      <c r="AO32" s="32">
        <v>2</v>
      </c>
      <c r="AP32" s="32">
        <v>2</v>
      </c>
      <c r="AQ32" s="32">
        <v>2</v>
      </c>
      <c r="AR32" s="32">
        <v>2</v>
      </c>
      <c r="AS32" s="32">
        <v>2</v>
      </c>
      <c r="AT32" s="32">
        <v>2</v>
      </c>
      <c r="AU32" s="32">
        <v>2</v>
      </c>
      <c r="AV32" s="32">
        <v>2</v>
      </c>
      <c r="AW32" s="32">
        <v>2</v>
      </c>
      <c r="AX32" s="32">
        <v>2</v>
      </c>
      <c r="AY32" s="33">
        <v>2</v>
      </c>
      <c r="AZ32" s="25">
        <v>2</v>
      </c>
      <c r="BA32" s="32">
        <v>2</v>
      </c>
      <c r="BB32" s="32">
        <v>2</v>
      </c>
      <c r="BC32" s="32">
        <v>2</v>
      </c>
      <c r="BD32" s="32">
        <v>2</v>
      </c>
      <c r="BE32" s="32">
        <v>2</v>
      </c>
      <c r="BF32" s="32">
        <v>2</v>
      </c>
      <c r="BG32" s="32">
        <v>2</v>
      </c>
      <c r="BH32" s="32">
        <v>2</v>
      </c>
      <c r="BI32" s="32">
        <v>2</v>
      </c>
      <c r="BJ32" s="32">
        <v>2</v>
      </c>
      <c r="BK32" s="32">
        <v>2</v>
      </c>
      <c r="BL32" s="32">
        <v>2</v>
      </c>
      <c r="BM32" s="32">
        <v>2</v>
      </c>
      <c r="BN32" s="32">
        <v>2</v>
      </c>
      <c r="BO32" s="32">
        <v>2</v>
      </c>
      <c r="BP32" s="32">
        <v>2</v>
      </c>
      <c r="BQ32" s="32">
        <v>2</v>
      </c>
      <c r="BR32" s="32">
        <v>2</v>
      </c>
      <c r="BS32" s="32">
        <v>2</v>
      </c>
      <c r="BT32" s="32">
        <v>2</v>
      </c>
      <c r="BU32" s="32">
        <v>2</v>
      </c>
      <c r="BV32" s="32">
        <v>2</v>
      </c>
      <c r="BW32" s="33">
        <v>2</v>
      </c>
      <c r="BX32" s="25">
        <v>2</v>
      </c>
      <c r="BY32" s="32">
        <v>2</v>
      </c>
      <c r="BZ32" s="32">
        <v>2</v>
      </c>
      <c r="CA32" s="32">
        <v>2</v>
      </c>
      <c r="CB32" s="32">
        <v>2</v>
      </c>
      <c r="CC32" s="32">
        <v>2</v>
      </c>
      <c r="CD32" s="32">
        <v>2</v>
      </c>
      <c r="CE32" s="32">
        <v>2</v>
      </c>
      <c r="CF32" s="32">
        <v>2</v>
      </c>
      <c r="CG32" s="32">
        <v>2</v>
      </c>
      <c r="CH32" s="32">
        <v>2</v>
      </c>
      <c r="CI32" s="32">
        <v>2</v>
      </c>
      <c r="FQ32" s="26"/>
      <c r="FR32" s="26"/>
      <c r="FS32" s="26"/>
      <c r="FT32" s="26"/>
      <c r="FU32" s="26"/>
      <c r="FV32" s="26"/>
      <c r="FW32" s="26"/>
      <c r="FX32" s="26"/>
      <c r="FY32" s="26"/>
      <c r="FZ32" s="26"/>
      <c r="GA32" s="26"/>
      <c r="GB32" s="26"/>
      <c r="GC32" s="26"/>
      <c r="GD32" s="26"/>
      <c r="GE32" s="26"/>
      <c r="GF32" s="26"/>
      <c r="GG32" s="26"/>
      <c r="GH32" s="26"/>
      <c r="GI32" s="26"/>
      <c r="GJ32" s="26"/>
      <c r="GK32" s="26"/>
      <c r="GL32" s="26"/>
      <c r="GM32" s="26"/>
      <c r="GN32" s="26"/>
    </row>
    <row r="33" ht="28.05" customHeight="1"/>
    <row r="522" spans="2:2">
      <c r="B522" t="s">
        <v>14</v>
      </c>
    </row>
    <row r="523" spans="2:2">
      <c r="B523" t="s">
        <v>15</v>
      </c>
    </row>
    <row r="524" spans="2:2">
      <c r="B524" t="s">
        <v>16</v>
      </c>
    </row>
  </sheetData>
  <conditionalFormatting sqref="D6:N30 Q6:AL30 AO6:CI30">
    <cfRule type="expression" dxfId="32" priority="15">
      <formula>OR(WEEKDAY(D$5)=1,WEEKDAY(D$5)=7,COUNTIF(Ferie,DATE(YEAR(D$5),MONTH(D$5),DAY(D$5)))&gt;0)</formula>
    </cfRule>
    <cfRule type="expression" dxfId="31" priority="16">
      <formula>MOD(ROW(),2)</formula>
    </cfRule>
  </conditionalFormatting>
  <conditionalFormatting sqref="O6:P30">
    <cfRule type="expression" dxfId="30" priority="12">
      <formula>OR(WEEKDAY(O$5)=1,WEEKDAY(O$5)=7,COUNTIF(Ferie,DATE(YEAR(O$5),MONTH(O$5),DAY(O$5)))&gt;0)</formula>
    </cfRule>
    <cfRule type="expression" dxfId="29" priority="13">
      <formula>MOD(ROW(),2)</formula>
    </cfRule>
  </conditionalFormatting>
  <conditionalFormatting sqref="AM6:AN30">
    <cfRule type="expression" dxfId="28" priority="10">
      <formula>OR(WEEKDAY(AM$5)=1,WEEKDAY(AM$5)=7,COUNTIF(Ferie,DATE(YEAR(AM$5),MONTH(AM$5),DAY(AM$5)))&gt;0)</formula>
    </cfRule>
    <cfRule type="expression" dxfId="27" priority="11">
      <formula>MOD(ROW(),2)</formula>
    </cfRule>
  </conditionalFormatting>
  <conditionalFormatting sqref="D32:N32 Q32:AL32 AO32:CI32">
    <cfRule type="expression" dxfId="26" priority="8">
      <formula>OR(WEEKDAY(D$5)=1,WEEKDAY(D$5)=7,COUNTIF(Ferie,DATE(YEAR(D$5),MONTH(D$5),DAY(D$5)))&gt;0)</formula>
    </cfRule>
    <cfRule type="expression" dxfId="25" priority="9">
      <formula>MOD(ROW(),2)</formula>
    </cfRule>
  </conditionalFormatting>
  <conditionalFormatting sqref="O32:P32">
    <cfRule type="expression" dxfId="24" priority="6">
      <formula>OR(WEEKDAY(O$5)=1,WEEKDAY(O$5)=7,COUNTIF(Ferie,DATE(YEAR(O$5),MONTH(O$5),DAY(O$5)))&gt;0)</formula>
    </cfRule>
    <cfRule type="expression" dxfId="23" priority="7">
      <formula>MOD(ROW(),2)</formula>
    </cfRule>
  </conditionalFormatting>
  <conditionalFormatting sqref="AM32:AN32">
    <cfRule type="expression" dxfId="22" priority="4">
      <formula>OR(WEEKDAY(AM$5)=1,WEEKDAY(AM$5)=7,COUNTIF(Ferie,DATE(YEAR(AM$5),MONTH(AM$5),DAY(AM$5)))&gt;0)</formula>
    </cfRule>
    <cfRule type="expression" dxfId="21" priority="5">
      <formula>MOD(ROW(),2)</formula>
    </cfRule>
  </conditionalFormatting>
  <conditionalFormatting sqref="B6:C30">
    <cfRule type="expression" dxfId="20" priority="2">
      <formula>MOD(1+ROW(),2)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boBox1">
          <controlPr defaultSize="0" autoLine="0" r:id="rId5">
            <anchor moveWithCells="1">
              <from>
                <xdr:col>1</xdr:col>
                <xdr:colOff>426720</xdr:colOff>
                <xdr:row>4</xdr:row>
                <xdr:rowOff>22860</xdr:rowOff>
              </from>
              <to>
                <xdr:col>2</xdr:col>
                <xdr:colOff>601980</xdr:colOff>
                <xdr:row>4</xdr:row>
                <xdr:rowOff>266700</xdr:rowOff>
              </to>
            </anchor>
          </controlPr>
        </control>
      </mc:Choice>
      <mc:Fallback>
        <control shapeId="2050" r:id="rId4" name="ComboBox1"/>
      </mc:Fallback>
    </mc:AlternateContent>
    <mc:AlternateContent xmlns:mc="http://schemas.openxmlformats.org/markup-compatibility/2006">
      <mc:Choice Requires="x14">
        <control shapeId="2049" r:id="rId6" name="Spinner 1">
          <controlPr defaultSize="0" autoPict="0" macro="[0]!Graphe_Planning">
            <anchor moveWithCells="1" sizeWithCells="1">
              <from>
                <xdr:col>1</xdr:col>
                <xdr:colOff>53340</xdr:colOff>
                <xdr:row>1</xdr:row>
                <xdr:rowOff>45720</xdr:rowOff>
              </from>
              <to>
                <xdr:col>1</xdr:col>
                <xdr:colOff>251460</xdr:colOff>
                <xdr:row>1</xdr:row>
                <xdr:rowOff>388620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7C216-D883-436A-854F-0C4C30A92E96}">
  <sheetPr codeName="Feuil4"/>
  <dimension ref="A1:XX33"/>
  <sheetViews>
    <sheetView showGridLines="0" showRowColHeaders="0" zoomScaleNormal="100" workbookViewId="0">
      <pane xSplit="3" ySplit="5" topLeftCell="D6" activePane="bottomRight" state="frozen"/>
      <selection activeCell="A6" sqref="A6"/>
      <selection pane="topRight" activeCell="A6" sqref="A6"/>
      <selection pane="bottomLeft" activeCell="A6" sqref="A6"/>
      <selection pane="bottomRight" activeCell="A6" sqref="A6"/>
    </sheetView>
  </sheetViews>
  <sheetFormatPr baseColWidth="10" defaultRowHeight="14.4"/>
  <cols>
    <col min="1" max="1" width="1.109375" customWidth="1"/>
    <col min="2" max="2" width="20" customWidth="1"/>
    <col min="3" max="3" width="15.5546875" customWidth="1"/>
    <col min="4" max="36" width="4.21875" customWidth="1"/>
    <col min="37" max="38" width="4.21875" style="1" customWidth="1"/>
    <col min="39" max="39" width="4.21875" style="36" customWidth="1"/>
    <col min="40" max="65" width="4.21875" customWidth="1"/>
    <col min="67" max="69" width="7.77734375" customWidth="1"/>
  </cols>
  <sheetData>
    <row r="1" spans="1:648" ht="6" customHeight="1">
      <c r="A1" s="3">
        <v>12</v>
      </c>
      <c r="XX1" s="53"/>
    </row>
    <row r="2" spans="1:648" ht="34.799999999999997" customHeight="1">
      <c r="A2" s="3">
        <f>A1/24/12</f>
        <v>4.1666666666666664E-2</v>
      </c>
      <c r="B2" s="37">
        <f>2021+HOUR(A2)</f>
        <v>2022</v>
      </c>
      <c r="C2" s="5"/>
      <c r="XX2" s="54"/>
    </row>
    <row r="3" spans="1:648" ht="36" customHeight="1">
      <c r="A3" s="3"/>
      <c r="B3" s="38"/>
      <c r="C3" s="38"/>
      <c r="D3" s="39">
        <f>D4</f>
        <v>44562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 t="s">
        <v>17</v>
      </c>
      <c r="AF3" s="8" t="s">
        <v>17</v>
      </c>
      <c r="AG3" s="8"/>
      <c r="AH3" s="7" t="s">
        <v>17</v>
      </c>
      <c r="AI3" s="7">
        <f>AI4</f>
        <v>44593</v>
      </c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XX3" s="55"/>
    </row>
    <row r="4" spans="1:648" ht="18" customHeight="1">
      <c r="A4" s="3">
        <f>1+MINUTE(A2)/5</f>
        <v>1</v>
      </c>
      <c r="B4" s="13"/>
      <c r="C4" s="14"/>
      <c r="D4" s="40">
        <f>D5</f>
        <v>44562</v>
      </c>
      <c r="E4" s="41">
        <f>E5</f>
        <v>44563</v>
      </c>
      <c r="F4" s="40">
        <f t="shared" ref="F4:BM4" si="0">F5</f>
        <v>44564</v>
      </c>
      <c r="G4" s="40">
        <f t="shared" si="0"/>
        <v>44565</v>
      </c>
      <c r="H4" s="40">
        <f t="shared" si="0"/>
        <v>44566</v>
      </c>
      <c r="I4" s="40">
        <f t="shared" si="0"/>
        <v>44567</v>
      </c>
      <c r="J4" s="40">
        <f t="shared" si="0"/>
        <v>44568</v>
      </c>
      <c r="K4" s="40">
        <f t="shared" si="0"/>
        <v>44569</v>
      </c>
      <c r="L4" s="40">
        <f t="shared" si="0"/>
        <v>44570</v>
      </c>
      <c r="M4" s="40">
        <f t="shared" si="0"/>
        <v>44571</v>
      </c>
      <c r="N4" s="40">
        <f t="shared" si="0"/>
        <v>44572</v>
      </c>
      <c r="O4" s="40">
        <f t="shared" si="0"/>
        <v>44573</v>
      </c>
      <c r="P4" s="40">
        <f t="shared" si="0"/>
        <v>44574</v>
      </c>
      <c r="Q4" s="40">
        <f t="shared" si="0"/>
        <v>44575</v>
      </c>
      <c r="R4" s="40">
        <f t="shared" si="0"/>
        <v>44576</v>
      </c>
      <c r="S4" s="40">
        <f t="shared" si="0"/>
        <v>44577</v>
      </c>
      <c r="T4" s="40">
        <f t="shared" si="0"/>
        <v>44578</v>
      </c>
      <c r="U4" s="40">
        <f t="shared" si="0"/>
        <v>44579</v>
      </c>
      <c r="V4" s="40">
        <f t="shared" si="0"/>
        <v>44580</v>
      </c>
      <c r="W4" s="40">
        <f t="shared" si="0"/>
        <v>44581</v>
      </c>
      <c r="X4" s="40">
        <f t="shared" si="0"/>
        <v>44582</v>
      </c>
      <c r="Y4" s="40">
        <f t="shared" si="0"/>
        <v>44583</v>
      </c>
      <c r="Z4" s="40">
        <f t="shared" si="0"/>
        <v>44584</v>
      </c>
      <c r="AA4" s="40">
        <f t="shared" si="0"/>
        <v>44585</v>
      </c>
      <c r="AB4" s="40">
        <f t="shared" si="0"/>
        <v>44586</v>
      </c>
      <c r="AC4" s="40">
        <f t="shared" si="0"/>
        <v>44587</v>
      </c>
      <c r="AD4" s="40">
        <f t="shared" si="0"/>
        <v>44588</v>
      </c>
      <c r="AE4" s="40">
        <f t="shared" si="0"/>
        <v>44589</v>
      </c>
      <c r="AF4" s="40">
        <f t="shared" si="0"/>
        <v>44590</v>
      </c>
      <c r="AG4" s="40">
        <f t="shared" si="0"/>
        <v>44591</v>
      </c>
      <c r="AH4" s="40">
        <f t="shared" si="0"/>
        <v>44592</v>
      </c>
      <c r="AI4" s="40">
        <f t="shared" si="0"/>
        <v>44593</v>
      </c>
      <c r="AJ4" s="40">
        <f t="shared" si="0"/>
        <v>44594</v>
      </c>
      <c r="AK4" s="40">
        <f t="shared" si="0"/>
        <v>44595</v>
      </c>
      <c r="AL4" s="40">
        <f t="shared" si="0"/>
        <v>44596</v>
      </c>
      <c r="AM4" s="40">
        <f t="shared" si="0"/>
        <v>44597</v>
      </c>
      <c r="AN4" s="40">
        <f t="shared" si="0"/>
        <v>44598</v>
      </c>
      <c r="AO4" s="40">
        <f t="shared" si="0"/>
        <v>44599</v>
      </c>
      <c r="AP4" s="40">
        <f t="shared" si="0"/>
        <v>44600</v>
      </c>
      <c r="AQ4" s="40">
        <f t="shared" si="0"/>
        <v>44601</v>
      </c>
      <c r="AR4" s="40">
        <f t="shared" si="0"/>
        <v>44602</v>
      </c>
      <c r="AS4" s="40">
        <f t="shared" si="0"/>
        <v>44603</v>
      </c>
      <c r="AT4" s="40">
        <f t="shared" si="0"/>
        <v>44604</v>
      </c>
      <c r="AU4" s="40">
        <f t="shared" si="0"/>
        <v>44605</v>
      </c>
      <c r="AV4" s="40">
        <f t="shared" si="0"/>
        <v>44606</v>
      </c>
      <c r="AW4" s="40">
        <f t="shared" si="0"/>
        <v>44607</v>
      </c>
      <c r="AX4" s="40">
        <f t="shared" si="0"/>
        <v>44608</v>
      </c>
      <c r="AY4" s="40">
        <f t="shared" si="0"/>
        <v>44609</v>
      </c>
      <c r="AZ4" s="40">
        <f t="shared" si="0"/>
        <v>44610</v>
      </c>
      <c r="BA4" s="40">
        <f t="shared" si="0"/>
        <v>44611</v>
      </c>
      <c r="BB4" s="40">
        <f t="shared" si="0"/>
        <v>44612</v>
      </c>
      <c r="BC4" s="40">
        <f t="shared" si="0"/>
        <v>44613</v>
      </c>
      <c r="BD4" s="40">
        <f t="shared" si="0"/>
        <v>44614</v>
      </c>
      <c r="BE4" s="40">
        <f t="shared" si="0"/>
        <v>44615</v>
      </c>
      <c r="BF4" s="40">
        <f t="shared" si="0"/>
        <v>44616</v>
      </c>
      <c r="BG4" s="40">
        <f t="shared" si="0"/>
        <v>44617</v>
      </c>
      <c r="BH4" s="40">
        <f t="shared" si="0"/>
        <v>44618</v>
      </c>
      <c r="BI4" s="40">
        <f t="shared" si="0"/>
        <v>44619</v>
      </c>
      <c r="BJ4" s="40">
        <f t="shared" si="0"/>
        <v>44620</v>
      </c>
      <c r="BK4" s="40">
        <f t="shared" si="0"/>
        <v>44621</v>
      </c>
      <c r="BL4" s="40">
        <f t="shared" si="0"/>
        <v>44622</v>
      </c>
      <c r="BM4" s="40">
        <f t="shared" si="0"/>
        <v>44623</v>
      </c>
      <c r="FQ4" s="17"/>
      <c r="XX4" s="56"/>
    </row>
    <row r="5" spans="1:648" ht="16.8" customHeight="1">
      <c r="B5" s="18" t="str">
        <f>IF(Cfg!B1="","",Cfg!B1)</f>
        <v/>
      </c>
      <c r="C5" s="19" t="str">
        <f>IF(Cfg!C1="","",Cfg!C1)</f>
        <v>Priorités</v>
      </c>
      <c r="D5" s="43">
        <f>DATE(B2,A4,1)</f>
        <v>44562</v>
      </c>
      <c r="E5" s="43">
        <f>D5+1</f>
        <v>44563</v>
      </c>
      <c r="F5" s="44">
        <f t="shared" ref="F5:BM5" si="1">E5+1</f>
        <v>44564</v>
      </c>
      <c r="G5" s="44">
        <f t="shared" si="1"/>
        <v>44565</v>
      </c>
      <c r="H5" s="44">
        <f t="shared" si="1"/>
        <v>44566</v>
      </c>
      <c r="I5" s="44">
        <f t="shared" si="1"/>
        <v>44567</v>
      </c>
      <c r="J5" s="44">
        <f t="shared" si="1"/>
        <v>44568</v>
      </c>
      <c r="K5" s="44">
        <f t="shared" si="1"/>
        <v>44569</v>
      </c>
      <c r="L5" s="44">
        <f t="shared" si="1"/>
        <v>44570</v>
      </c>
      <c r="M5" s="44">
        <f t="shared" si="1"/>
        <v>44571</v>
      </c>
      <c r="N5" s="44">
        <f t="shared" si="1"/>
        <v>44572</v>
      </c>
      <c r="O5" s="44">
        <f t="shared" si="1"/>
        <v>44573</v>
      </c>
      <c r="P5" s="44">
        <f t="shared" si="1"/>
        <v>44574</v>
      </c>
      <c r="Q5" s="44">
        <f t="shared" si="1"/>
        <v>44575</v>
      </c>
      <c r="R5" s="44">
        <f t="shared" si="1"/>
        <v>44576</v>
      </c>
      <c r="S5" s="44">
        <f t="shared" si="1"/>
        <v>44577</v>
      </c>
      <c r="T5" s="44">
        <f t="shared" si="1"/>
        <v>44578</v>
      </c>
      <c r="U5" s="44">
        <f t="shared" si="1"/>
        <v>44579</v>
      </c>
      <c r="V5" s="44">
        <f t="shared" si="1"/>
        <v>44580</v>
      </c>
      <c r="W5" s="44">
        <f t="shared" si="1"/>
        <v>44581</v>
      </c>
      <c r="X5" s="44">
        <f t="shared" si="1"/>
        <v>44582</v>
      </c>
      <c r="Y5" s="44">
        <f t="shared" si="1"/>
        <v>44583</v>
      </c>
      <c r="Z5" s="44">
        <f t="shared" si="1"/>
        <v>44584</v>
      </c>
      <c r="AA5" s="44">
        <f t="shared" si="1"/>
        <v>44585</v>
      </c>
      <c r="AB5" s="44">
        <f t="shared" si="1"/>
        <v>44586</v>
      </c>
      <c r="AC5" s="44">
        <f t="shared" si="1"/>
        <v>44587</v>
      </c>
      <c r="AD5" s="44">
        <f t="shared" si="1"/>
        <v>44588</v>
      </c>
      <c r="AE5" s="44">
        <f t="shared" si="1"/>
        <v>44589</v>
      </c>
      <c r="AF5" s="44">
        <f t="shared" si="1"/>
        <v>44590</v>
      </c>
      <c r="AG5" s="44">
        <f t="shared" si="1"/>
        <v>44591</v>
      </c>
      <c r="AH5" s="44">
        <f t="shared" si="1"/>
        <v>44592</v>
      </c>
      <c r="AI5" s="44">
        <f t="shared" si="1"/>
        <v>44593</v>
      </c>
      <c r="AJ5" s="44">
        <f t="shared" si="1"/>
        <v>44594</v>
      </c>
      <c r="AK5" s="44">
        <f t="shared" si="1"/>
        <v>44595</v>
      </c>
      <c r="AL5" s="44">
        <f t="shared" si="1"/>
        <v>44596</v>
      </c>
      <c r="AM5" s="44">
        <f t="shared" si="1"/>
        <v>44597</v>
      </c>
      <c r="AN5" s="44">
        <f t="shared" si="1"/>
        <v>44598</v>
      </c>
      <c r="AO5" s="44">
        <f t="shared" si="1"/>
        <v>44599</v>
      </c>
      <c r="AP5" s="44">
        <f t="shared" si="1"/>
        <v>44600</v>
      </c>
      <c r="AQ5" s="44">
        <f t="shared" si="1"/>
        <v>44601</v>
      </c>
      <c r="AR5" s="44">
        <f t="shared" si="1"/>
        <v>44602</v>
      </c>
      <c r="AS5" s="44">
        <f t="shared" si="1"/>
        <v>44603</v>
      </c>
      <c r="AT5" s="44">
        <f t="shared" si="1"/>
        <v>44604</v>
      </c>
      <c r="AU5" s="44">
        <f t="shared" si="1"/>
        <v>44605</v>
      </c>
      <c r="AV5" s="44">
        <f t="shared" si="1"/>
        <v>44606</v>
      </c>
      <c r="AW5" s="44">
        <f t="shared" si="1"/>
        <v>44607</v>
      </c>
      <c r="AX5" s="44">
        <f t="shared" si="1"/>
        <v>44608</v>
      </c>
      <c r="AY5" s="44">
        <f t="shared" si="1"/>
        <v>44609</v>
      </c>
      <c r="AZ5" s="44">
        <f t="shared" si="1"/>
        <v>44610</v>
      </c>
      <c r="BA5" s="44">
        <f t="shared" si="1"/>
        <v>44611</v>
      </c>
      <c r="BB5" s="44">
        <f t="shared" si="1"/>
        <v>44612</v>
      </c>
      <c r="BC5" s="44">
        <f t="shared" si="1"/>
        <v>44613</v>
      </c>
      <c r="BD5" s="44">
        <f t="shared" si="1"/>
        <v>44614</v>
      </c>
      <c r="BE5" s="44">
        <f t="shared" si="1"/>
        <v>44615</v>
      </c>
      <c r="BF5" s="44">
        <f t="shared" si="1"/>
        <v>44616</v>
      </c>
      <c r="BG5" s="44">
        <f t="shared" si="1"/>
        <v>44617</v>
      </c>
      <c r="BH5" s="44">
        <f t="shared" si="1"/>
        <v>44618</v>
      </c>
      <c r="BI5" s="44">
        <f t="shared" si="1"/>
        <v>44619</v>
      </c>
      <c r="BJ5" s="44">
        <f t="shared" si="1"/>
        <v>44620</v>
      </c>
      <c r="BK5" s="44">
        <f t="shared" si="1"/>
        <v>44621</v>
      </c>
      <c r="BL5" s="44">
        <f t="shared" si="1"/>
        <v>44622</v>
      </c>
      <c r="BM5" s="44">
        <f t="shared" si="1"/>
        <v>44623</v>
      </c>
      <c r="BO5" s="45" t="s">
        <v>0</v>
      </c>
      <c r="BP5" s="45" t="s">
        <v>18</v>
      </c>
      <c r="BQ5" s="46" t="s">
        <v>19</v>
      </c>
      <c r="FQ5" s="17"/>
      <c r="XX5" s="57"/>
    </row>
    <row r="6" spans="1:648" s="26" customFormat="1" ht="24" customHeight="1">
      <c r="A6" s="21"/>
      <c r="B6" s="22" t="s">
        <v>27</v>
      </c>
      <c r="C6" s="22"/>
      <c r="D6" s="47" t="str">
        <f t="shared" ref="D6:BM6" si="2">IF(WEEKDAY(D5)=2,INT(MOD(INT((D5-2)/7)+0.6,52+5/28))+1,"")</f>
        <v/>
      </c>
      <c r="E6" s="47" t="str">
        <f t="shared" si="2"/>
        <v/>
      </c>
      <c r="F6" s="47">
        <f t="shared" si="2"/>
        <v>1</v>
      </c>
      <c r="G6" s="47" t="str">
        <f t="shared" si="2"/>
        <v/>
      </c>
      <c r="H6" s="47" t="str">
        <f t="shared" si="2"/>
        <v/>
      </c>
      <c r="I6" s="47" t="str">
        <f t="shared" si="2"/>
        <v/>
      </c>
      <c r="J6" s="47" t="str">
        <f t="shared" si="2"/>
        <v/>
      </c>
      <c r="K6" s="47" t="str">
        <f t="shared" si="2"/>
        <v/>
      </c>
      <c r="L6" s="47" t="str">
        <f t="shared" si="2"/>
        <v/>
      </c>
      <c r="M6" s="47">
        <f t="shared" si="2"/>
        <v>2</v>
      </c>
      <c r="N6" s="47" t="str">
        <f t="shared" si="2"/>
        <v/>
      </c>
      <c r="O6" s="47" t="str">
        <f t="shared" si="2"/>
        <v/>
      </c>
      <c r="P6" s="47" t="str">
        <f t="shared" si="2"/>
        <v/>
      </c>
      <c r="Q6" s="47" t="str">
        <f t="shared" si="2"/>
        <v/>
      </c>
      <c r="R6" s="47" t="str">
        <f t="shared" si="2"/>
        <v/>
      </c>
      <c r="S6" s="47" t="str">
        <f t="shared" si="2"/>
        <v/>
      </c>
      <c r="T6" s="47">
        <f t="shared" si="2"/>
        <v>3</v>
      </c>
      <c r="U6" s="47" t="str">
        <f t="shared" si="2"/>
        <v/>
      </c>
      <c r="V6" s="47" t="str">
        <f t="shared" si="2"/>
        <v/>
      </c>
      <c r="W6" s="47" t="str">
        <f t="shared" si="2"/>
        <v/>
      </c>
      <c r="X6" s="47" t="str">
        <f t="shared" si="2"/>
        <v/>
      </c>
      <c r="Y6" s="47" t="str">
        <f t="shared" si="2"/>
        <v/>
      </c>
      <c r="Z6" s="47" t="str">
        <f t="shared" si="2"/>
        <v/>
      </c>
      <c r="AA6" s="47">
        <f t="shared" si="2"/>
        <v>4</v>
      </c>
      <c r="AB6" s="47" t="str">
        <f t="shared" si="2"/>
        <v/>
      </c>
      <c r="AC6" s="47" t="str">
        <f t="shared" si="2"/>
        <v/>
      </c>
      <c r="AD6" s="47" t="str">
        <f t="shared" si="2"/>
        <v/>
      </c>
      <c r="AE6" s="47" t="str">
        <f t="shared" si="2"/>
        <v/>
      </c>
      <c r="AF6" s="47" t="str">
        <f t="shared" si="2"/>
        <v/>
      </c>
      <c r="AG6" s="47" t="str">
        <f t="shared" si="2"/>
        <v/>
      </c>
      <c r="AH6" s="47">
        <f t="shared" si="2"/>
        <v>5</v>
      </c>
      <c r="AI6" s="47" t="str">
        <f t="shared" si="2"/>
        <v/>
      </c>
      <c r="AJ6" s="47" t="str">
        <f t="shared" si="2"/>
        <v/>
      </c>
      <c r="AK6" s="47" t="str">
        <f t="shared" si="2"/>
        <v/>
      </c>
      <c r="AL6" s="47" t="str">
        <f t="shared" si="2"/>
        <v/>
      </c>
      <c r="AM6" s="47" t="str">
        <f t="shared" si="2"/>
        <v/>
      </c>
      <c r="AN6" s="47" t="str">
        <f t="shared" si="2"/>
        <v/>
      </c>
      <c r="AO6" s="47">
        <f t="shared" si="2"/>
        <v>6</v>
      </c>
      <c r="AP6" s="47" t="str">
        <f t="shared" si="2"/>
        <v/>
      </c>
      <c r="AQ6" s="47" t="str">
        <f t="shared" si="2"/>
        <v/>
      </c>
      <c r="AR6" s="47" t="str">
        <f t="shared" si="2"/>
        <v/>
      </c>
      <c r="AS6" s="47" t="str">
        <f t="shared" si="2"/>
        <v/>
      </c>
      <c r="AT6" s="47" t="str">
        <f t="shared" si="2"/>
        <v/>
      </c>
      <c r="AU6" s="47" t="str">
        <f t="shared" si="2"/>
        <v/>
      </c>
      <c r="AV6" s="47">
        <f t="shared" si="2"/>
        <v>7</v>
      </c>
      <c r="AW6" s="47" t="str">
        <f t="shared" si="2"/>
        <v/>
      </c>
      <c r="AX6" s="47" t="str">
        <f t="shared" si="2"/>
        <v/>
      </c>
      <c r="AY6" s="47" t="str">
        <f t="shared" si="2"/>
        <v/>
      </c>
      <c r="AZ6" s="47" t="str">
        <f t="shared" si="2"/>
        <v/>
      </c>
      <c r="BA6" s="47" t="str">
        <f t="shared" si="2"/>
        <v/>
      </c>
      <c r="BB6" s="47" t="str">
        <f t="shared" si="2"/>
        <v/>
      </c>
      <c r="BC6" s="47">
        <f t="shared" si="2"/>
        <v>8</v>
      </c>
      <c r="BD6" s="47" t="str">
        <f t="shared" si="2"/>
        <v/>
      </c>
      <c r="BE6" s="47" t="str">
        <f t="shared" si="2"/>
        <v/>
      </c>
      <c r="BF6" s="47" t="str">
        <f t="shared" si="2"/>
        <v/>
      </c>
      <c r="BG6" s="47" t="str">
        <f t="shared" si="2"/>
        <v/>
      </c>
      <c r="BH6" s="47" t="str">
        <f t="shared" si="2"/>
        <v/>
      </c>
      <c r="BI6" s="47" t="str">
        <f t="shared" si="2"/>
        <v/>
      </c>
      <c r="BJ6" s="47">
        <f t="shared" si="2"/>
        <v>9</v>
      </c>
      <c r="BK6" s="47" t="str">
        <f t="shared" si="2"/>
        <v/>
      </c>
      <c r="BL6" s="47" t="str">
        <f t="shared" si="2"/>
        <v/>
      </c>
      <c r="BM6" s="47" t="str">
        <f t="shared" si="2"/>
        <v/>
      </c>
      <c r="BO6" s="48"/>
      <c r="BP6" s="48"/>
      <c r="BQ6" s="49"/>
      <c r="FQ6" s="27" t="s">
        <v>2</v>
      </c>
      <c r="FR6" s="28">
        <f>DATE($B$2,1,1)</f>
        <v>44562</v>
      </c>
      <c r="XX6" s="59"/>
    </row>
    <row r="7" spans="1:648" s="26" customFormat="1" ht="24" customHeight="1">
      <c r="A7" s="21"/>
      <c r="B7" s="22" t="s">
        <v>29</v>
      </c>
      <c r="C7" s="22"/>
      <c r="D7" s="23"/>
      <c r="E7" s="23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O7" s="48"/>
      <c r="BP7" s="48"/>
      <c r="BQ7" s="49"/>
      <c r="FQ7" s="30" t="s">
        <v>3</v>
      </c>
      <c r="FR7" s="31">
        <f>ROUND(DATE($B$2,4,MOD(234-11*MOD($B$2,19),30))/7,)*7-5</f>
        <v>44669</v>
      </c>
      <c r="XX7" s="60"/>
    </row>
    <row r="8" spans="1:648" s="26" customFormat="1" ht="24" customHeight="1">
      <c r="A8" s="21"/>
      <c r="B8" s="22" t="s">
        <v>1</v>
      </c>
      <c r="C8" s="22"/>
      <c r="D8" s="32"/>
      <c r="E8" s="32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O8" s="48"/>
      <c r="BP8" s="48"/>
      <c r="BQ8" s="49"/>
      <c r="FQ8" s="30" t="s">
        <v>4</v>
      </c>
      <c r="FR8" s="31">
        <f>DATE($B$2,5,1)</f>
        <v>44682</v>
      </c>
      <c r="XX8" s="61"/>
    </row>
    <row r="9" spans="1:648" s="26" customFormat="1" ht="24" customHeight="1">
      <c r="A9" s="21"/>
      <c r="B9" s="22" t="s">
        <v>32</v>
      </c>
      <c r="C9" s="22"/>
      <c r="D9" s="32"/>
      <c r="E9" s="32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O9" s="48"/>
      <c r="BP9" s="48"/>
      <c r="BQ9" s="49"/>
      <c r="FQ9" s="30" t="s">
        <v>5</v>
      </c>
      <c r="FR9" s="31">
        <f>DATE($B$2,5,8)</f>
        <v>44689</v>
      </c>
      <c r="XX9" s="62"/>
    </row>
    <row r="10" spans="1:648" s="26" customFormat="1" ht="24" customHeight="1">
      <c r="A10" s="21"/>
      <c r="B10" s="22"/>
      <c r="C10" s="22"/>
      <c r="D10" s="32"/>
      <c r="E10" s="32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O10" s="48"/>
      <c r="BP10" s="48"/>
      <c r="BQ10" s="49"/>
      <c r="FQ10" s="30" t="s">
        <v>6</v>
      </c>
      <c r="FR10" s="31">
        <f>ROUND(DATE($B$2,4,MOD(234-11*MOD($B$2,19),30))/7,)*7+33</f>
        <v>44707</v>
      </c>
      <c r="XX10" s="58"/>
    </row>
    <row r="11" spans="1:648" s="26" customFormat="1" ht="24" customHeight="1">
      <c r="A11" s="21">
        <v>3</v>
      </c>
      <c r="B11" s="22"/>
      <c r="C11" s="22"/>
      <c r="D11" s="32"/>
      <c r="E11" s="32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O11" s="48"/>
      <c r="BP11" s="48"/>
      <c r="BQ11" s="49"/>
      <c r="FQ11" s="30" t="s">
        <v>7</v>
      </c>
      <c r="FR11" s="31">
        <f>ROUND(DATE($B$2,4,MOD(234-11*MOD($B$2,19),30))/7,)*7+44</f>
        <v>44718</v>
      </c>
      <c r="XX11" s="63"/>
    </row>
    <row r="12" spans="1:648" s="26" customFormat="1" ht="24" customHeight="1">
      <c r="A12" s="21">
        <v>4</v>
      </c>
      <c r="B12" s="22"/>
      <c r="C12" s="22"/>
      <c r="D12" s="32"/>
      <c r="E12" s="32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O12" s="48"/>
      <c r="BP12" s="48"/>
      <c r="BQ12" s="49"/>
      <c r="FQ12" s="30" t="s">
        <v>8</v>
      </c>
      <c r="FR12" s="31">
        <f>DATE($B$2,7,14)</f>
        <v>44756</v>
      </c>
    </row>
    <row r="13" spans="1:648" s="26" customFormat="1" ht="24" customHeight="1">
      <c r="A13" s="21">
        <v>5</v>
      </c>
      <c r="B13" s="22"/>
      <c r="C13" s="22"/>
      <c r="D13" s="32"/>
      <c r="E13" s="32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O13" s="48"/>
      <c r="BP13" s="48"/>
      <c r="BQ13" s="49"/>
      <c r="FQ13" s="30" t="s">
        <v>9</v>
      </c>
      <c r="FR13" s="31">
        <f>DATE($B$2,8,15)</f>
        <v>44788</v>
      </c>
    </row>
    <row r="14" spans="1:648" s="26" customFormat="1" ht="24" customHeight="1">
      <c r="A14" s="21"/>
      <c r="B14" s="22"/>
      <c r="C14" s="22"/>
      <c r="D14" s="32"/>
      <c r="E14" s="32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O14" s="48"/>
      <c r="BP14" s="48"/>
      <c r="BQ14" s="49"/>
      <c r="FQ14" s="30" t="s">
        <v>10</v>
      </c>
      <c r="FR14" s="31">
        <f>DATE($B$2,11,1)</f>
        <v>44866</v>
      </c>
    </row>
    <row r="15" spans="1:648" s="26" customFormat="1" ht="24" customHeight="1">
      <c r="A15" s="21"/>
      <c r="B15" s="22"/>
      <c r="C15" s="22"/>
      <c r="D15" s="32"/>
      <c r="E15" s="32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O15" s="48"/>
      <c r="BP15" s="48"/>
      <c r="BQ15" s="49"/>
      <c r="FQ15" s="30" t="s">
        <v>11</v>
      </c>
      <c r="FR15" s="31">
        <f>DATE($B$2,11,11)</f>
        <v>44876</v>
      </c>
    </row>
    <row r="16" spans="1:648" s="26" customFormat="1" ht="24" customHeight="1">
      <c r="A16" s="21"/>
      <c r="B16" s="22"/>
      <c r="C16" s="22"/>
      <c r="D16" s="32"/>
      <c r="E16" s="32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O16" s="48"/>
      <c r="BP16" s="48"/>
      <c r="BQ16" s="49"/>
      <c r="FQ16" s="30" t="s">
        <v>12</v>
      </c>
      <c r="FR16" s="31">
        <f>DATE($B$2,12,25)</f>
        <v>44920</v>
      </c>
    </row>
    <row r="17" spans="1:174" s="26" customFormat="1" ht="24" customHeight="1">
      <c r="A17" s="21"/>
      <c r="B17" s="22"/>
      <c r="C17" s="22"/>
      <c r="D17" s="32"/>
      <c r="E17" s="32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O17" s="48"/>
      <c r="BP17" s="48"/>
      <c r="BQ17" s="49"/>
      <c r="FQ17" s="34" t="s">
        <v>2</v>
      </c>
      <c r="FR17" s="35">
        <f>DATE($B$2+1,1,1)</f>
        <v>44927</v>
      </c>
    </row>
    <row r="18" spans="1:174" s="26" customFormat="1" ht="24" customHeight="1">
      <c r="A18" s="21"/>
      <c r="B18" s="22"/>
      <c r="C18" s="22"/>
      <c r="D18" s="32"/>
      <c r="E18" s="32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O18" s="48"/>
      <c r="BP18" s="48"/>
      <c r="BQ18" s="49"/>
    </row>
    <row r="19" spans="1:174" s="26" customFormat="1" ht="24" customHeight="1">
      <c r="A19" s="21"/>
      <c r="B19" s="22"/>
      <c r="C19" s="22"/>
      <c r="D19" s="32"/>
      <c r="E19" s="32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O19" s="48"/>
      <c r="BP19" s="48"/>
      <c r="BQ19" s="49"/>
    </row>
    <row r="20" spans="1:174" s="26" customFormat="1" ht="24" customHeight="1">
      <c r="A20" s="21"/>
      <c r="B20" s="22"/>
      <c r="C20" s="22"/>
      <c r="D20" s="32"/>
      <c r="E20" s="32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O20" s="48"/>
      <c r="BP20" s="48"/>
      <c r="BQ20" s="49"/>
    </row>
    <row r="21" spans="1:174" s="26" customFormat="1" ht="24" customHeight="1">
      <c r="A21" s="21"/>
      <c r="B21" s="22"/>
      <c r="C21" s="22"/>
      <c r="D21" s="32"/>
      <c r="E21" s="32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O21" s="48"/>
      <c r="BP21" s="48"/>
      <c r="BQ21" s="49"/>
    </row>
    <row r="22" spans="1:174" s="26" customFormat="1" ht="24" customHeight="1">
      <c r="A22" s="21"/>
      <c r="B22" s="22"/>
      <c r="C22" s="22"/>
      <c r="D22" s="32"/>
      <c r="E22" s="32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O22" s="48"/>
      <c r="BP22" s="48"/>
      <c r="BQ22" s="49"/>
    </row>
    <row r="23" spans="1:174" s="26" customFormat="1" ht="24" customHeight="1">
      <c r="A23" s="21"/>
      <c r="B23" s="22"/>
      <c r="C23" s="22"/>
      <c r="D23" s="32"/>
      <c r="E23" s="32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O23" s="48"/>
      <c r="BP23" s="48"/>
      <c r="BQ23" s="49"/>
    </row>
    <row r="24" spans="1:174" s="26" customFormat="1" ht="24" customHeight="1">
      <c r="A24" s="21"/>
      <c r="B24" s="22"/>
      <c r="C24" s="22"/>
      <c r="D24" s="32"/>
      <c r="E24" s="32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O24" s="48"/>
      <c r="BP24" s="48"/>
      <c r="BQ24" s="49"/>
    </row>
    <row r="25" spans="1:174" s="26" customFormat="1" ht="24" customHeight="1">
      <c r="A25" s="21"/>
      <c r="B25" s="22"/>
      <c r="C25" s="22"/>
      <c r="D25" s="32"/>
      <c r="E25" s="32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O25" s="48"/>
      <c r="BP25" s="48"/>
      <c r="BQ25" s="49"/>
    </row>
    <row r="26" spans="1:174" s="26" customFormat="1" ht="24" customHeight="1">
      <c r="A26" s="21"/>
      <c r="B26" s="22"/>
      <c r="C26" s="22"/>
      <c r="D26" s="32"/>
      <c r="E26" s="32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O26" s="48"/>
      <c r="BP26" s="48"/>
      <c r="BQ26" s="49"/>
    </row>
    <row r="27" spans="1:174" s="26" customFormat="1" ht="24" customHeight="1">
      <c r="A27" s="21"/>
      <c r="B27" s="22"/>
      <c r="C27" s="22"/>
      <c r="D27" s="32"/>
      <c r="E27" s="32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O27" s="48"/>
      <c r="BP27" s="48"/>
      <c r="BQ27" s="49"/>
    </row>
    <row r="28" spans="1:174" s="26" customFormat="1" ht="24" customHeight="1">
      <c r="A28" s="21"/>
      <c r="B28" s="22"/>
      <c r="C28" s="22"/>
      <c r="D28" s="32"/>
      <c r="E28" s="32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O28" s="48"/>
      <c r="BP28" s="48"/>
      <c r="BQ28" s="49"/>
    </row>
    <row r="29" spans="1:174" s="26" customFormat="1" ht="24" customHeight="1">
      <c r="A29" s="21"/>
      <c r="B29" s="22"/>
      <c r="C29" s="22"/>
      <c r="D29" s="32"/>
      <c r="E29" s="32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O29" s="48"/>
      <c r="BP29" s="48"/>
      <c r="BQ29" s="49"/>
    </row>
    <row r="30" spans="1:174" s="26" customFormat="1" ht="24" customHeight="1">
      <c r="A30" s="21"/>
      <c r="B30" s="22"/>
      <c r="C30" s="22"/>
      <c r="D30" s="32"/>
      <c r="E30" s="32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O30" s="48"/>
      <c r="BP30" s="48"/>
      <c r="BQ30" s="49"/>
    </row>
    <row r="31" spans="1:174" ht="28.05" customHeight="1">
      <c r="AK31"/>
      <c r="AL31"/>
      <c r="AM31"/>
      <c r="ED31" s="1"/>
      <c r="EE31" s="1"/>
      <c r="EF31" s="36"/>
      <c r="FQ31" s="26"/>
      <c r="FR31" s="26"/>
    </row>
    <row r="32" spans="1:174" ht="28.05" customHeight="1">
      <c r="B32" s="42"/>
      <c r="C32" s="19" t="s">
        <v>13</v>
      </c>
      <c r="D32" s="51">
        <v>2</v>
      </c>
      <c r="E32" s="51">
        <v>2</v>
      </c>
      <c r="F32" s="52">
        <v>2</v>
      </c>
      <c r="G32" s="52">
        <v>2</v>
      </c>
      <c r="H32" s="52">
        <v>2</v>
      </c>
      <c r="I32" s="52">
        <v>2</v>
      </c>
      <c r="J32" s="52">
        <v>2</v>
      </c>
      <c r="K32" s="52">
        <v>2</v>
      </c>
      <c r="L32" s="52">
        <v>2</v>
      </c>
      <c r="M32" s="52">
        <v>2</v>
      </c>
      <c r="N32" s="52">
        <v>2</v>
      </c>
      <c r="O32" s="52">
        <v>2</v>
      </c>
      <c r="P32" s="52">
        <v>2</v>
      </c>
      <c r="Q32" s="52">
        <v>2</v>
      </c>
      <c r="R32" s="52">
        <v>2</v>
      </c>
      <c r="S32" s="52">
        <v>2</v>
      </c>
      <c r="T32" s="52">
        <v>2</v>
      </c>
      <c r="U32" s="52">
        <v>2</v>
      </c>
      <c r="V32" s="52">
        <v>2</v>
      </c>
      <c r="W32" s="52">
        <v>2</v>
      </c>
      <c r="X32" s="52">
        <v>2</v>
      </c>
      <c r="Y32" s="52">
        <v>2</v>
      </c>
      <c r="Z32" s="52">
        <v>2</v>
      </c>
      <c r="AA32" s="52">
        <v>2</v>
      </c>
      <c r="AB32" s="52">
        <v>2</v>
      </c>
      <c r="AC32" s="52">
        <v>2</v>
      </c>
      <c r="AD32" s="52">
        <v>2</v>
      </c>
      <c r="AE32" s="52">
        <v>2</v>
      </c>
      <c r="AF32" s="52">
        <v>2</v>
      </c>
      <c r="AG32" s="52">
        <v>2</v>
      </c>
      <c r="AH32" s="52">
        <v>2</v>
      </c>
      <c r="AI32" s="52">
        <v>2</v>
      </c>
      <c r="AJ32" s="52">
        <v>2</v>
      </c>
      <c r="AK32" s="52">
        <v>3</v>
      </c>
      <c r="AL32" s="52">
        <v>3</v>
      </c>
      <c r="AM32" s="52">
        <v>3</v>
      </c>
      <c r="AN32" s="52">
        <v>3</v>
      </c>
      <c r="AO32" s="52">
        <v>3</v>
      </c>
      <c r="AP32" s="52">
        <v>3</v>
      </c>
      <c r="AQ32" s="52">
        <v>3</v>
      </c>
      <c r="AR32" s="52">
        <v>3</v>
      </c>
      <c r="AS32" s="52">
        <v>3</v>
      </c>
      <c r="AT32" s="52">
        <v>3</v>
      </c>
      <c r="AU32" s="52">
        <v>3</v>
      </c>
      <c r="AV32" s="52">
        <v>3</v>
      </c>
      <c r="AW32" s="52">
        <v>3</v>
      </c>
      <c r="AX32" s="52">
        <v>3</v>
      </c>
      <c r="AY32" s="52">
        <v>3</v>
      </c>
      <c r="AZ32" s="52">
        <v>3</v>
      </c>
      <c r="BA32" s="52">
        <v>3</v>
      </c>
      <c r="BB32" s="52">
        <v>3</v>
      </c>
      <c r="BC32" s="52">
        <v>3</v>
      </c>
      <c r="BD32" s="52">
        <v>3</v>
      </c>
      <c r="BE32" s="52">
        <v>3</v>
      </c>
      <c r="BF32" s="52">
        <v>3</v>
      </c>
      <c r="BG32" s="52">
        <v>3</v>
      </c>
      <c r="BH32" s="52">
        <v>3</v>
      </c>
      <c r="BI32" s="52">
        <v>3</v>
      </c>
      <c r="BJ32" s="52">
        <v>3</v>
      </c>
      <c r="BK32" s="52">
        <v>3</v>
      </c>
      <c r="BL32" s="52">
        <v>2</v>
      </c>
      <c r="BM32" s="52">
        <v>2</v>
      </c>
      <c r="BN32">
        <v>2</v>
      </c>
      <c r="ED32" s="1"/>
      <c r="EE32" s="1"/>
      <c r="EF32" s="36"/>
    </row>
    <row r="33" ht="28.05" customHeight="1"/>
  </sheetData>
  <conditionalFormatting sqref="BO6:BQ30 D6:BM30">
    <cfRule type="expression" dxfId="19" priority="7">
      <formula>OR(WEEKDAY(D$5)=1,WEEKDAY(D$5)=7,COUNTIF(Ferie,DATE(YEAR(D$5),MONTH(D$5),DAY(D$5)))&gt;0)</formula>
    </cfRule>
    <cfRule type="expression" dxfId="18" priority="9">
      <formula>MOD(ROW(),2)</formula>
    </cfRule>
    <cfRule type="expression" dxfId="17" priority="10">
      <formula>D$5=TODAY()</formula>
    </cfRule>
  </conditionalFormatting>
  <conditionalFormatting sqref="D32:BM32">
    <cfRule type="expression" dxfId="16" priority="4">
      <formula>OR(WEEKDAY(D$5)=1,WEEKDAY(D$5)=7,COUNTIF(Ferie,DATE(YEAR(D$5),MONTH(D$5),DAY(D$5)))&gt;0)</formula>
    </cfRule>
    <cfRule type="expression" dxfId="15" priority="5">
      <formula>MOD(ROW(),2)</formula>
    </cfRule>
    <cfRule type="expression" dxfId="14" priority="6">
      <formula>D$5=TODAY()</formula>
    </cfRule>
  </conditionalFormatting>
  <conditionalFormatting sqref="AF3:AJ32">
    <cfRule type="expression" dxfId="13" priority="3">
      <formula>OR(MONTH(AF$5)&gt;MONTH(AE$5),YEAR(AF$5)&gt;YEAR(AE$5))</formula>
    </cfRule>
  </conditionalFormatting>
  <conditionalFormatting sqref="AH3">
    <cfRule type="expression" dxfId="12" priority="11">
      <formula>OR(MONTH(AH$5)&gt;MONTH(AG$5),YEAR(AH$5)&gt;YEAR(AG$5))</formula>
    </cfRule>
  </conditionalFormatting>
  <conditionalFormatting sqref="B6:C30">
    <cfRule type="expression" dxfId="11" priority="1">
      <formula>MOD(1+ROW(),2)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boBox1">
          <controlPr defaultSize="0" autoLine="0" r:id="rId5">
            <anchor moveWithCells="1">
              <from>
                <xdr:col>1</xdr:col>
                <xdr:colOff>426720</xdr:colOff>
                <xdr:row>3</xdr:row>
                <xdr:rowOff>99060</xdr:rowOff>
              </from>
              <to>
                <xdr:col>2</xdr:col>
                <xdr:colOff>601980</xdr:colOff>
                <xdr:row>4</xdr:row>
                <xdr:rowOff>114300</xdr:rowOff>
              </to>
            </anchor>
          </controlPr>
        </control>
      </mc:Choice>
      <mc:Fallback>
        <control shapeId="3075" r:id="rId4" name="ComboBox1"/>
      </mc:Fallback>
    </mc:AlternateContent>
    <mc:AlternateContent xmlns:mc="http://schemas.openxmlformats.org/markup-compatibility/2006">
      <mc:Choice Requires="x14">
        <control shapeId="3073" r:id="rId6" name="Spinner 1">
          <controlPr defaultSize="0" autoPict="0" macro="[0]!Clic_Mois">
            <anchor moveWithCells="1" sizeWithCells="1">
              <from>
                <xdr:col>1</xdr:col>
                <xdr:colOff>53340</xdr:colOff>
                <xdr:row>1</xdr:row>
                <xdr:rowOff>45720</xdr:rowOff>
              </from>
              <to>
                <xdr:col>1</xdr:col>
                <xdr:colOff>251460</xdr:colOff>
                <xdr:row>1</xdr:row>
                <xdr:rowOff>388620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CB373-2398-43EE-BAA2-038729AF124B}">
  <sheetPr codeName="Feuil9"/>
  <dimension ref="A1:BH33"/>
  <sheetViews>
    <sheetView showGridLines="0" showRowColHeaders="0" tabSelected="1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6" sqref="A6"/>
    </sheetView>
  </sheetViews>
  <sheetFormatPr baseColWidth="10" defaultRowHeight="14.4"/>
  <cols>
    <col min="1" max="1" width="1.109375" customWidth="1"/>
    <col min="2" max="2" width="26.5546875" customWidth="1"/>
    <col min="3" max="3" width="7.77734375" customWidth="1"/>
    <col min="4" max="56" width="4.88671875" customWidth="1"/>
  </cols>
  <sheetData>
    <row r="1" spans="1:60" ht="6" customHeight="1">
      <c r="A1" s="3">
        <v>6359</v>
      </c>
      <c r="D1" s="17"/>
      <c r="H1" s="17"/>
      <c r="L1" s="17"/>
      <c r="Q1" s="17"/>
      <c r="U1" s="17"/>
      <c r="Y1" s="17"/>
      <c r="AC1" s="17"/>
      <c r="AH1" s="17"/>
      <c r="AL1" s="17"/>
      <c r="AP1" s="17"/>
      <c r="AU1" s="17"/>
      <c r="AY1" s="17"/>
      <c r="BD1" s="17"/>
    </row>
    <row r="2" spans="1:60" ht="6" customHeight="1"/>
    <row r="3" spans="1:60" s="26" customFormat="1" ht="20.399999999999999" customHeight="1">
      <c r="A3" s="3">
        <v>6365</v>
      </c>
      <c r="B3" s="38"/>
      <c r="C3" s="38"/>
      <c r="D3" s="84">
        <v>44557</v>
      </c>
      <c r="E3" s="85">
        <v>44564</v>
      </c>
      <c r="F3" s="85"/>
      <c r="G3" s="85"/>
      <c r="H3" s="85"/>
      <c r="I3" s="85"/>
      <c r="J3" s="85">
        <v>44599</v>
      </c>
      <c r="K3" s="85"/>
      <c r="L3" s="85"/>
      <c r="M3" s="85"/>
      <c r="N3" s="85">
        <v>44627</v>
      </c>
      <c r="O3" s="85"/>
      <c r="P3" s="85"/>
      <c r="Q3" s="85"/>
      <c r="R3" s="85">
        <v>44655</v>
      </c>
      <c r="S3" s="85"/>
      <c r="T3" s="85"/>
      <c r="U3" s="85"/>
      <c r="V3" s="85">
        <v>44683</v>
      </c>
      <c r="W3" s="85"/>
      <c r="X3" s="85"/>
      <c r="Y3" s="85"/>
      <c r="Z3" s="85"/>
      <c r="AA3" s="85">
        <v>44718</v>
      </c>
      <c r="AB3" s="85"/>
      <c r="AC3" s="85"/>
      <c r="AD3" s="85"/>
      <c r="AE3" s="85">
        <v>44746</v>
      </c>
      <c r="AF3" s="85"/>
      <c r="AG3" s="85"/>
      <c r="AH3" s="85"/>
      <c r="AI3" s="85">
        <v>44774</v>
      </c>
      <c r="AJ3" s="85"/>
      <c r="AK3" s="85"/>
      <c r="AL3" s="85"/>
      <c r="AM3" s="85"/>
      <c r="AN3" s="85">
        <v>44809</v>
      </c>
      <c r="AO3" s="85"/>
      <c r="AP3" s="85"/>
      <c r="AQ3" s="85"/>
      <c r="AR3" s="85">
        <v>44837</v>
      </c>
      <c r="AS3" s="85"/>
      <c r="AT3" s="85"/>
      <c r="AU3" s="85"/>
      <c r="AV3" s="85"/>
      <c r="AW3" s="85">
        <v>44872</v>
      </c>
      <c r="AX3" s="85"/>
      <c r="AY3" s="85"/>
      <c r="AZ3" s="85"/>
      <c r="BA3" s="85">
        <v>44900</v>
      </c>
      <c r="BB3" s="85"/>
      <c r="BC3" s="85"/>
      <c r="BD3" s="85"/>
    </row>
    <row r="4" spans="1:60" ht="18" customHeight="1">
      <c r="A4" s="3">
        <f>1+MINUTE(A2)/5</f>
        <v>1</v>
      </c>
      <c r="B4" s="13"/>
      <c r="C4" s="14"/>
      <c r="D4" s="82">
        <f t="shared" ref="D4:AI4" si="0">_xlfn.ISOWEEKNUM(D5)</f>
        <v>52</v>
      </c>
      <c r="E4" s="82">
        <f t="shared" si="0"/>
        <v>1</v>
      </c>
      <c r="F4" s="82">
        <f t="shared" si="0"/>
        <v>2</v>
      </c>
      <c r="G4" s="82">
        <f t="shared" si="0"/>
        <v>3</v>
      </c>
      <c r="H4" s="82">
        <f t="shared" si="0"/>
        <v>4</v>
      </c>
      <c r="I4" s="82">
        <f t="shared" si="0"/>
        <v>5</v>
      </c>
      <c r="J4" s="82">
        <f t="shared" si="0"/>
        <v>6</v>
      </c>
      <c r="K4" s="82">
        <f t="shared" si="0"/>
        <v>7</v>
      </c>
      <c r="L4" s="82">
        <f t="shared" si="0"/>
        <v>8</v>
      </c>
      <c r="M4" s="82">
        <f t="shared" si="0"/>
        <v>9</v>
      </c>
      <c r="N4" s="82">
        <f t="shared" si="0"/>
        <v>10</v>
      </c>
      <c r="O4" s="82">
        <f t="shared" si="0"/>
        <v>11</v>
      </c>
      <c r="P4" s="82">
        <f t="shared" si="0"/>
        <v>12</v>
      </c>
      <c r="Q4" s="82">
        <f t="shared" si="0"/>
        <v>13</v>
      </c>
      <c r="R4" s="82">
        <f t="shared" si="0"/>
        <v>14</v>
      </c>
      <c r="S4" s="82">
        <f t="shared" si="0"/>
        <v>15</v>
      </c>
      <c r="T4" s="82">
        <f t="shared" si="0"/>
        <v>16</v>
      </c>
      <c r="U4" s="82">
        <f t="shared" si="0"/>
        <v>17</v>
      </c>
      <c r="V4" s="82">
        <f t="shared" si="0"/>
        <v>18</v>
      </c>
      <c r="W4" s="82">
        <f t="shared" si="0"/>
        <v>19</v>
      </c>
      <c r="X4" s="82">
        <f t="shared" si="0"/>
        <v>20</v>
      </c>
      <c r="Y4" s="82">
        <f t="shared" si="0"/>
        <v>21</v>
      </c>
      <c r="Z4" s="82">
        <f t="shared" si="0"/>
        <v>22</v>
      </c>
      <c r="AA4" s="82">
        <f t="shared" si="0"/>
        <v>23</v>
      </c>
      <c r="AB4" s="82">
        <f t="shared" si="0"/>
        <v>24</v>
      </c>
      <c r="AC4" s="82">
        <f t="shared" si="0"/>
        <v>25</v>
      </c>
      <c r="AD4" s="82">
        <f t="shared" si="0"/>
        <v>26</v>
      </c>
      <c r="AE4" s="82">
        <f t="shared" si="0"/>
        <v>27</v>
      </c>
      <c r="AF4" s="82">
        <f t="shared" si="0"/>
        <v>28</v>
      </c>
      <c r="AG4" s="82">
        <f t="shared" si="0"/>
        <v>29</v>
      </c>
      <c r="AH4" s="82">
        <f t="shared" si="0"/>
        <v>30</v>
      </c>
      <c r="AI4" s="82">
        <f t="shared" si="0"/>
        <v>31</v>
      </c>
      <c r="AJ4" s="82">
        <f t="shared" ref="AJ4:BD4" si="1">_xlfn.ISOWEEKNUM(AJ5)</f>
        <v>32</v>
      </c>
      <c r="AK4" s="82">
        <f t="shared" si="1"/>
        <v>33</v>
      </c>
      <c r="AL4" s="82">
        <f t="shared" si="1"/>
        <v>34</v>
      </c>
      <c r="AM4" s="82">
        <f t="shared" si="1"/>
        <v>35</v>
      </c>
      <c r="AN4" s="82">
        <f t="shared" si="1"/>
        <v>36</v>
      </c>
      <c r="AO4" s="82">
        <f t="shared" si="1"/>
        <v>37</v>
      </c>
      <c r="AP4" s="82">
        <f t="shared" si="1"/>
        <v>38</v>
      </c>
      <c r="AQ4" s="82">
        <f t="shared" si="1"/>
        <v>39</v>
      </c>
      <c r="AR4" s="82">
        <f t="shared" si="1"/>
        <v>40</v>
      </c>
      <c r="AS4" s="82">
        <f t="shared" si="1"/>
        <v>41</v>
      </c>
      <c r="AT4" s="82">
        <f t="shared" si="1"/>
        <v>42</v>
      </c>
      <c r="AU4" s="82">
        <f t="shared" si="1"/>
        <v>43</v>
      </c>
      <c r="AV4" s="82">
        <f t="shared" si="1"/>
        <v>44</v>
      </c>
      <c r="AW4" s="82">
        <f t="shared" si="1"/>
        <v>45</v>
      </c>
      <c r="AX4" s="82">
        <f t="shared" si="1"/>
        <v>46</v>
      </c>
      <c r="AY4" s="82">
        <f t="shared" si="1"/>
        <v>47</v>
      </c>
      <c r="AZ4" s="82">
        <f t="shared" si="1"/>
        <v>48</v>
      </c>
      <c r="BA4" s="82">
        <f t="shared" si="1"/>
        <v>49</v>
      </c>
      <c r="BB4" s="82">
        <f t="shared" si="1"/>
        <v>50</v>
      </c>
      <c r="BC4" s="82">
        <f t="shared" si="1"/>
        <v>51</v>
      </c>
      <c r="BD4" s="82">
        <f t="shared" si="1"/>
        <v>52</v>
      </c>
    </row>
    <row r="5" spans="1:60" ht="39.6" customHeight="1">
      <c r="B5" s="18" t="s">
        <v>42</v>
      </c>
      <c r="C5" s="19"/>
      <c r="D5" s="77">
        <f>2+A3*7</f>
        <v>44557</v>
      </c>
      <c r="E5" s="77">
        <f t="shared" ref="E5:AJ5" si="2">D5+7</f>
        <v>44564</v>
      </c>
      <c r="F5" s="77">
        <f t="shared" si="2"/>
        <v>44571</v>
      </c>
      <c r="G5" s="77">
        <f t="shared" si="2"/>
        <v>44578</v>
      </c>
      <c r="H5" s="77">
        <f t="shared" si="2"/>
        <v>44585</v>
      </c>
      <c r="I5" s="77">
        <f t="shared" si="2"/>
        <v>44592</v>
      </c>
      <c r="J5" s="77">
        <f t="shared" si="2"/>
        <v>44599</v>
      </c>
      <c r="K5" s="77">
        <f t="shared" si="2"/>
        <v>44606</v>
      </c>
      <c r="L5" s="77">
        <f t="shared" si="2"/>
        <v>44613</v>
      </c>
      <c r="M5" s="77">
        <f t="shared" si="2"/>
        <v>44620</v>
      </c>
      <c r="N5" s="77">
        <f t="shared" si="2"/>
        <v>44627</v>
      </c>
      <c r="O5" s="77">
        <f t="shared" si="2"/>
        <v>44634</v>
      </c>
      <c r="P5" s="77">
        <f t="shared" si="2"/>
        <v>44641</v>
      </c>
      <c r="Q5" s="77">
        <f t="shared" si="2"/>
        <v>44648</v>
      </c>
      <c r="R5" s="77">
        <f t="shared" si="2"/>
        <v>44655</v>
      </c>
      <c r="S5" s="77">
        <f t="shared" si="2"/>
        <v>44662</v>
      </c>
      <c r="T5" s="77">
        <f t="shared" si="2"/>
        <v>44669</v>
      </c>
      <c r="U5" s="77">
        <f t="shared" si="2"/>
        <v>44676</v>
      </c>
      <c r="V5" s="77">
        <f t="shared" si="2"/>
        <v>44683</v>
      </c>
      <c r="W5" s="77">
        <f t="shared" si="2"/>
        <v>44690</v>
      </c>
      <c r="X5" s="77">
        <f t="shared" si="2"/>
        <v>44697</v>
      </c>
      <c r="Y5" s="77">
        <f t="shared" si="2"/>
        <v>44704</v>
      </c>
      <c r="Z5" s="77">
        <f t="shared" si="2"/>
        <v>44711</v>
      </c>
      <c r="AA5" s="77">
        <f t="shared" si="2"/>
        <v>44718</v>
      </c>
      <c r="AB5" s="77">
        <f t="shared" si="2"/>
        <v>44725</v>
      </c>
      <c r="AC5" s="77">
        <f t="shared" si="2"/>
        <v>44732</v>
      </c>
      <c r="AD5" s="77">
        <f t="shared" si="2"/>
        <v>44739</v>
      </c>
      <c r="AE5" s="77">
        <f t="shared" si="2"/>
        <v>44746</v>
      </c>
      <c r="AF5" s="77">
        <f t="shared" si="2"/>
        <v>44753</v>
      </c>
      <c r="AG5" s="77">
        <f t="shared" si="2"/>
        <v>44760</v>
      </c>
      <c r="AH5" s="77">
        <f t="shared" si="2"/>
        <v>44767</v>
      </c>
      <c r="AI5" s="77">
        <f t="shared" si="2"/>
        <v>44774</v>
      </c>
      <c r="AJ5" s="77">
        <f t="shared" si="2"/>
        <v>44781</v>
      </c>
      <c r="AK5" s="77">
        <f t="shared" ref="AK5:BD5" si="3">AJ5+7</f>
        <v>44788</v>
      </c>
      <c r="AL5" s="77">
        <f t="shared" si="3"/>
        <v>44795</v>
      </c>
      <c r="AM5" s="77">
        <f t="shared" si="3"/>
        <v>44802</v>
      </c>
      <c r="AN5" s="77">
        <f t="shared" si="3"/>
        <v>44809</v>
      </c>
      <c r="AO5" s="77">
        <f t="shared" si="3"/>
        <v>44816</v>
      </c>
      <c r="AP5" s="77">
        <f t="shared" si="3"/>
        <v>44823</v>
      </c>
      <c r="AQ5" s="77">
        <f t="shared" si="3"/>
        <v>44830</v>
      </c>
      <c r="AR5" s="77">
        <f t="shared" si="3"/>
        <v>44837</v>
      </c>
      <c r="AS5" s="77">
        <f t="shared" si="3"/>
        <v>44844</v>
      </c>
      <c r="AT5" s="77">
        <f t="shared" si="3"/>
        <v>44851</v>
      </c>
      <c r="AU5" s="77">
        <f t="shared" si="3"/>
        <v>44858</v>
      </c>
      <c r="AV5" s="77">
        <f t="shared" si="3"/>
        <v>44865</v>
      </c>
      <c r="AW5" s="77">
        <f t="shared" si="3"/>
        <v>44872</v>
      </c>
      <c r="AX5" s="77">
        <f t="shared" si="3"/>
        <v>44879</v>
      </c>
      <c r="AY5" s="77">
        <f t="shared" si="3"/>
        <v>44886</v>
      </c>
      <c r="AZ5" s="77">
        <f t="shared" si="3"/>
        <v>44893</v>
      </c>
      <c r="BA5" s="77">
        <f t="shared" si="3"/>
        <v>44900</v>
      </c>
      <c r="BB5" s="77">
        <f t="shared" si="3"/>
        <v>44907</v>
      </c>
      <c r="BC5" s="77">
        <f t="shared" si="3"/>
        <v>44914</v>
      </c>
      <c r="BD5" s="77">
        <f t="shared" si="3"/>
        <v>44921</v>
      </c>
      <c r="BF5" s="45"/>
      <c r="BG5" s="45"/>
      <c r="BH5" s="46"/>
    </row>
    <row r="6" spans="1:60" s="26" customFormat="1" ht="24" customHeight="1">
      <c r="A6" s="21"/>
      <c r="B6" s="22" t="s">
        <v>26</v>
      </c>
      <c r="C6" s="22"/>
      <c r="D6" s="23"/>
      <c r="E6" s="23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F6" s="48"/>
      <c r="BG6" s="48"/>
      <c r="BH6" s="49"/>
    </row>
    <row r="7" spans="1:60" s="26" customFormat="1" ht="24" customHeight="1">
      <c r="A7" s="21"/>
      <c r="B7" s="78" t="s">
        <v>28</v>
      </c>
      <c r="C7" s="22"/>
      <c r="D7" s="23"/>
      <c r="E7" s="23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F7" s="48"/>
      <c r="BG7" s="48"/>
      <c r="BH7" s="49"/>
    </row>
    <row r="8" spans="1:60" s="26" customFormat="1" ht="24" customHeight="1">
      <c r="A8" s="21"/>
      <c r="B8" s="78" t="s">
        <v>30</v>
      </c>
      <c r="C8" s="78"/>
      <c r="D8" s="32"/>
      <c r="E8" s="32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F8" s="48"/>
      <c r="BG8" s="48"/>
      <c r="BH8" s="49"/>
    </row>
    <row r="9" spans="1:60" s="26" customFormat="1" ht="24" customHeight="1">
      <c r="A9" s="21"/>
      <c r="B9" s="78" t="s">
        <v>31</v>
      </c>
      <c r="C9" s="78"/>
      <c r="D9" s="32"/>
      <c r="E9" s="32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F9" s="48"/>
      <c r="BG9" s="48"/>
      <c r="BH9" s="49"/>
    </row>
    <row r="10" spans="1:60" s="26" customFormat="1" ht="24" customHeight="1">
      <c r="A10" s="21"/>
      <c r="B10" s="78" t="s">
        <v>33</v>
      </c>
      <c r="C10" s="78"/>
      <c r="D10" s="32"/>
      <c r="E10" s="32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F10" s="48"/>
      <c r="BG10" s="48"/>
      <c r="BH10" s="49"/>
    </row>
    <row r="11" spans="1:60" s="26" customFormat="1" ht="24" customHeight="1">
      <c r="A11" s="21"/>
      <c r="B11" s="78" t="s">
        <v>34</v>
      </c>
      <c r="C11" s="78"/>
      <c r="D11" s="32"/>
      <c r="E11" s="32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F11" s="48"/>
      <c r="BG11" s="48"/>
      <c r="BH11" s="49"/>
    </row>
    <row r="12" spans="1:60" s="26" customFormat="1" ht="24" customHeight="1">
      <c r="A12" s="21"/>
      <c r="B12" s="78" t="s">
        <v>35</v>
      </c>
      <c r="C12" s="78"/>
      <c r="D12" s="32"/>
      <c r="E12" s="32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F12" s="48"/>
      <c r="BG12" s="48"/>
      <c r="BH12" s="49"/>
    </row>
    <row r="13" spans="1:60" s="26" customFormat="1" ht="24" customHeight="1">
      <c r="A13" s="21"/>
      <c r="B13" s="78" t="s">
        <v>36</v>
      </c>
      <c r="C13" s="78"/>
      <c r="D13" s="32"/>
      <c r="E13" s="32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F13" s="48"/>
      <c r="BG13" s="48"/>
      <c r="BH13" s="49"/>
    </row>
    <row r="14" spans="1:60" s="26" customFormat="1" ht="24" customHeight="1">
      <c r="A14" s="21"/>
      <c r="B14" s="78" t="s">
        <v>37</v>
      </c>
      <c r="C14" s="78"/>
      <c r="D14" s="32"/>
      <c r="E14" s="32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F14" s="48"/>
      <c r="BG14" s="48"/>
      <c r="BH14" s="49"/>
    </row>
    <row r="15" spans="1:60" s="26" customFormat="1" ht="24" customHeight="1">
      <c r="A15" s="21"/>
      <c r="B15" s="78" t="s">
        <v>38</v>
      </c>
      <c r="C15" s="78"/>
      <c r="D15" s="32"/>
      <c r="E15" s="32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F15" s="48"/>
      <c r="BG15" s="48"/>
      <c r="BH15" s="49"/>
    </row>
    <row r="16" spans="1:60" s="26" customFormat="1" ht="24" customHeight="1">
      <c r="A16" s="21"/>
      <c r="B16" s="78" t="s">
        <v>39</v>
      </c>
      <c r="C16" s="78"/>
      <c r="D16" s="32"/>
      <c r="E16" s="32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F16" s="48"/>
      <c r="BG16" s="48"/>
      <c r="BH16" s="49"/>
    </row>
    <row r="17" spans="1:60" s="26" customFormat="1" ht="24" customHeight="1">
      <c r="A17" s="21"/>
      <c r="B17" s="78"/>
      <c r="C17" s="78"/>
      <c r="D17" s="32"/>
      <c r="E17" s="32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F17" s="48"/>
      <c r="BG17" s="48"/>
      <c r="BH17" s="49"/>
    </row>
    <row r="18" spans="1:60" s="26" customFormat="1" ht="24" customHeight="1">
      <c r="A18" s="21"/>
      <c r="B18" s="78"/>
      <c r="C18" s="78"/>
      <c r="D18" s="32"/>
      <c r="E18" s="32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F18" s="48"/>
      <c r="BG18" s="48"/>
      <c r="BH18" s="49"/>
    </row>
    <row r="19" spans="1:60" s="26" customFormat="1" ht="24" customHeight="1">
      <c r="A19" s="21"/>
      <c r="B19" s="78"/>
      <c r="C19" s="78"/>
      <c r="D19" s="32"/>
      <c r="E19" s="32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F19" s="48"/>
      <c r="BG19" s="48"/>
      <c r="BH19" s="49"/>
    </row>
    <row r="20" spans="1:60" s="26" customFormat="1" ht="24" customHeight="1">
      <c r="A20" s="21"/>
      <c r="B20" s="78"/>
      <c r="C20" s="78"/>
      <c r="D20" s="32"/>
      <c r="E20" s="32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F20" s="48"/>
      <c r="BG20" s="48"/>
      <c r="BH20" s="49"/>
    </row>
    <row r="21" spans="1:60" s="26" customFormat="1" ht="24" customHeight="1">
      <c r="A21" s="21"/>
      <c r="B21" s="78"/>
      <c r="C21" s="78"/>
      <c r="D21" s="32"/>
      <c r="E21" s="32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F21" s="48"/>
      <c r="BG21" s="48"/>
      <c r="BH21" s="49"/>
    </row>
    <row r="22" spans="1:60" s="26" customFormat="1" ht="24" customHeight="1">
      <c r="A22" s="21"/>
      <c r="B22" s="78"/>
      <c r="C22" s="78"/>
      <c r="D22" s="32"/>
      <c r="E22" s="32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F22" s="48"/>
      <c r="BG22" s="48"/>
      <c r="BH22" s="49"/>
    </row>
    <row r="23" spans="1:60" s="26" customFormat="1" ht="24" customHeight="1">
      <c r="A23" s="21"/>
      <c r="B23" s="78"/>
      <c r="C23" s="78"/>
      <c r="D23" s="32"/>
      <c r="E23" s="32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F23" s="48"/>
      <c r="BG23" s="48"/>
      <c r="BH23" s="49"/>
    </row>
    <row r="24" spans="1:60" s="26" customFormat="1" ht="24" customHeight="1">
      <c r="A24" s="21"/>
      <c r="B24" s="78"/>
      <c r="C24" s="78"/>
      <c r="D24" s="32"/>
      <c r="E24" s="32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F24" s="48"/>
      <c r="BG24" s="48"/>
      <c r="BH24" s="49"/>
    </row>
    <row r="25" spans="1:60" s="26" customFormat="1" ht="24" customHeight="1">
      <c r="A25" s="21"/>
      <c r="B25" s="78"/>
      <c r="C25" s="78"/>
      <c r="D25" s="32"/>
      <c r="E25" s="32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F25" s="48"/>
      <c r="BG25" s="48"/>
      <c r="BH25" s="49"/>
    </row>
    <row r="26" spans="1:60" s="26" customFormat="1" ht="24" customHeight="1">
      <c r="A26" s="21"/>
      <c r="B26" s="78"/>
      <c r="C26" s="78"/>
      <c r="D26" s="32"/>
      <c r="E26" s="32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F26" s="48"/>
      <c r="BG26" s="48"/>
      <c r="BH26" s="49"/>
    </row>
    <row r="27" spans="1:60" s="26" customFormat="1" ht="24" customHeight="1">
      <c r="A27" s="21"/>
      <c r="B27" s="78"/>
      <c r="C27" s="78"/>
      <c r="D27" s="32"/>
      <c r="E27" s="32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F27" s="48"/>
      <c r="BG27" s="48"/>
      <c r="BH27" s="49"/>
    </row>
    <row r="28" spans="1:60" s="26" customFormat="1" ht="24" customHeight="1">
      <c r="A28" s="21"/>
      <c r="B28" s="78"/>
      <c r="C28" s="78"/>
      <c r="D28" s="32"/>
      <c r="E28" s="32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F28" s="48"/>
      <c r="BG28" s="48"/>
      <c r="BH28" s="49"/>
    </row>
    <row r="29" spans="1:60" s="26" customFormat="1" ht="24" customHeight="1">
      <c r="A29" s="21"/>
      <c r="B29" s="78"/>
      <c r="C29" s="78"/>
      <c r="D29" s="32"/>
      <c r="E29" s="32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F29" s="48"/>
      <c r="BG29" s="48"/>
      <c r="BH29" s="49"/>
    </row>
    <row r="30" spans="1:60" s="26" customFormat="1" ht="24" customHeight="1">
      <c r="A30" s="21"/>
      <c r="B30" s="78"/>
      <c r="C30" s="78"/>
      <c r="D30" s="32"/>
      <c r="E30" s="32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F30" s="48"/>
      <c r="BG30" s="48"/>
      <c r="BH30" s="49"/>
    </row>
    <row r="31" spans="1:60" ht="28.05" customHeight="1">
      <c r="BF31" s="1"/>
      <c r="BG31" s="1"/>
      <c r="BH31" s="36"/>
    </row>
    <row r="32" spans="1:60" ht="28.05" customHeight="1">
      <c r="B32" s="19"/>
      <c r="C32" s="19" t="s">
        <v>13</v>
      </c>
      <c r="D32" s="32">
        <v>2</v>
      </c>
      <c r="E32" s="32">
        <v>2</v>
      </c>
      <c r="F32" s="50">
        <v>2</v>
      </c>
      <c r="G32" s="50">
        <v>2</v>
      </c>
      <c r="H32" s="50">
        <v>2</v>
      </c>
      <c r="I32" s="50">
        <v>3</v>
      </c>
      <c r="J32" s="50">
        <v>3</v>
      </c>
      <c r="K32" s="50">
        <v>3</v>
      </c>
      <c r="L32" s="50">
        <v>3</v>
      </c>
      <c r="M32" s="50">
        <v>3</v>
      </c>
      <c r="N32" s="50">
        <v>2</v>
      </c>
      <c r="O32" s="50">
        <v>2</v>
      </c>
      <c r="P32" s="50">
        <v>2</v>
      </c>
      <c r="Q32" s="50">
        <v>2</v>
      </c>
      <c r="R32" s="50">
        <v>3</v>
      </c>
      <c r="S32" s="50">
        <v>3</v>
      </c>
      <c r="T32" s="50">
        <v>3</v>
      </c>
      <c r="U32" s="50">
        <v>3</v>
      </c>
      <c r="V32" s="50">
        <v>5</v>
      </c>
      <c r="W32" s="50">
        <v>5</v>
      </c>
      <c r="X32" s="50">
        <v>5</v>
      </c>
      <c r="Y32" s="50">
        <v>5</v>
      </c>
      <c r="Z32" s="50">
        <v>5</v>
      </c>
      <c r="AA32" s="50">
        <v>3</v>
      </c>
      <c r="AB32" s="50">
        <v>3</v>
      </c>
      <c r="AC32" s="50">
        <v>3</v>
      </c>
      <c r="AD32" s="50">
        <v>3</v>
      </c>
      <c r="AE32" s="50">
        <v>3</v>
      </c>
      <c r="AF32" s="50">
        <v>2</v>
      </c>
      <c r="AG32" s="50">
        <v>2</v>
      </c>
      <c r="AH32" s="50">
        <v>2</v>
      </c>
      <c r="AI32" s="50">
        <v>2</v>
      </c>
      <c r="AJ32" s="50">
        <v>2</v>
      </c>
      <c r="AK32" s="50">
        <v>2</v>
      </c>
      <c r="AL32" s="50">
        <v>2</v>
      </c>
      <c r="AM32" s="50">
        <v>2</v>
      </c>
      <c r="AN32" s="50">
        <v>2</v>
      </c>
      <c r="AO32" s="50">
        <v>1</v>
      </c>
      <c r="AP32" s="50">
        <v>1</v>
      </c>
      <c r="AQ32" s="50">
        <v>1</v>
      </c>
      <c r="AR32" s="50">
        <v>1</v>
      </c>
      <c r="AS32" s="50">
        <v>1</v>
      </c>
      <c r="AT32" s="50">
        <v>1</v>
      </c>
      <c r="AU32" s="50">
        <v>2</v>
      </c>
      <c r="AV32" s="50">
        <v>2</v>
      </c>
      <c r="AW32" s="50">
        <v>3</v>
      </c>
      <c r="AX32" s="50">
        <v>3</v>
      </c>
      <c r="AY32" s="50">
        <v>3</v>
      </c>
      <c r="AZ32" s="50">
        <v>4</v>
      </c>
      <c r="BA32" s="50">
        <v>3</v>
      </c>
      <c r="BB32" s="50">
        <v>3</v>
      </c>
      <c r="BC32" s="50">
        <v>2</v>
      </c>
      <c r="BD32" s="50">
        <v>1</v>
      </c>
      <c r="BE32">
        <v>1</v>
      </c>
      <c r="BF32" s="1"/>
      <c r="BG32" s="1"/>
      <c r="BH32" s="36"/>
    </row>
    <row r="33" spans="58:60" ht="28.05" customHeight="1">
      <c r="BF33" s="1"/>
      <c r="BG33" s="1"/>
      <c r="BH33" s="36"/>
    </row>
  </sheetData>
  <conditionalFormatting sqref="D6:BD30">
    <cfRule type="expression" dxfId="10" priority="11">
      <formula>MOD(ROW(),2)</formula>
    </cfRule>
  </conditionalFormatting>
  <conditionalFormatting sqref="B10:C30 C6:C9">
    <cfRule type="expression" dxfId="9" priority="9">
      <formula>MOD(1+ROW(),2)</formula>
    </cfRule>
  </conditionalFormatting>
  <conditionalFormatting sqref="D3:BD30">
    <cfRule type="expression" dxfId="8" priority="10">
      <formula>MOD(MONTH(D$5),2)=1</formula>
    </cfRule>
  </conditionalFormatting>
  <conditionalFormatting sqref="B6:B9">
    <cfRule type="expression" dxfId="7" priority="8">
      <formula>MOD(1+ROW(),2)</formula>
    </cfRule>
  </conditionalFormatting>
  <conditionalFormatting sqref="D32:BD32">
    <cfRule type="expression" dxfId="6" priority="7">
      <formula>MOD(ROW(),2)</formula>
    </cfRule>
  </conditionalFormatting>
  <conditionalFormatting sqref="D32:BD32">
    <cfRule type="expression" dxfId="5" priority="6">
      <formula>MOD(MONTH(D$5),2)=1</formula>
    </cfRule>
  </conditionalFormatting>
  <conditionalFormatting sqref="BF5:BH5">
    <cfRule type="expression" dxfId="4" priority="5" stopIfTrue="1">
      <formula>MONTH(BF$5)&gt;MONTH($AE$5)</formula>
    </cfRule>
  </conditionalFormatting>
  <conditionalFormatting sqref="BF6:BH30">
    <cfRule type="expression" dxfId="3" priority="2" stopIfTrue="1">
      <formula>MONTH(BF$5)&gt;MONTH($AE$5)</formula>
    </cfRule>
  </conditionalFormatting>
  <conditionalFormatting sqref="BF6:BH30">
    <cfRule type="expression" dxfId="2" priority="1">
      <formula>OR(WEEKDAY(BF$5)=1,WEEKDAY(BF$5)=7,COUNTIF(Ferie,DATE(YEAR(BF$5),MONTH(BF$5),DAY(BF$5)))&gt;0)</formula>
    </cfRule>
    <cfRule type="expression" dxfId="1" priority="3">
      <formula>MOD(ROW(),2)</formula>
    </cfRule>
    <cfRule type="expression" dxfId="0" priority="4">
      <formula>BF$5=TODAY()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4" r:id="rId4" name="ComboBox1">
          <controlPr defaultSize="0" autoLine="0" r:id="rId5">
            <anchor moveWithCells="1">
              <from>
                <xdr:col>1</xdr:col>
                <xdr:colOff>449580</xdr:colOff>
                <xdr:row>4</xdr:row>
                <xdr:rowOff>137160</xdr:rowOff>
              </from>
              <to>
                <xdr:col>2</xdr:col>
                <xdr:colOff>175260</xdr:colOff>
                <xdr:row>4</xdr:row>
                <xdr:rowOff>381000</xdr:rowOff>
              </to>
            </anchor>
          </controlPr>
        </control>
      </mc:Choice>
      <mc:Fallback>
        <control shapeId="13314" r:id="rId4" name="ComboBox1"/>
      </mc:Fallback>
    </mc:AlternateContent>
    <mc:AlternateContent xmlns:mc="http://schemas.openxmlformats.org/markup-compatibility/2006">
      <mc:Choice Requires="x14">
        <control shapeId="13313" r:id="rId6" name="Spinner 1">
          <controlPr defaultSize="0" autoPict="0" macro="[0]!Affiche_mois">
            <anchor moveWithCells="1" sizeWithCells="1">
              <from>
                <xdr:col>1</xdr:col>
                <xdr:colOff>83820</xdr:colOff>
                <xdr:row>3</xdr:row>
                <xdr:rowOff>45720</xdr:rowOff>
              </from>
              <to>
                <xdr:col>1</xdr:col>
                <xdr:colOff>281940</xdr:colOff>
                <xdr:row>4</xdr:row>
                <xdr:rowOff>160020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Bdd</vt:lpstr>
      <vt:lpstr>Cfg</vt:lpstr>
      <vt:lpstr>Hebdo</vt:lpstr>
      <vt:lpstr>Mois</vt:lpstr>
      <vt:lpstr>Année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RESAHOTEL_EVO</dc:title>
  <dc:creator>Pierre P</dc:creator>
  <dc:description>© 2022 - PierreP56</dc:description>
  <cp:lastModifiedBy>Pierre P</cp:lastModifiedBy>
  <dcterms:created xsi:type="dcterms:W3CDTF">2021-12-09T17:26:39Z</dcterms:created>
  <dcterms:modified xsi:type="dcterms:W3CDTF">2022-01-01T14:14:24Z</dcterms:modified>
</cp:coreProperties>
</file>