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48506306-C6F6-49D0-9F8B-75A9E6AE83CC}" xr6:coauthVersionLast="47" xr6:coauthVersionMax="47" xr10:uidLastSave="{00000000-0000-0000-0000-000000000000}"/>
  <bookViews>
    <workbookView xWindow="48" yWindow="24" windowWidth="19092" windowHeight="9516" firstSheet="1" activeTab="1" xr2:uid="{00000000-000D-0000-FFFF-FFFF00000000}"/>
  </bookViews>
  <sheets>
    <sheet name="ADMIN" sheetId="13" state="hidden" r:id="rId1"/>
    <sheet name="Planning" sheetId="1" r:id="rId2"/>
    <sheet name="Bdd" sheetId="25" state="veryHidden" r:id="rId3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B2" i="1" l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AQ28" i="1"/>
  <c r="J27" i="13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sharedStrings.xml><?xml version="1.0" encoding="utf-8"?>
<sst xmlns="http://schemas.openxmlformats.org/spreadsheetml/2006/main" count="107" uniqueCount="92">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</sst>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0" fontId="0" fillId="10" borderId="14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0" borderId="21" xfId="0" applyFont="1" applyFill="1" applyBorder="1" applyAlignment="1">
      <alignment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1" max="30000" page="10" val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127000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254000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91440</xdr:rowOff>
        </xdr:from>
        <xdr:to>
          <xdr:col>1</xdr:col>
          <xdr:colOff>198120</xdr:colOff>
          <xdr:row>1</xdr:row>
          <xdr:rowOff>396240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workbookViewId="0">
      <selection activeCell="C26" sqref="C26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3" t="s">
        <v>0</v>
      </c>
      <c r="C2" s="144"/>
      <c r="D2" s="144"/>
      <c r="E2" s="145"/>
      <c r="F2" s="74">
        <f>Planning!A3</f>
        <v>2021</v>
      </c>
    </row>
    <row r="3" spans="2:23" ht="15" thickBot="1" x14ac:dyDescent="0.35"/>
    <row r="4" spans="2:23" ht="15" thickBot="1" x14ac:dyDescent="0.35">
      <c r="E4" s="128" t="s">
        <v>11</v>
      </c>
      <c r="F4" s="129" t="s">
        <v>16</v>
      </c>
      <c r="G4" s="129" t="s">
        <v>18</v>
      </c>
      <c r="H4" s="129" t="s">
        <v>20</v>
      </c>
      <c r="I4" s="128" t="s">
        <v>39</v>
      </c>
      <c r="J4" s="130"/>
      <c r="K4" s="131"/>
      <c r="S4" s="141" t="s">
        <v>56</v>
      </c>
      <c r="T4" s="142"/>
      <c r="V4" s="83" t="s">
        <v>58</v>
      </c>
    </row>
    <row r="5" spans="2:23" ht="15" customHeight="1" x14ac:dyDescent="0.3">
      <c r="B5" s="146" t="s">
        <v>57</v>
      </c>
      <c r="C5" s="147"/>
      <c r="D5" s="147"/>
      <c r="E5" s="147"/>
      <c r="F5" s="147"/>
      <c r="G5" s="147"/>
      <c r="H5" s="147"/>
      <c r="I5" s="147"/>
      <c r="J5" s="148"/>
      <c r="L5" s="156" t="str">
        <f xml:space="preserve"> "Fériés et congés " &amp; An</f>
        <v>Fériés et congés 2021</v>
      </c>
      <c r="M5" s="147"/>
      <c r="N5" s="148"/>
      <c r="P5" s="152" t="s">
        <v>1</v>
      </c>
      <c r="Q5" s="153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49"/>
      <c r="C6" s="150"/>
      <c r="D6" s="150"/>
      <c r="E6" s="150"/>
      <c r="F6" s="150"/>
      <c r="G6" s="150"/>
      <c r="H6" s="150"/>
      <c r="I6" s="150"/>
      <c r="J6" s="151"/>
      <c r="L6" s="149"/>
      <c r="M6" s="150"/>
      <c r="N6" s="151"/>
      <c r="P6" s="154"/>
      <c r="Q6" s="155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35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36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37" t="s">
        <v>63</v>
      </c>
      <c r="C9" s="27"/>
      <c r="D9" s="64"/>
      <c r="E9" s="132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37" t="s">
        <v>64</v>
      </c>
      <c r="C10" s="28"/>
      <c r="D10" s="64"/>
      <c r="E10" s="132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38" t="s">
        <v>65</v>
      </c>
      <c r="C11" s="27"/>
      <c r="D11" s="64"/>
      <c r="E11" s="132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37" t="s">
        <v>66</v>
      </c>
      <c r="C12" s="28"/>
      <c r="D12" s="64"/>
      <c r="E12" s="132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38" t="s">
        <v>67</v>
      </c>
      <c r="C13" s="27"/>
      <c r="D13" s="64"/>
      <c r="E13" s="132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37" t="s">
        <v>68</v>
      </c>
      <c r="C14" s="28"/>
      <c r="D14" s="64"/>
      <c r="E14" s="132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38" t="s">
        <v>71</v>
      </c>
      <c r="C15" s="27"/>
      <c r="D15" s="64"/>
      <c r="E15" s="132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37" t="s">
        <v>84</v>
      </c>
      <c r="C16" s="28"/>
      <c r="D16" s="64"/>
      <c r="E16" s="132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37" t="s">
        <v>72</v>
      </c>
      <c r="C17" s="27"/>
      <c r="D17" s="64"/>
      <c r="E17" s="132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37" t="s">
        <v>73</v>
      </c>
      <c r="C18" s="28"/>
      <c r="D18" s="64"/>
      <c r="E18" s="132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37" t="s">
        <v>74</v>
      </c>
      <c r="C19" s="37"/>
      <c r="D19" s="64"/>
      <c r="E19" s="132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37" t="s">
        <v>75</v>
      </c>
      <c r="C20" s="28"/>
      <c r="D20" s="64"/>
      <c r="E20" s="132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37" t="s">
        <v>76</v>
      </c>
      <c r="C21" s="27"/>
      <c r="D21" s="64"/>
      <c r="E21" s="132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37" t="s">
        <v>77</v>
      </c>
      <c r="C22" s="28"/>
      <c r="D22" s="64"/>
      <c r="E22" s="132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38" t="s">
        <v>78</v>
      </c>
      <c r="C23" s="27"/>
      <c r="D23" s="64"/>
      <c r="E23" s="132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37" t="s">
        <v>79</v>
      </c>
      <c r="C24" s="28"/>
      <c r="D24" s="64"/>
      <c r="E24" s="132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37" t="s">
        <v>80</v>
      </c>
      <c r="C25" s="27"/>
      <c r="D25" s="64"/>
      <c r="E25" s="132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37" t="s">
        <v>81</v>
      </c>
      <c r="C26" s="28"/>
      <c r="D26" s="64"/>
      <c r="E26" s="132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37" t="s">
        <v>82</v>
      </c>
      <c r="C27" s="37" t="s">
        <v>87</v>
      </c>
      <c r="D27" s="64"/>
      <c r="E27" s="132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38" t="s">
        <v>83</v>
      </c>
      <c r="C28" s="28"/>
      <c r="D28" s="64"/>
      <c r="E28" s="132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39"/>
      <c r="C29" s="64"/>
      <c r="D29" s="64"/>
      <c r="E29" s="132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39"/>
      <c r="C30" s="28"/>
      <c r="D30" s="64"/>
      <c r="E30" s="132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36" t="s">
        <v>70</v>
      </c>
      <c r="C31" s="92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37" t="s">
        <v>85</v>
      </c>
      <c r="C32" s="37"/>
      <c r="D32" s="64"/>
      <c r="E32" s="132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39"/>
      <c r="C33" s="38"/>
      <c r="D33" s="64"/>
      <c r="E33" s="132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37" t="s">
        <v>86</v>
      </c>
      <c r="C34" s="38"/>
      <c r="D34" s="64"/>
      <c r="E34" s="132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40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0</v>
      </c>
      <c r="J35" s="17">
        <f>SUM(J9:J30,J32:J34)</f>
        <v>0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F15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90">
        <v>10</v>
      </c>
      <c r="B1" s="51"/>
      <c r="D1" s="51"/>
      <c r="AK1" s="128" t="s">
        <v>11</v>
      </c>
      <c r="AL1" s="129" t="s">
        <v>16</v>
      </c>
      <c r="AM1" s="129" t="s">
        <v>18</v>
      </c>
      <c r="AN1" s="129" t="s">
        <v>20</v>
      </c>
      <c r="AO1" s="128" t="s">
        <v>39</v>
      </c>
    </row>
    <row r="2" spans="1:44" ht="37.799999999999997" thickBot="1" x14ac:dyDescent="0.35">
      <c r="A2" s="91">
        <f>A1/24/12</f>
        <v>3.4722222222222224E-2</v>
      </c>
      <c r="B2" s="157" t="str">
        <f>" Planning " &amp;A3</f>
        <v xml:space="preserve"> Planning 2021</v>
      </c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8"/>
      <c r="AA2" s="158"/>
      <c r="AB2" s="158"/>
      <c r="AC2" s="158"/>
      <c r="AD2" s="158"/>
      <c r="AE2" s="158"/>
      <c r="AF2" s="158"/>
      <c r="AG2" s="158"/>
      <c r="AH2" s="159"/>
    </row>
    <row r="3" spans="1:44" ht="12" customHeight="1" x14ac:dyDescent="0.3">
      <c r="A3" s="91">
        <f>2021+HOUR(A2)</f>
        <v>2021</v>
      </c>
      <c r="AH3" s="30"/>
      <c r="AK3" s="75"/>
    </row>
    <row r="4" spans="1:44" ht="20.100000000000001" customHeight="1" x14ac:dyDescent="0.3">
      <c r="A4" s="91">
        <f>1+MINUTE(A2)/5</f>
        <v>11</v>
      </c>
      <c r="B4" s="35" t="s">
        <v>31</v>
      </c>
      <c r="C4" s="160" t="s">
        <v>10</v>
      </c>
      <c r="D4" s="160"/>
      <c r="E4" s="47" t="s">
        <v>11</v>
      </c>
      <c r="F4" s="47" t="str">
        <f>ADMIN!Q9</f>
        <v>C/2</v>
      </c>
      <c r="G4" s="31"/>
      <c r="H4" s="160" t="s">
        <v>32</v>
      </c>
      <c r="I4" s="161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/>
    <row r="6" spans="1:44" ht="25.05" customHeight="1" thickBot="1" x14ac:dyDescent="0.5">
      <c r="B6" s="162" t="str">
        <f>UPPER(TEXT(C8,"MMMM AAAA"))</f>
        <v>NOVEMBRE 2021</v>
      </c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63"/>
      <c r="AE6" s="163"/>
      <c r="AF6" s="163"/>
      <c r="AG6" s="163"/>
      <c r="AH6" s="164"/>
    </row>
    <row r="7" spans="1:44" ht="25.05" customHeight="1" thickBot="1" x14ac:dyDescent="0.5">
      <c r="B7" s="42"/>
      <c r="C7" s="39">
        <f>C8</f>
        <v>44501</v>
      </c>
      <c r="D7" s="39">
        <f t="shared" ref="D7:AG7" si="0">D8</f>
        <v>44502</v>
      </c>
      <c r="E7" s="39">
        <f t="shared" si="0"/>
        <v>44503</v>
      </c>
      <c r="F7" s="39">
        <f t="shared" si="0"/>
        <v>44504</v>
      </c>
      <c r="G7" s="39">
        <f t="shared" si="0"/>
        <v>44505</v>
      </c>
      <c r="H7" s="39">
        <f t="shared" si="0"/>
        <v>44506</v>
      </c>
      <c r="I7" s="39">
        <f t="shared" si="0"/>
        <v>44507</v>
      </c>
      <c r="J7" s="39">
        <f t="shared" si="0"/>
        <v>44508</v>
      </c>
      <c r="K7" s="39">
        <f t="shared" si="0"/>
        <v>44509</v>
      </c>
      <c r="L7" s="39">
        <f t="shared" si="0"/>
        <v>44510</v>
      </c>
      <c r="M7" s="39">
        <f t="shared" si="0"/>
        <v>44511</v>
      </c>
      <c r="N7" s="39">
        <f t="shared" si="0"/>
        <v>44512</v>
      </c>
      <c r="O7" s="39">
        <f t="shared" si="0"/>
        <v>44513</v>
      </c>
      <c r="P7" s="39">
        <f t="shared" si="0"/>
        <v>44514</v>
      </c>
      <c r="Q7" s="39">
        <f t="shared" si="0"/>
        <v>44515</v>
      </c>
      <c r="R7" s="39">
        <f t="shared" si="0"/>
        <v>44516</v>
      </c>
      <c r="S7" s="39">
        <f t="shared" si="0"/>
        <v>44517</v>
      </c>
      <c r="T7" s="39">
        <f t="shared" si="0"/>
        <v>44518</v>
      </c>
      <c r="U7" s="39">
        <f t="shared" si="0"/>
        <v>44519</v>
      </c>
      <c r="V7" s="39">
        <f t="shared" si="0"/>
        <v>44520</v>
      </c>
      <c r="W7" s="39">
        <f t="shared" si="0"/>
        <v>44521</v>
      </c>
      <c r="X7" s="39">
        <f t="shared" si="0"/>
        <v>44522</v>
      </c>
      <c r="Y7" s="39">
        <f t="shared" si="0"/>
        <v>44523</v>
      </c>
      <c r="Z7" s="39">
        <f t="shared" si="0"/>
        <v>44524</v>
      </c>
      <c r="AA7" s="39">
        <f t="shared" si="0"/>
        <v>44525</v>
      </c>
      <c r="AB7" s="39">
        <f t="shared" si="0"/>
        <v>44526</v>
      </c>
      <c r="AC7" s="39">
        <f t="shared" si="0"/>
        <v>44527</v>
      </c>
      <c r="AD7" s="39">
        <f t="shared" si="0"/>
        <v>44528</v>
      </c>
      <c r="AE7" s="39">
        <f t="shared" si="0"/>
        <v>44529</v>
      </c>
      <c r="AF7" s="39">
        <f t="shared" si="0"/>
        <v>44530</v>
      </c>
      <c r="AG7" s="40">
        <f t="shared" si="0"/>
        <v>44531</v>
      </c>
      <c r="AH7" s="22"/>
      <c r="AJ7" s="165" t="s">
        <v>42</v>
      </c>
      <c r="AK7" s="166"/>
      <c r="AL7" s="166"/>
      <c r="AM7" s="166"/>
      <c r="AN7" s="166"/>
      <c r="AO7" s="167"/>
      <c r="AP7" s="166"/>
      <c r="AQ7" s="168"/>
      <c r="AR7" s="51"/>
    </row>
    <row r="8" spans="1:44" ht="25.05" customHeight="1" x14ac:dyDescent="0.3">
      <c r="B8" s="43"/>
      <c r="C8" s="94">
        <f>DATE(A3,A4,1)</f>
        <v>44501</v>
      </c>
      <c r="D8" s="41">
        <f>C8+1</f>
        <v>44502</v>
      </c>
      <c r="E8" s="41">
        <f t="shared" ref="E8:AG8" si="1">D8+1</f>
        <v>44503</v>
      </c>
      <c r="F8" s="41">
        <f t="shared" si="1"/>
        <v>44504</v>
      </c>
      <c r="G8" s="41">
        <f t="shared" si="1"/>
        <v>44505</v>
      </c>
      <c r="H8" s="41">
        <f t="shared" si="1"/>
        <v>44506</v>
      </c>
      <c r="I8" s="41">
        <f t="shared" si="1"/>
        <v>44507</v>
      </c>
      <c r="J8" s="41">
        <f t="shared" si="1"/>
        <v>44508</v>
      </c>
      <c r="K8" s="41">
        <f t="shared" si="1"/>
        <v>44509</v>
      </c>
      <c r="L8" s="41">
        <f t="shared" si="1"/>
        <v>44510</v>
      </c>
      <c r="M8" s="41">
        <f t="shared" si="1"/>
        <v>44511</v>
      </c>
      <c r="N8" s="41">
        <f t="shared" si="1"/>
        <v>44512</v>
      </c>
      <c r="O8" s="41">
        <f t="shared" si="1"/>
        <v>44513</v>
      </c>
      <c r="P8" s="41">
        <f t="shared" si="1"/>
        <v>44514</v>
      </c>
      <c r="Q8" s="41">
        <f t="shared" si="1"/>
        <v>44515</v>
      </c>
      <c r="R8" s="41">
        <f t="shared" si="1"/>
        <v>44516</v>
      </c>
      <c r="S8" s="41">
        <f t="shared" si="1"/>
        <v>44517</v>
      </c>
      <c r="T8" s="41">
        <f t="shared" si="1"/>
        <v>44518</v>
      </c>
      <c r="U8" s="41">
        <f t="shared" si="1"/>
        <v>44519</v>
      </c>
      <c r="V8" s="41">
        <f t="shared" si="1"/>
        <v>44520</v>
      </c>
      <c r="W8" s="41">
        <f t="shared" si="1"/>
        <v>44521</v>
      </c>
      <c r="X8" s="41">
        <f t="shared" si="1"/>
        <v>44522</v>
      </c>
      <c r="Y8" s="41">
        <f t="shared" si="1"/>
        <v>44523</v>
      </c>
      <c r="Z8" s="41">
        <f t="shared" si="1"/>
        <v>44524</v>
      </c>
      <c r="AA8" s="41">
        <f t="shared" si="1"/>
        <v>44525</v>
      </c>
      <c r="AB8" s="41">
        <f t="shared" si="1"/>
        <v>44526</v>
      </c>
      <c r="AC8" s="41">
        <f t="shared" si="1"/>
        <v>44527</v>
      </c>
      <c r="AD8" s="41">
        <f t="shared" si="1"/>
        <v>44528</v>
      </c>
      <c r="AE8" s="41">
        <f t="shared" si="1"/>
        <v>44529</v>
      </c>
      <c r="AF8" s="41">
        <f t="shared" si="1"/>
        <v>44530</v>
      </c>
      <c r="AG8" s="44">
        <f t="shared" si="1"/>
        <v>44531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2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3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103" t="str">
        <f>IF(ADMIN!B9="","",ADMIN!B9)</f>
        <v>AA MARI</v>
      </c>
      <c r="C10" s="95"/>
      <c r="D10" s="95"/>
      <c r="E10" s="96"/>
      <c r="F10" s="95"/>
      <c r="G10" s="95"/>
      <c r="H10" s="95"/>
      <c r="I10" s="96"/>
      <c r="J10" s="95"/>
      <c r="K10" s="95"/>
      <c r="L10" s="95"/>
      <c r="M10" s="95"/>
      <c r="N10" s="95"/>
      <c r="O10" s="95"/>
      <c r="P10" s="96"/>
      <c r="Q10" s="95"/>
      <c r="R10" s="95"/>
      <c r="S10" s="95"/>
      <c r="T10" s="95"/>
      <c r="U10" s="95"/>
      <c r="V10" s="95"/>
      <c r="W10" s="96"/>
      <c r="X10" s="95"/>
      <c r="Y10" s="95"/>
      <c r="Z10" s="95"/>
      <c r="AA10" s="95"/>
      <c r="AB10" s="95"/>
      <c r="AC10" s="95"/>
      <c r="AD10" s="96"/>
      <c r="AE10" s="95"/>
      <c r="AF10" s="95"/>
      <c r="AG10" s="97"/>
      <c r="AH10" s="104"/>
      <c r="AJ10" s="105"/>
      <c r="AK10" s="106">
        <f t="shared" ref="AK10:AK31" si="2">COUNTIF($C10:$AG10,$AK$1)+COUNTIF($C10:$AG10,$AK$1&amp;"/2")/2</f>
        <v>0</v>
      </c>
      <c r="AL10" s="107">
        <f t="shared" ref="AL10:AL31" si="3">COUNTIF($C10:$AG10,$AL$1)</f>
        <v>0</v>
      </c>
      <c r="AM10" s="107">
        <f t="shared" ref="AM10:AM31" si="4">COUNTIF($C10:$AG10,$AM$1)</f>
        <v>0</v>
      </c>
      <c r="AN10" s="107">
        <f t="shared" ref="AN10:AN31" si="5">COUNTIF($C10:$AG10,$AN$1)</f>
        <v>0</v>
      </c>
      <c r="AO10" s="107">
        <f t="shared" ref="AO10:AO31" si="6">COUNTIF($C10:$AG10,$AO$1)</f>
        <v>0</v>
      </c>
      <c r="AP10" s="108"/>
      <c r="AQ10" s="109">
        <f>SUM(AL10:AN10)</f>
        <v>0</v>
      </c>
      <c r="AR10" s="54"/>
    </row>
    <row r="11" spans="1:44" s="31" customFormat="1" ht="22.05" customHeight="1" x14ac:dyDescent="0.3">
      <c r="B11" s="110" t="str">
        <f>IF(ADMIN!B10="","",ADMIN!B10)</f>
        <v>BB MOMO</v>
      </c>
      <c r="C11" s="95"/>
      <c r="D11" s="95"/>
      <c r="E11" s="96"/>
      <c r="F11" s="95"/>
      <c r="G11" s="95"/>
      <c r="H11" s="95"/>
      <c r="I11" s="95"/>
      <c r="J11" s="95"/>
      <c r="K11" s="95"/>
      <c r="L11" s="96"/>
      <c r="M11" s="95"/>
      <c r="N11" s="95"/>
      <c r="O11" s="95"/>
      <c r="P11" s="95"/>
      <c r="Q11" s="95"/>
      <c r="R11" s="95"/>
      <c r="S11" s="96"/>
      <c r="T11" s="95"/>
      <c r="U11" s="95"/>
      <c r="V11" s="95"/>
      <c r="W11" s="95"/>
      <c r="X11" s="95"/>
      <c r="Y11" s="95"/>
      <c r="Z11" s="96"/>
      <c r="AA11" s="95"/>
      <c r="AB11" s="95"/>
      <c r="AC11" s="95"/>
      <c r="AD11" s="95"/>
      <c r="AE11" s="95"/>
      <c r="AF11" s="95"/>
      <c r="AG11" s="98"/>
      <c r="AH11" s="104"/>
      <c r="AJ11" s="105"/>
      <c r="AK11" s="106">
        <f t="shared" si="2"/>
        <v>0</v>
      </c>
      <c r="AL11" s="107">
        <f t="shared" si="3"/>
        <v>0</v>
      </c>
      <c r="AM11" s="107">
        <f t="shared" si="4"/>
        <v>0</v>
      </c>
      <c r="AN11" s="107">
        <f t="shared" si="5"/>
        <v>0</v>
      </c>
      <c r="AO11" s="107">
        <f t="shared" si="6"/>
        <v>0</v>
      </c>
      <c r="AP11" s="108"/>
      <c r="AQ11" s="109">
        <f t="shared" ref="AQ11:AQ36" si="7">SUM(AL11:AN11)</f>
        <v>0</v>
      </c>
      <c r="AR11" s="54"/>
    </row>
    <row r="12" spans="1:44" s="31" customFormat="1" ht="22.05" customHeight="1" x14ac:dyDescent="0.3">
      <c r="B12" s="103" t="str">
        <f>IF(ADMIN!B11="","",ADMIN!B11)</f>
        <v>CC MIMI</v>
      </c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7"/>
      <c r="AH12" s="104"/>
      <c r="AJ12" s="105"/>
      <c r="AK12" s="106">
        <f t="shared" si="2"/>
        <v>0</v>
      </c>
      <c r="AL12" s="107">
        <f t="shared" si="3"/>
        <v>0</v>
      </c>
      <c r="AM12" s="107">
        <f t="shared" si="4"/>
        <v>0</v>
      </c>
      <c r="AN12" s="107">
        <f t="shared" si="5"/>
        <v>0</v>
      </c>
      <c r="AO12" s="107">
        <f t="shared" si="6"/>
        <v>0</v>
      </c>
      <c r="AP12" s="108"/>
      <c r="AQ12" s="109">
        <f t="shared" si="7"/>
        <v>0</v>
      </c>
      <c r="AR12" s="54"/>
    </row>
    <row r="13" spans="1:44" s="31" customFormat="1" ht="22.05" customHeight="1" x14ac:dyDescent="0.3">
      <c r="B13" s="110" t="str">
        <f>IF(ADMIN!B12="","",ADMIN!B12)</f>
        <v>DD POPO</v>
      </c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7"/>
      <c r="AH13" s="104"/>
      <c r="AJ13" s="105"/>
      <c r="AK13" s="106">
        <f t="shared" si="2"/>
        <v>0</v>
      </c>
      <c r="AL13" s="107">
        <f t="shared" si="3"/>
        <v>0</v>
      </c>
      <c r="AM13" s="107">
        <f t="shared" si="4"/>
        <v>0</v>
      </c>
      <c r="AN13" s="107">
        <f t="shared" si="5"/>
        <v>0</v>
      </c>
      <c r="AO13" s="107">
        <f t="shared" si="6"/>
        <v>0</v>
      </c>
      <c r="AP13" s="108"/>
      <c r="AQ13" s="109">
        <f t="shared" si="7"/>
        <v>0</v>
      </c>
      <c r="AR13" s="54"/>
    </row>
    <row r="14" spans="1:44" s="31" customFormat="1" ht="22.05" customHeight="1" x14ac:dyDescent="0.3">
      <c r="B14" s="103" t="str">
        <f>IF(ADMIN!B13="","",ADMIN!B13)</f>
        <v>EE TOTO</v>
      </c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7"/>
      <c r="AH14" s="104"/>
      <c r="AJ14" s="105"/>
      <c r="AK14" s="106">
        <f t="shared" si="2"/>
        <v>0</v>
      </c>
      <c r="AL14" s="107">
        <f t="shared" si="3"/>
        <v>0</v>
      </c>
      <c r="AM14" s="107">
        <f t="shared" si="4"/>
        <v>0</v>
      </c>
      <c r="AN14" s="107">
        <f t="shared" si="5"/>
        <v>0</v>
      </c>
      <c r="AO14" s="107">
        <f t="shared" si="6"/>
        <v>0</v>
      </c>
      <c r="AP14" s="108"/>
      <c r="AQ14" s="109">
        <f t="shared" si="7"/>
        <v>0</v>
      </c>
      <c r="AR14" s="54"/>
    </row>
    <row r="15" spans="1:44" s="31" customFormat="1" ht="22.05" customHeight="1" x14ac:dyDescent="0.3">
      <c r="B15" s="110" t="str">
        <f>IF(ADMIN!B14="","",ADMIN!B14)</f>
        <v>FF MOMO</v>
      </c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7"/>
      <c r="AH15" s="104"/>
      <c r="AJ15" s="105"/>
      <c r="AK15" s="106">
        <f t="shared" si="2"/>
        <v>0</v>
      </c>
      <c r="AL15" s="107">
        <f t="shared" si="3"/>
        <v>0</v>
      </c>
      <c r="AM15" s="107">
        <f t="shared" si="4"/>
        <v>0</v>
      </c>
      <c r="AN15" s="107">
        <f t="shared" si="5"/>
        <v>0</v>
      </c>
      <c r="AO15" s="107">
        <f t="shared" si="6"/>
        <v>0</v>
      </c>
      <c r="AP15" s="108"/>
      <c r="AQ15" s="109">
        <f t="shared" si="7"/>
        <v>0</v>
      </c>
      <c r="AR15" s="54"/>
    </row>
    <row r="16" spans="1:44" s="31" customFormat="1" ht="22.05" customHeight="1" x14ac:dyDescent="0.3">
      <c r="B16" s="103" t="str">
        <f>IF(ADMIN!B15="","",ADMIN!B15)</f>
        <v>ZZ POPO</v>
      </c>
      <c r="C16" s="95"/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7"/>
      <c r="AH16" s="104"/>
      <c r="AJ16" s="105"/>
      <c r="AK16" s="106">
        <f t="shared" si="2"/>
        <v>0</v>
      </c>
      <c r="AL16" s="107">
        <f t="shared" si="3"/>
        <v>0</v>
      </c>
      <c r="AM16" s="107">
        <f t="shared" si="4"/>
        <v>0</v>
      </c>
      <c r="AN16" s="107">
        <f t="shared" si="5"/>
        <v>0</v>
      </c>
      <c r="AO16" s="107">
        <f t="shared" si="6"/>
        <v>0</v>
      </c>
      <c r="AP16" s="108"/>
      <c r="AQ16" s="109">
        <f t="shared" si="7"/>
        <v>0</v>
      </c>
      <c r="AR16" s="54"/>
    </row>
    <row r="17" spans="2:44" s="31" customFormat="1" ht="22.05" customHeight="1" x14ac:dyDescent="0.3">
      <c r="B17" s="110" t="str">
        <f>IF(ADMIN!B16="","",ADMIN!B16)</f>
        <v>EP BIBI</v>
      </c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7"/>
      <c r="AH17" s="104"/>
      <c r="AJ17" s="105"/>
      <c r="AK17" s="106">
        <f t="shared" si="2"/>
        <v>0</v>
      </c>
      <c r="AL17" s="107">
        <f t="shared" si="3"/>
        <v>0</v>
      </c>
      <c r="AM17" s="107">
        <f t="shared" si="4"/>
        <v>0</v>
      </c>
      <c r="AN17" s="107">
        <f t="shared" si="5"/>
        <v>0</v>
      </c>
      <c r="AO17" s="107">
        <f t="shared" si="6"/>
        <v>0</v>
      </c>
      <c r="AP17" s="108"/>
      <c r="AQ17" s="109">
        <f t="shared" si="7"/>
        <v>0</v>
      </c>
      <c r="AR17" s="54"/>
    </row>
    <row r="18" spans="2:44" s="31" customFormat="1" ht="22.05" customHeight="1" x14ac:dyDescent="0.3">
      <c r="B18" s="103" t="str">
        <f>IF(ADMIN!B17="","",ADMIN!B17)</f>
        <v>WW ERE</v>
      </c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7"/>
      <c r="AH18" s="104"/>
      <c r="AJ18" s="105"/>
      <c r="AK18" s="106">
        <f t="shared" si="2"/>
        <v>0</v>
      </c>
      <c r="AL18" s="107">
        <f t="shared" si="3"/>
        <v>0</v>
      </c>
      <c r="AM18" s="107">
        <f t="shared" si="4"/>
        <v>0</v>
      </c>
      <c r="AN18" s="107">
        <f t="shared" si="5"/>
        <v>0</v>
      </c>
      <c r="AO18" s="107">
        <f t="shared" si="6"/>
        <v>0</v>
      </c>
      <c r="AP18" s="108"/>
      <c r="AQ18" s="109">
        <f t="shared" si="7"/>
        <v>0</v>
      </c>
      <c r="AR18" s="54"/>
    </row>
    <row r="19" spans="2:44" s="31" customFormat="1" ht="22.05" customHeight="1" x14ac:dyDescent="0.3">
      <c r="B19" s="110" t="str">
        <f>IF(ADMIN!B18="","",ADMIN!B18)</f>
        <v>MM KELY</v>
      </c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7"/>
      <c r="AH19" s="104"/>
      <c r="AJ19" s="105"/>
      <c r="AK19" s="106">
        <f t="shared" si="2"/>
        <v>0</v>
      </c>
      <c r="AL19" s="107">
        <f t="shared" si="3"/>
        <v>0</v>
      </c>
      <c r="AM19" s="107">
        <f t="shared" si="4"/>
        <v>0</v>
      </c>
      <c r="AN19" s="107">
        <f t="shared" si="5"/>
        <v>0</v>
      </c>
      <c r="AO19" s="107">
        <f t="shared" si="6"/>
        <v>0</v>
      </c>
      <c r="AP19" s="108"/>
      <c r="AQ19" s="109">
        <f t="shared" si="7"/>
        <v>0</v>
      </c>
      <c r="AR19" s="54"/>
    </row>
    <row r="20" spans="2:44" s="31" customFormat="1" ht="22.05" customHeight="1" x14ac:dyDescent="0.3">
      <c r="B20" s="111" t="str">
        <f>IF(ADMIN!B19="","",ADMIN!B19)</f>
        <v>PP NINI</v>
      </c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7"/>
      <c r="AH20" s="104"/>
      <c r="AJ20" s="105"/>
      <c r="AK20" s="106">
        <f t="shared" si="2"/>
        <v>0</v>
      </c>
      <c r="AL20" s="107">
        <f t="shared" si="3"/>
        <v>0</v>
      </c>
      <c r="AM20" s="107">
        <f t="shared" si="4"/>
        <v>0</v>
      </c>
      <c r="AN20" s="107">
        <f t="shared" si="5"/>
        <v>0</v>
      </c>
      <c r="AO20" s="107">
        <f t="shared" si="6"/>
        <v>0</v>
      </c>
      <c r="AP20" s="108"/>
      <c r="AQ20" s="109">
        <f t="shared" si="7"/>
        <v>0</v>
      </c>
      <c r="AR20" s="54"/>
    </row>
    <row r="21" spans="2:44" s="31" customFormat="1" ht="22.05" customHeight="1" x14ac:dyDescent="0.3">
      <c r="B21" s="110" t="str">
        <f>IF(ADMIN!B20="","",ADMIN!B20)</f>
        <v>RE POLI</v>
      </c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7"/>
      <c r="AH21" s="104"/>
      <c r="AJ21" s="105"/>
      <c r="AK21" s="106">
        <f t="shared" si="2"/>
        <v>0</v>
      </c>
      <c r="AL21" s="107">
        <f t="shared" si="3"/>
        <v>0</v>
      </c>
      <c r="AM21" s="107">
        <f t="shared" si="4"/>
        <v>0</v>
      </c>
      <c r="AN21" s="107">
        <f t="shared" si="5"/>
        <v>0</v>
      </c>
      <c r="AO21" s="107">
        <f t="shared" si="6"/>
        <v>0</v>
      </c>
      <c r="AP21" s="108"/>
      <c r="AQ21" s="109">
        <f t="shared" si="7"/>
        <v>0</v>
      </c>
      <c r="AR21" s="54"/>
    </row>
    <row r="22" spans="2:44" s="31" customFormat="1" ht="22.05" customHeight="1" x14ac:dyDescent="0.3">
      <c r="B22" s="103" t="str">
        <f>IF(ADMIN!B21="","",ADMIN!B21)</f>
        <v>ZU MILI</v>
      </c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7"/>
      <c r="AH22" s="104"/>
      <c r="AJ22" s="105"/>
      <c r="AK22" s="106">
        <f t="shared" si="2"/>
        <v>0</v>
      </c>
      <c r="AL22" s="107">
        <f t="shared" si="3"/>
        <v>0</v>
      </c>
      <c r="AM22" s="107">
        <f t="shared" si="4"/>
        <v>0</v>
      </c>
      <c r="AN22" s="107">
        <f t="shared" si="5"/>
        <v>0</v>
      </c>
      <c r="AO22" s="107">
        <f t="shared" si="6"/>
        <v>0</v>
      </c>
      <c r="AP22" s="108"/>
      <c r="AQ22" s="109">
        <f t="shared" si="7"/>
        <v>0</v>
      </c>
      <c r="AR22" s="54"/>
    </row>
    <row r="23" spans="2:44" s="31" customFormat="1" ht="22.05" customHeight="1" x14ac:dyDescent="0.3">
      <c r="B23" s="110" t="str">
        <f>IF(ADMIN!B22="","",ADMIN!B22)</f>
        <v>XI XOXO</v>
      </c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7"/>
      <c r="AH23" s="104"/>
      <c r="AJ23" s="105"/>
      <c r="AK23" s="106">
        <f t="shared" si="2"/>
        <v>0</v>
      </c>
      <c r="AL23" s="107">
        <f t="shared" si="3"/>
        <v>0</v>
      </c>
      <c r="AM23" s="107">
        <f t="shared" si="4"/>
        <v>0</v>
      </c>
      <c r="AN23" s="107">
        <f t="shared" si="5"/>
        <v>0</v>
      </c>
      <c r="AO23" s="107">
        <f t="shared" si="6"/>
        <v>0</v>
      </c>
      <c r="AP23" s="108"/>
      <c r="AQ23" s="109">
        <f t="shared" si="7"/>
        <v>0</v>
      </c>
      <c r="AR23" s="54"/>
    </row>
    <row r="24" spans="2:44" s="31" customFormat="1" ht="22.05" customHeight="1" x14ac:dyDescent="0.3">
      <c r="B24" s="103" t="str">
        <f>IF(ADMIN!B23="","",ADMIN!B23)</f>
        <v>VE VIVI</v>
      </c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7"/>
      <c r="AH24" s="104"/>
      <c r="AJ24" s="105"/>
      <c r="AK24" s="106">
        <f t="shared" si="2"/>
        <v>0</v>
      </c>
      <c r="AL24" s="107">
        <f t="shared" si="3"/>
        <v>0</v>
      </c>
      <c r="AM24" s="107">
        <f t="shared" si="4"/>
        <v>0</v>
      </c>
      <c r="AN24" s="107">
        <f t="shared" si="5"/>
        <v>0</v>
      </c>
      <c r="AO24" s="107">
        <f t="shared" si="6"/>
        <v>0</v>
      </c>
      <c r="AP24" s="108"/>
      <c r="AQ24" s="109">
        <f t="shared" si="7"/>
        <v>0</v>
      </c>
      <c r="AR24" s="54"/>
    </row>
    <row r="25" spans="2:44" s="31" customFormat="1" ht="22.05" customHeight="1" x14ac:dyDescent="0.3">
      <c r="B25" s="110" t="str">
        <f>IF(ADMIN!B24="","",ADMIN!B24)</f>
        <v>PI MALI</v>
      </c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  <c r="AG25" s="97"/>
      <c r="AH25" s="104"/>
      <c r="AJ25" s="105"/>
      <c r="AK25" s="106">
        <f t="shared" si="2"/>
        <v>0</v>
      </c>
      <c r="AL25" s="107">
        <f t="shared" si="3"/>
        <v>0</v>
      </c>
      <c r="AM25" s="107">
        <f t="shared" si="4"/>
        <v>0</v>
      </c>
      <c r="AN25" s="107">
        <f t="shared" si="5"/>
        <v>0</v>
      </c>
      <c r="AO25" s="107">
        <f t="shared" si="6"/>
        <v>0</v>
      </c>
      <c r="AP25" s="108"/>
      <c r="AQ25" s="109">
        <f t="shared" si="7"/>
        <v>0</v>
      </c>
      <c r="AR25" s="54"/>
    </row>
    <row r="26" spans="2:44" s="31" customFormat="1" ht="22.05" customHeight="1" x14ac:dyDescent="0.3">
      <c r="B26" s="103" t="str">
        <f>IF(ADMIN!B25="","",ADMIN!B25)</f>
        <v>NO NINA</v>
      </c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  <c r="AG26" s="97"/>
      <c r="AH26" s="104"/>
      <c r="AJ26" s="105"/>
      <c r="AK26" s="106">
        <f t="shared" si="2"/>
        <v>0</v>
      </c>
      <c r="AL26" s="107">
        <f t="shared" si="3"/>
        <v>0</v>
      </c>
      <c r="AM26" s="107">
        <f t="shared" si="4"/>
        <v>0</v>
      </c>
      <c r="AN26" s="107">
        <f t="shared" si="5"/>
        <v>0</v>
      </c>
      <c r="AO26" s="107">
        <f t="shared" si="6"/>
        <v>0</v>
      </c>
      <c r="AP26" s="108"/>
      <c r="AQ26" s="109">
        <f t="shared" si="7"/>
        <v>0</v>
      </c>
      <c r="AR26" s="54"/>
    </row>
    <row r="27" spans="2:44" s="31" customFormat="1" ht="22.05" customHeight="1" x14ac:dyDescent="0.3">
      <c r="B27" s="110" t="str">
        <f>IF(ADMIN!B26="","",ADMIN!B26)</f>
        <v>MI NONO</v>
      </c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7"/>
      <c r="AH27" s="104"/>
      <c r="AJ27" s="105"/>
      <c r="AK27" s="106">
        <f t="shared" si="2"/>
        <v>0</v>
      </c>
      <c r="AL27" s="107">
        <f t="shared" si="3"/>
        <v>0</v>
      </c>
      <c r="AM27" s="107">
        <f t="shared" si="4"/>
        <v>0</v>
      </c>
      <c r="AN27" s="107">
        <f t="shared" si="5"/>
        <v>0</v>
      </c>
      <c r="AO27" s="107">
        <f t="shared" si="6"/>
        <v>0</v>
      </c>
      <c r="AP27" s="108"/>
      <c r="AQ27" s="109">
        <f t="shared" si="7"/>
        <v>0</v>
      </c>
      <c r="AR27" s="54"/>
    </row>
    <row r="28" spans="2:44" s="31" customFormat="1" ht="22.05" customHeight="1" x14ac:dyDescent="0.3">
      <c r="B28" s="103" t="str">
        <f>IF(ADMIN!B27="","",ADMIN!B27)</f>
        <v>TO MARIO</v>
      </c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  <c r="AG28" s="97"/>
      <c r="AH28" s="104"/>
      <c r="AJ28" s="105"/>
      <c r="AK28" s="106">
        <f t="shared" si="2"/>
        <v>0</v>
      </c>
      <c r="AL28" s="107">
        <f t="shared" si="3"/>
        <v>0</v>
      </c>
      <c r="AM28" s="107">
        <f t="shared" si="4"/>
        <v>0</v>
      </c>
      <c r="AN28" s="107">
        <f t="shared" si="5"/>
        <v>0</v>
      </c>
      <c r="AO28" s="107">
        <f t="shared" si="6"/>
        <v>0</v>
      </c>
      <c r="AP28" s="108"/>
      <c r="AQ28" s="109">
        <f t="shared" si="7"/>
        <v>0</v>
      </c>
      <c r="AR28" s="54"/>
    </row>
    <row r="29" spans="2:44" s="31" customFormat="1" ht="22.05" customHeight="1" x14ac:dyDescent="0.3">
      <c r="B29" s="110" t="str">
        <f>IF(ADMIN!B28="","",ADMIN!B28)</f>
        <v>ZA POIO</v>
      </c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T29" s="95"/>
      <c r="U29" s="95"/>
      <c r="V29" s="95"/>
      <c r="W29" s="95"/>
      <c r="X29" s="95"/>
      <c r="Y29" s="95"/>
      <c r="Z29" s="95"/>
      <c r="AA29" s="95"/>
      <c r="AB29" s="95"/>
      <c r="AC29" s="95"/>
      <c r="AD29" s="95"/>
      <c r="AE29" s="95"/>
      <c r="AF29" s="95"/>
      <c r="AG29" s="97"/>
      <c r="AH29" s="104"/>
      <c r="AJ29" s="105"/>
      <c r="AK29" s="106">
        <f t="shared" si="2"/>
        <v>0</v>
      </c>
      <c r="AL29" s="107">
        <f t="shared" si="3"/>
        <v>0</v>
      </c>
      <c r="AM29" s="107">
        <f t="shared" si="4"/>
        <v>0</v>
      </c>
      <c r="AN29" s="107">
        <f t="shared" si="5"/>
        <v>0</v>
      </c>
      <c r="AO29" s="107">
        <f t="shared" si="6"/>
        <v>0</v>
      </c>
      <c r="AP29" s="108"/>
      <c r="AQ29" s="109">
        <f t="shared" si="7"/>
        <v>0</v>
      </c>
      <c r="AR29" s="54"/>
    </row>
    <row r="30" spans="2:44" s="31" customFormat="1" ht="22.05" customHeight="1" x14ac:dyDescent="0.3">
      <c r="B30" s="110" t="str">
        <f>IF(ADMIN!B29="","",ADMIN!B29)</f>
        <v/>
      </c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7"/>
      <c r="AH30" s="104"/>
      <c r="AJ30" s="105"/>
      <c r="AK30" s="106">
        <f t="shared" si="2"/>
        <v>0</v>
      </c>
      <c r="AL30" s="107">
        <f t="shared" si="3"/>
        <v>0</v>
      </c>
      <c r="AM30" s="107">
        <f t="shared" si="4"/>
        <v>0</v>
      </c>
      <c r="AN30" s="107">
        <f t="shared" si="5"/>
        <v>0</v>
      </c>
      <c r="AO30" s="107">
        <f t="shared" si="6"/>
        <v>0</v>
      </c>
      <c r="AP30" s="108"/>
      <c r="AQ30" s="109">
        <f t="shared" si="7"/>
        <v>0</v>
      </c>
      <c r="AR30" s="54"/>
    </row>
    <row r="31" spans="2:44" s="31" customFormat="1" ht="22.05" customHeight="1" x14ac:dyDescent="0.3">
      <c r="B31" s="110" t="str">
        <f>IF(ADMIN!B30="","",ADMIN!B30)</f>
        <v/>
      </c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7"/>
      <c r="AH31" s="104"/>
      <c r="AJ31" s="105"/>
      <c r="AK31" s="106">
        <f t="shared" si="2"/>
        <v>0</v>
      </c>
      <c r="AL31" s="107">
        <f t="shared" si="3"/>
        <v>0</v>
      </c>
      <c r="AM31" s="107">
        <f t="shared" si="4"/>
        <v>0</v>
      </c>
      <c r="AN31" s="107">
        <f t="shared" si="5"/>
        <v>0</v>
      </c>
      <c r="AO31" s="107">
        <f t="shared" si="6"/>
        <v>0</v>
      </c>
      <c r="AP31" s="108"/>
      <c r="AQ31" s="109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12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113"/>
      <c r="AG32" s="114"/>
      <c r="AH32" s="115"/>
      <c r="AJ32" s="105"/>
      <c r="AK32" s="116"/>
      <c r="AL32" s="117"/>
      <c r="AM32" s="117"/>
      <c r="AN32" s="117"/>
      <c r="AO32" s="117"/>
      <c r="AP32" s="117"/>
      <c r="AQ32" s="118"/>
      <c r="AR32" s="54"/>
    </row>
    <row r="33" spans="2:44" s="31" customFormat="1" ht="22.05" customHeight="1" x14ac:dyDescent="0.3">
      <c r="B33" s="111" t="str">
        <f>IF(ADMIN!B32="","",ADMIN!B32)</f>
        <v>BIBI MOMO</v>
      </c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7"/>
      <c r="AH33" s="104"/>
      <c r="AJ33" s="105"/>
      <c r="AK33" s="106">
        <f>COUNTIF($C33:$AG33,$AK$1)+COUNTIF($C33:$AG33,$AK$1&amp;"/2")/2</f>
        <v>0</v>
      </c>
      <c r="AL33" s="107">
        <f>COUNTIF($C33:$AG33,$AL$1)</f>
        <v>0</v>
      </c>
      <c r="AM33" s="107">
        <f>COUNTIF($C33:$AG33,$AM$1)</f>
        <v>0</v>
      </c>
      <c r="AN33" s="107">
        <f>COUNTIF($C33:$AG33,$AN$1)</f>
        <v>0</v>
      </c>
      <c r="AO33" s="107">
        <f>COUNTIF($C33:$AG33,$AO$1)</f>
        <v>0</v>
      </c>
      <c r="AP33" s="119"/>
      <c r="AQ33" s="120">
        <f t="shared" ref="AQ33:AQ35" si="8">SUM(AL33:AN33)</f>
        <v>0</v>
      </c>
      <c r="AR33" s="54"/>
    </row>
    <row r="34" spans="2:44" s="31" customFormat="1" ht="22.05" customHeight="1" x14ac:dyDescent="0.3">
      <c r="B34" s="111" t="str">
        <f>IF(ADMIN!B33="","",ADMIN!B33)</f>
        <v/>
      </c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7"/>
      <c r="AH34" s="104"/>
      <c r="AJ34" s="105"/>
      <c r="AK34" s="106">
        <f>COUNTIF($C34:$AG34,$AK$1)+COUNTIF($C34:$AG34,$AK$1&amp;"/2")/2</f>
        <v>0</v>
      </c>
      <c r="AL34" s="107">
        <f>COUNTIF($C34:$AG34,$AL$1)</f>
        <v>0</v>
      </c>
      <c r="AM34" s="107">
        <f>COUNTIF($C34:$AG34,$AM$1)</f>
        <v>0</v>
      </c>
      <c r="AN34" s="107">
        <f>COUNTIF($C34:$AG34,$AN$1)</f>
        <v>0</v>
      </c>
      <c r="AO34" s="107">
        <f>COUNTIF($C34:$AG34,$AO$1)</f>
        <v>0</v>
      </c>
      <c r="AP34" s="119"/>
      <c r="AQ34" s="120">
        <f t="shared" si="8"/>
        <v>0</v>
      </c>
      <c r="AR34" s="54"/>
    </row>
    <row r="35" spans="2:44" s="54" customFormat="1" ht="22.05" customHeight="1" thickBot="1" x14ac:dyDescent="0.35">
      <c r="B35" s="121" t="str">
        <f>IF(ADMIN!B34="","",ADMIN!B34)</f>
        <v>BABA MAMA</v>
      </c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99"/>
      <c r="AG35" s="100"/>
      <c r="AH35" s="122"/>
      <c r="AJ35" s="105"/>
      <c r="AK35" s="106">
        <f>COUNTIF($C35:$AG35,$AK$1)+COUNTIF($C35:$AG35,$AK$1&amp;"/2")/2</f>
        <v>0</v>
      </c>
      <c r="AL35" s="107">
        <f>COUNTIF($C35:$AG35,$AL$1)</f>
        <v>0</v>
      </c>
      <c r="AM35" s="107">
        <f>COUNTIF($C35:$AG35,$AM$1)</f>
        <v>0</v>
      </c>
      <c r="AN35" s="107">
        <f>COUNTIF($C35:$AG35,$AN$1)</f>
        <v>0</v>
      </c>
      <c r="AO35" s="107">
        <f>COUNTIF($C35:$AG35,$AO$1)</f>
        <v>0</v>
      </c>
      <c r="AP35" s="119"/>
      <c r="AQ35" s="120">
        <f t="shared" si="8"/>
        <v>0</v>
      </c>
    </row>
    <row r="36" spans="2:44" s="54" customFormat="1" ht="15" thickBot="1" x14ac:dyDescent="0.35">
      <c r="AJ36" s="123" t="s">
        <v>41</v>
      </c>
      <c r="AK36" s="124">
        <f>SUM(AK10:AK31,AK33:AK35)</f>
        <v>0</v>
      </c>
      <c r="AL36" s="125">
        <f t="shared" ref="AL36:AO36" si="9">SUM(AL10:AL31,AL33:AL35)</f>
        <v>0</v>
      </c>
      <c r="AM36" s="125">
        <f t="shared" si="9"/>
        <v>0</v>
      </c>
      <c r="AN36" s="125">
        <f t="shared" si="9"/>
        <v>0</v>
      </c>
      <c r="AO36" s="125">
        <f t="shared" si="9"/>
        <v>0</v>
      </c>
      <c r="AP36" s="126"/>
      <c r="AQ36" s="127">
        <f t="shared" si="7"/>
        <v>0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7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C10:AG31 C33:AG35">
    <cfRule type="containsText" dxfId="2" priority="5" stopIfTrue="1" operator="containsText" text="TLT">
      <formula>NOT(ISERROR(SEARCH("TLT",C10)))</formula>
    </cfRule>
    <cfRule type="beginsWith" dxfId="1" priority="6" stopIfTrue="1" operator="beginsWith" text="C">
      <formula>LEFT(C10,LEN("C"))="C"</formula>
    </cfRule>
  </conditionalFormatting>
  <conditionalFormatting sqref="C7:AG35">
    <cfRule type="expression" dxfId="0" priority="1">
      <formula>MONTH(C$8)&gt;$A$4</formula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91440</xdr:rowOff>
                  </from>
                  <to>
                    <xdr:col>1</xdr:col>
                    <xdr:colOff>198120</xdr:colOff>
                    <xdr:row>1</xdr:row>
                    <xdr:rowOff>396240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D41"/>
  <sheetViews>
    <sheetView workbookViewId="0">
      <pane ySplit="1" topLeftCell="A2" activePane="bottomLeft" state="frozen"/>
      <selection activeCell="D9" sqref="D9"/>
      <selection pane="bottomLeft" activeCell="F13" sqref="F13"/>
    </sheetView>
  </sheetViews>
  <sheetFormatPr baseColWidth="10" defaultRowHeight="14.4" x14ac:dyDescent="0.3"/>
  <cols>
    <col min="1" max="1" width="11.5546875" style="101"/>
    <col min="2" max="2" width="11.5546875" style="133"/>
  </cols>
  <sheetData>
    <row r="1" spans="1:4" x14ac:dyDescent="0.3">
      <c r="A1" s="102" t="s">
        <v>88</v>
      </c>
      <c r="B1" s="134" t="s">
        <v>89</v>
      </c>
      <c r="C1" s="102" t="s">
        <v>90</v>
      </c>
      <c r="D1" s="102" t="s">
        <v>91</v>
      </c>
    </row>
    <row r="38" spans="2:2" x14ac:dyDescent="0.3">
      <c r="B38" s="101"/>
    </row>
    <row r="39" spans="2:2" x14ac:dyDescent="0.3">
      <c r="B39" s="101"/>
    </row>
    <row r="40" spans="2:2" x14ac:dyDescent="0.3">
      <c r="B40" s="101"/>
    </row>
    <row r="41" spans="2:2" x14ac:dyDescent="0.3">
      <c r="B41" s="10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2021-11-11T08:56:48Z</dcterms:modified>
</cp:coreProperties>
</file>