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Planning\Absences_Juju\"/>
    </mc:Choice>
  </mc:AlternateContent>
  <xr:revisionPtr revIDLastSave="0" documentId="13_ncr:1_{24014C64-0B51-4E5F-8C17-F7C3DD4644E7}" xr6:coauthVersionLast="47" xr6:coauthVersionMax="47" xr10:uidLastSave="{00000000-0000-0000-0000-000000000000}"/>
  <bookViews>
    <workbookView xWindow="420" yWindow="552" windowWidth="21228" windowHeight="10680" activeTab="2" xr2:uid="{00000000-000D-0000-FFFF-FFFF00000000}"/>
  </bookViews>
  <sheets>
    <sheet name="Data" sheetId="20" r:id="rId1"/>
    <sheet name="ListeServices" sheetId="14" state="hidden" r:id="rId2"/>
    <sheet name="Planning" sheetId="13" r:id="rId3"/>
    <sheet name="Synthèse annuelle" sheetId="19" state="hidden" r:id="rId4"/>
  </sheets>
  <functionGroups builtInGroupCount="19"/>
  <definedNames>
    <definedName name="_xlnm._FilterDatabase" localSheetId="2" hidden="1">Planning!$E$6:$AP$8</definedName>
    <definedName name="_xlnm.Print_Titles" localSheetId="2">Planning!$1:$5</definedName>
    <definedName name="_xlnm.Print_Titles" localSheetId="3">'Synthèse annuelle'!$1:$8</definedName>
    <definedName name="JF">Planning!$BL$1:$BM$13</definedName>
    <definedName name="Personnel">ListeServices!$A$2:$A$57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1" i="13" l="1"/>
  <c r="BM2" i="13"/>
  <c r="BM3" i="13" s="1"/>
  <c r="BM4" i="13"/>
  <c r="BM5" i="13"/>
  <c r="BM6" i="13"/>
  <c r="BM7" i="13"/>
  <c r="BM8" i="13"/>
  <c r="BM9" i="13"/>
  <c r="BM10" i="13"/>
  <c r="BM11" i="13"/>
  <c r="BM12" i="13"/>
  <c r="BM13" i="13"/>
  <c r="B10" i="19"/>
  <c r="B11" i="19"/>
  <c r="B12" i="19"/>
  <c r="B13" i="19"/>
  <c r="B14" i="19"/>
  <c r="B15" i="19"/>
  <c r="B16" i="19"/>
  <c r="B17" i="19"/>
  <c r="B18" i="19"/>
  <c r="B19" i="19"/>
  <c r="B20" i="19"/>
  <c r="B9" i="19"/>
  <c r="E21" i="19" l="1"/>
  <c r="C21" i="19"/>
  <c r="D21" i="19"/>
  <c r="J21" i="19" l="1"/>
  <c r="I21" i="19"/>
  <c r="G21" i="19"/>
  <c r="H21" i="19"/>
  <c r="D8" i="13"/>
  <c r="E8" i="13" l="1"/>
  <c r="F8" i="13" s="1"/>
  <c r="G8" i="13" s="1"/>
  <c r="H8" i="13" s="1"/>
  <c r="I8" i="13" s="1"/>
  <c r="J8" i="13" s="1"/>
  <c r="K8" i="13" s="1"/>
  <c r="L8" i="13" s="1"/>
  <c r="M8" i="13" s="1"/>
  <c r="N8" i="13" s="1"/>
  <c r="O8" i="13" s="1"/>
  <c r="P8" i="13" s="1"/>
  <c r="Q8" i="13" s="1"/>
  <c r="R8" i="13" s="1"/>
  <c r="S8" i="13" s="1"/>
  <c r="T8" i="13" s="1"/>
  <c r="U8" i="13" s="1"/>
  <c r="V8" i="13" s="1"/>
  <c r="W8" i="13" s="1"/>
  <c r="X8" i="13" s="1"/>
  <c r="Y8" i="13" s="1"/>
  <c r="Z8" i="13" s="1"/>
  <c r="AA8" i="13" s="1"/>
  <c r="AB8" i="13" s="1"/>
  <c r="AC8" i="13" s="1"/>
  <c r="AD8" i="13" s="1"/>
  <c r="AE8" i="13" s="1"/>
  <c r="AF8" i="13" s="1"/>
  <c r="AH8" i="13" l="1"/>
  <c r="AG8" i="13"/>
  <c r="F21" i="19" l="1"/>
</calcChain>
</file>

<file path=xl/sharedStrings.xml><?xml version="1.0" encoding="utf-8"?>
<sst xmlns="http://schemas.openxmlformats.org/spreadsheetml/2006/main" count="172" uniqueCount="113">
  <si>
    <t>mois</t>
  </si>
  <si>
    <t>nombre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</si>
  <si>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</si>
  <si>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</si>
  <si>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</si>
  <si>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</si>
  <si>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</si>
  <si>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</si>
  <si>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</si>
  <si>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</si>
  <si>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</si>
  <si>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</si>
  <si>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</si>
  <si>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</si>
  <si>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Heure +</t>
  </si>
  <si>
    <t>Heure -</t>
  </si>
  <si>
    <t>HeuresMois</t>
  </si>
  <si>
    <t>Matricule</t>
  </si>
  <si>
    <t>absence irrégulière</t>
  </si>
  <si>
    <t>congé payé</t>
  </si>
  <si>
    <t>congé sans solde</t>
  </si>
  <si>
    <t>AI</t>
  </si>
  <si>
    <t>CP</t>
  </si>
  <si>
    <t>AA</t>
  </si>
  <si>
    <t>CSS</t>
  </si>
  <si>
    <t>MAL</t>
  </si>
  <si>
    <t>nom</t>
  </si>
  <si>
    <t xml:space="preserve"> symbole</t>
  </si>
  <si>
    <t>absence autorisée</t>
  </si>
  <si>
    <t>maladie</t>
  </si>
  <si>
    <t>Période</t>
  </si>
  <si>
    <t>Total par type</t>
  </si>
  <si>
    <t>Début contrat</t>
  </si>
  <si>
    <t>Fin contrat</t>
  </si>
  <si>
    <t>Date</t>
  </si>
  <si>
    <t>Info</t>
  </si>
  <si>
    <t>Id</t>
  </si>
  <si>
    <t>Ne pas effacer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</si>
  <si>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</si>
  <si>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</si>
  <si>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</si>
  <si>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</si>
  <si>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</si>
  <si>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</si>
  <si>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</si>
  <si>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</si>
  <si>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</si>
  <si>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</si>
  <si>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</si>
  <si>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</si>
  <si>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</si>
  <si>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sau-uhcd</t>
  </si>
  <si>
    <t>bloc commun (partie en zone 2)</t>
  </si>
  <si>
    <t>maternité</t>
  </si>
  <si>
    <t>chirurgie digestive</t>
  </si>
  <si>
    <t>orthopédie</t>
  </si>
  <si>
    <t>gastroentérologie</t>
  </si>
  <si>
    <t>uga</t>
  </si>
  <si>
    <t>oncologie</t>
  </si>
  <si>
    <t>médecine interne</t>
  </si>
  <si>
    <t>neurochir-chir. Maxillo faciale</t>
  </si>
  <si>
    <t>chirurgie colorectale</t>
  </si>
  <si>
    <t>an-mici-cpot-psy liaison</t>
  </si>
  <si>
    <t>an-mici-cfamri-survi-gastroentero</t>
  </si>
  <si>
    <t>rcp</t>
  </si>
  <si>
    <t>sspi</t>
  </si>
  <si>
    <t>usc-srr</t>
  </si>
  <si>
    <t>maternité-salle de naissance</t>
  </si>
  <si>
    <t>réa hépato digestive</t>
  </si>
  <si>
    <t>bloc commun</t>
  </si>
  <si>
    <t>acdl</t>
  </si>
  <si>
    <t>laboratoire hématologie</t>
  </si>
  <si>
    <t>laboratoire biochimie</t>
  </si>
  <si>
    <t>laboratoire microbiologie</t>
  </si>
  <si>
    <t>laboratoire anatomo-pathologie</t>
  </si>
  <si>
    <t>médecine nucléaire-tep scan</t>
  </si>
  <si>
    <t>radiologie</t>
  </si>
  <si>
    <t>scanner-irm</t>
  </si>
  <si>
    <t>hope</t>
  </si>
  <si>
    <t>pharmacie</t>
  </si>
  <si>
    <t>pharmacie "Bulle"</t>
  </si>
  <si>
    <t>service endoscopie</t>
  </si>
  <si>
    <t>stérilisation</t>
  </si>
  <si>
    <t>irm bim</t>
  </si>
  <si>
    <t>admission-traitement externe</t>
  </si>
  <si>
    <t>régie</t>
  </si>
  <si>
    <t>drh</t>
  </si>
  <si>
    <t>dssi</t>
  </si>
  <si>
    <t>smur</t>
  </si>
  <si>
    <t>sar</t>
  </si>
  <si>
    <t>service brancardage</t>
  </si>
  <si>
    <t>archives centrales</t>
  </si>
  <si>
    <r>
      <t>secrét. général s</t>
    </r>
    <r>
      <rPr>
        <vertAlign val="superscript"/>
        <sz val="10"/>
        <rFont val="Calibri"/>
        <family val="2"/>
        <scheme val="minor"/>
      </rPr>
      <t>ce</t>
    </r>
    <r>
      <rPr>
        <sz val="10"/>
        <rFont val="Calibri"/>
        <family val="2"/>
        <scheme val="minor"/>
      </rPr>
      <t xml:space="preserve"> hépatologie</t>
    </r>
  </si>
  <si>
    <t>sécurité incendie</t>
  </si>
  <si>
    <t>dsi (direction informatique)</t>
  </si>
  <si>
    <t>cuisine-restaurant du personnel</t>
  </si>
  <si>
    <t>départ. comm-médiathèque</t>
  </si>
  <si>
    <t>chambre mortuaire</t>
  </si>
  <si>
    <t>salle de garde - cuisine</t>
  </si>
  <si>
    <t>direction financière-logistique</t>
  </si>
  <si>
    <t>apsap</t>
  </si>
  <si>
    <t>service technique</t>
  </si>
  <si>
    <t>poly-consult  (niveau rdc)</t>
  </si>
  <si>
    <t>poly-consult (niveau 01)</t>
  </si>
  <si>
    <t>poly-consult  (niveau 02)</t>
  </si>
  <si>
    <t>poly-consult  (niveau 03)</t>
  </si>
  <si>
    <t>poly-consult  (niveau 04)</t>
  </si>
  <si>
    <t>Services</t>
  </si>
  <si>
    <t>Service</t>
  </si>
  <si>
    <t>Erreur n°-2147217865_x000D_
[Microsoft][Pilote ODBC Excel] Le moteur de base de données Microsoft Access n’a pas pu trouver l’objet ListeSalariés$A:G. Vérifiez qu’il existe et que vous avez correctement entré son nom et son chemin d’accès. Si ListeSalariés$A:G n’est pas un objet local, vérifiez la connexion réseau, ou contactez l’administrateur du serveur.</t>
  </si>
  <si>
    <t>secrét. général sce hépatologie</t>
  </si>
  <si>
    <t>12h-cat</t>
  </si>
  <si>
    <t>Site Beaujon : Gestion des 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</si>
</sst>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;[Red]#,##0"/>
    <numFmt numFmtId="165" formatCode="ddd\ dd"/>
    <numFmt numFmtId="166" formatCode="mmmm"/>
  </numFmts>
  <fonts count="2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 tint="0.499984740745262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vertAlign val="superscript"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theme="0" tint="-0.14993743705557422"/>
      </right>
      <top style="thin">
        <color auto="1"/>
      </top>
      <bottom style="thin">
        <color auto="1"/>
      </bottom>
      <diagonal/>
    </border>
    <border>
      <left/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medium">
        <color theme="0" tint="-0.14993743705557422"/>
      </left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 style="medium">
        <color theme="0" tint="-0.14993743705557422"/>
      </right>
      <top style="medium">
        <color theme="0" tint="-0.14993743705557422"/>
      </top>
      <bottom style="medium">
        <color theme="0" tint="-0.14993743705557422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ck">
        <color theme="0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 vertical="center" indent="1"/>
    </xf>
    <xf numFmtId="14" fontId="6" fillId="0" borderId="0" xfId="0" applyNumberFormat="1" applyFont="1" applyAlignment="1">
      <alignment vertical="center"/>
    </xf>
    <xf numFmtId="0" fontId="1" fillId="0" borderId="0" xfId="0" applyNumberFormat="1" applyFont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Alignment="1">
      <alignment vertical="center"/>
    </xf>
    <xf numFmtId="14" fontId="3" fillId="0" borderId="0" xfId="0" applyNumberFormat="1" applyFont="1" applyFill="1" applyAlignment="1">
      <alignment vertical="center"/>
    </xf>
    <xf numFmtId="14" fontId="3" fillId="0" borderId="0" xfId="0" applyNumberFormat="1" applyFont="1" applyFill="1" applyBorder="1" applyAlignment="1"/>
    <xf numFmtId="0" fontId="3" fillId="0" borderId="1" xfId="0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164" fontId="3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164" fontId="8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 applyProtection="1">
      <alignment horizontal="center" vertical="center" wrapText="1"/>
    </xf>
    <xf numFmtId="0" fontId="10" fillId="2" borderId="4" xfId="0" applyFont="1" applyFill="1" applyBorder="1" applyAlignment="1">
      <alignment horizontal="left" vertical="center" indent="1"/>
    </xf>
    <xf numFmtId="0" fontId="12" fillId="0" borderId="5" xfId="0" applyFont="1" applyBorder="1" applyAlignment="1">
      <alignment vertical="center"/>
    </xf>
    <xf numFmtId="0" fontId="11" fillId="0" borderId="5" xfId="0" applyFont="1" applyBorder="1" applyAlignment="1">
      <alignment vertical="center"/>
    </xf>
    <xf numFmtId="0" fontId="11" fillId="0" borderId="5" xfId="0" applyFont="1" applyBorder="1" applyAlignment="1">
      <alignment horizontal="center" vertical="center"/>
    </xf>
    <xf numFmtId="0" fontId="11" fillId="0" borderId="5" xfId="0" applyFont="1" applyBorder="1" applyAlignment="1">
      <alignment horizontal="left" vertical="center" indent="1"/>
    </xf>
    <xf numFmtId="0" fontId="11" fillId="0" borderId="5" xfId="0" applyFont="1" applyBorder="1" applyAlignment="1">
      <alignment horizontal="right" vertical="center"/>
    </xf>
    <xf numFmtId="0" fontId="3" fillId="0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164" fontId="11" fillId="0" borderId="5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6" fillId="0" borderId="0" xfId="0" applyNumberFormat="1" applyFont="1" applyBorder="1" applyAlignment="1">
      <alignment vertical="center"/>
    </xf>
    <xf numFmtId="14" fontId="3" fillId="0" borderId="10" xfId="0" applyNumberFormat="1" applyFont="1" applyFill="1" applyBorder="1" applyAlignment="1"/>
    <xf numFmtId="14" fontId="3" fillId="0" borderId="11" xfId="0" applyNumberFormat="1" applyFont="1" applyFill="1" applyBorder="1" applyAlignment="1"/>
    <xf numFmtId="0" fontId="1" fillId="0" borderId="0" xfId="0" applyFont="1" applyAlignment="1">
      <alignment horizontal="left" vertical="center" indent="1"/>
    </xf>
    <xf numFmtId="14" fontId="14" fillId="0" borderId="9" xfId="0" applyNumberFormat="1" applyFont="1" applyFill="1" applyBorder="1" applyAlignment="1">
      <alignment horizontal="center" wrapText="1"/>
    </xf>
    <xf numFmtId="0" fontId="10" fillId="2" borderId="3" xfId="0" applyFont="1" applyFill="1" applyBorder="1" applyAlignment="1">
      <alignment horizontal="left" vertical="center" indent="9"/>
    </xf>
    <xf numFmtId="0" fontId="16" fillId="0" borderId="13" xfId="0" applyFont="1" applyFill="1" applyBorder="1" applyAlignment="1">
      <alignment horizontal="left" vertical="center" indent="1"/>
    </xf>
    <xf numFmtId="0" fontId="20" fillId="0" borderId="14" xfId="0" applyFont="1" applyFill="1" applyBorder="1" applyAlignment="1">
      <alignment horizontal="left" vertical="center" indent="1"/>
    </xf>
    <xf numFmtId="0" fontId="20" fillId="0" borderId="12" xfId="0" applyFont="1" applyFill="1" applyBorder="1" applyAlignment="1">
      <alignment horizontal="left" vertical="center" indent="1"/>
    </xf>
    <xf numFmtId="0" fontId="20" fillId="0" borderId="0" xfId="0" applyFont="1" applyFill="1" applyAlignment="1">
      <alignment vertical="center"/>
    </xf>
    <xf numFmtId="0" fontId="13" fillId="0" borderId="0" xfId="0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vertical="center" wrapText="1"/>
    </xf>
    <xf numFmtId="14" fontId="19" fillId="0" borderId="0" xfId="0" applyNumberFormat="1" applyFont="1" applyFill="1" applyBorder="1" applyAlignment="1">
      <alignment horizontal="center" vertical="center"/>
    </xf>
    <xf numFmtId="164" fontId="9" fillId="0" borderId="20" xfId="0" applyNumberFormat="1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 wrapText="1"/>
    </xf>
    <xf numFmtId="0" fontId="18" fillId="0" borderId="22" xfId="0" applyFont="1" applyBorder="1" applyAlignment="1">
      <alignment horizontal="left" vertical="center" indent="1"/>
    </xf>
    <xf numFmtId="0" fontId="0" fillId="0" borderId="22" xfId="0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16" fillId="0" borderId="24" xfId="0" applyFont="1" applyFill="1" applyBorder="1" applyAlignment="1">
      <alignment horizontal="center" vertical="center"/>
    </xf>
    <xf numFmtId="14" fontId="20" fillId="0" borderId="0" xfId="0" applyNumberFormat="1" applyFont="1" applyFill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0" borderId="0" xfId="0" applyNumberFormat="1" applyFont="1" applyFill="1" applyAlignment="1">
      <alignment horizontal="center" vertical="center"/>
    </xf>
    <xf numFmtId="0" fontId="25" fillId="3" borderId="0" xfId="0" applyFont="1" applyFill="1" applyAlignment="1">
      <alignment horizontal="center"/>
    </xf>
    <xf numFmtId="14" fontId="25" fillId="3" borderId="0" xfId="0" applyNumberFormat="1" applyFont="1" applyFill="1" applyAlignment="1">
      <alignment horizontal="center"/>
    </xf>
    <xf numFmtId="49" fontId="25" fillId="3" borderId="0" xfId="0" applyNumberFormat="1" applyFont="1" applyFill="1" applyAlignment="1">
      <alignment horizontal="center"/>
    </xf>
    <xf numFmtId="0" fontId="18" fillId="4" borderId="0" xfId="0" applyFont="1" applyFill="1" applyAlignment="1">
      <alignment horizontal="center"/>
    </xf>
    <xf numFmtId="14" fontId="0" fillId="0" borderId="0" xfId="0" applyNumberFormat="1"/>
    <xf numFmtId="0" fontId="18" fillId="5" borderId="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1" fillId="0" borderId="16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166" fontId="0" fillId="0" borderId="2" xfId="0" applyNumberFormat="1" applyFont="1" applyBorder="1" applyAlignment="1">
      <alignment horizontal="left" vertical="center" indent="1"/>
    </xf>
    <xf numFmtId="0" fontId="22" fillId="0" borderId="16" xfId="0" applyFont="1" applyFill="1" applyBorder="1" applyAlignment="1">
      <alignment horizontal="center" vertical="center"/>
    </xf>
    <xf numFmtId="164" fontId="15" fillId="0" borderId="18" xfId="0" applyNumberFormat="1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 wrapText="1"/>
    </xf>
    <xf numFmtId="14" fontId="5" fillId="0" borderId="19" xfId="0" applyNumberFormat="1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2" fillId="0" borderId="16" xfId="0" applyFont="1" applyFill="1" applyBorder="1" applyAlignment="1">
      <alignment horizontal="center" vertical="center" wrapText="1"/>
    </xf>
    <xf numFmtId="0" fontId="1" fillId="0" borderId="25" xfId="0" applyFont="1" applyBorder="1" applyAlignment="1">
      <alignment horizontal="left" vertical="center" indent="1"/>
    </xf>
    <xf numFmtId="0" fontId="9" fillId="0" borderId="0" xfId="0" applyFont="1" applyAlignment="1">
      <alignment horizontal="left" vertical="center" indent="1"/>
    </xf>
    <xf numFmtId="0" fontId="1" fillId="0" borderId="15" xfId="0" applyFont="1" applyBorder="1" applyAlignment="1">
      <alignment horizontal="left" vertical="center" indent="1"/>
    </xf>
    <xf numFmtId="0" fontId="9" fillId="0" borderId="15" xfId="0" applyFont="1" applyBorder="1" applyAlignment="1">
      <alignment horizontal="left" vertical="center" indent="1"/>
    </xf>
    <xf numFmtId="0" fontId="16" fillId="0" borderId="0" xfId="0" applyFont="1" applyFill="1" applyBorder="1" applyAlignment="1">
      <alignment horizontal="left" vertical="center" indent="1"/>
    </xf>
    <xf numFmtId="0" fontId="1" fillId="0" borderId="21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indent="1"/>
    </xf>
    <xf numFmtId="0" fontId="18" fillId="0" borderId="1" xfId="0" applyFont="1" applyBorder="1" applyAlignment="1">
      <alignment horizontal="left" vertical="center" wrapText="1" indent="1"/>
    </xf>
    <xf numFmtId="0" fontId="18" fillId="0" borderId="1" xfId="0" applyFont="1" applyBorder="1" applyAlignment="1">
      <alignment horizontal="left" vertical="center" indent="1"/>
    </xf>
    <xf numFmtId="0" fontId="10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31">
    <dxf>
      <fill>
        <patternFill>
          <bgColor theme="7" tint="0.39994506668294322"/>
        </patternFill>
      </fill>
    </dxf>
    <dxf>
      <fill>
        <patternFill>
          <bgColor rgb="FFFF9900"/>
        </patternFill>
      </fill>
    </dxf>
    <dxf>
      <fill>
        <patternFill>
          <bgColor theme="9" tint="0.39994506668294322"/>
        </patternFill>
      </fill>
    </dxf>
    <dxf>
      <fill>
        <patternFill>
          <bgColor rgb="FF99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</font>
      <fill>
        <gradientFill>
          <stop position="0">
            <color theme="0"/>
          </stop>
          <stop position="1">
            <color rgb="FFFFFF00"/>
          </stop>
        </gradient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99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</dxf>
    <dxf>
      <font>
        <b/>
        <i val="0"/>
      </font>
      <fill>
        <patternFill>
          <bgColor rgb="FFFFCC66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colors>
    <mruColors>
      <color rgb="FFFF9900"/>
      <color rgb="FF9966FF"/>
      <color rgb="FF9933FF"/>
      <color rgb="FFCC00CC"/>
      <color rgb="FF0000FF"/>
      <color rgb="FFCCCCFF"/>
      <color rgb="FFCC66FF"/>
      <color rgb="FFCC99FF"/>
      <color rgb="FF9966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O$6" max="30000" page="10" val="2021"/>
</file>

<file path=xl/ctrlProps/ctrlProp2.xml><?xml version="1.0" encoding="utf-8"?>
<formControlPr xmlns="http://schemas.microsoft.com/office/spreadsheetml/2009/9/main" objectType="Drop" dropStyle="combo" dx="22" fmlaLink="$N6" fmlaRange="Planning!$BI$3:$BI$14" noThreeD="1" sel="11" val="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ListeSalari&#233;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4</xdr:row>
          <xdr:rowOff>251460</xdr:rowOff>
        </xdr:from>
        <xdr:to>
          <xdr:col>15</xdr:col>
          <xdr:colOff>152400</xdr:colOff>
          <xdr:row>5</xdr:row>
          <xdr:rowOff>251460</xdr:rowOff>
        </xdr:to>
        <xdr:sp macro="" textlink="">
          <xdr:nvSpPr>
            <xdr:cNvPr id="11267" name="Spinner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2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</xdr:row>
          <xdr:rowOff>251460</xdr:rowOff>
        </xdr:from>
        <xdr:to>
          <xdr:col>14</xdr:col>
          <xdr:colOff>30480</xdr:colOff>
          <xdr:row>6</xdr:row>
          <xdr:rowOff>7620</xdr:rowOff>
        </xdr:to>
        <xdr:sp macro="" textlink="">
          <xdr:nvSpPr>
            <xdr:cNvPr id="11270" name="Drop Dow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2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57150</xdr:colOff>
      <xdr:row>7</xdr:row>
      <xdr:rowOff>0</xdr:rowOff>
    </xdr:from>
    <xdr:to>
      <xdr:col>1</xdr:col>
      <xdr:colOff>742950</xdr:colOff>
      <xdr:row>8</xdr:row>
      <xdr:rowOff>0</xdr:rowOff>
    </xdr:to>
    <xdr:sp macro="" textlink="">
      <xdr:nvSpPr>
        <xdr:cNvPr id="4" name="Flèche : chevron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7150" y="1733550"/>
          <a:ext cx="762000" cy="247650"/>
        </a:xfrm>
        <a:prstGeom prst="chevron">
          <a:avLst/>
        </a:prstGeom>
        <a:ln>
          <a:solidFill>
            <a:schemeClr val="bg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chemeClr val="tx1"/>
              </a:solidFill>
            </a:rPr>
            <a:t>Liste</a:t>
          </a:r>
        </a:p>
      </xdr:txBody>
    </xdr:sp>
    <xdr:clientData/>
  </xdr:twoCellAnchor>
  <xdr:twoCellAnchor>
    <xdr:from>
      <xdr:col>1</xdr:col>
      <xdr:colOff>25400</xdr:colOff>
      <xdr:row>5</xdr:row>
      <xdr:rowOff>12700</xdr:rowOff>
    </xdr:from>
    <xdr:to>
      <xdr:col>1</xdr:col>
      <xdr:colOff>596900</xdr:colOff>
      <xdr:row>6</xdr:row>
      <xdr:rowOff>15240</xdr:rowOff>
    </xdr:to>
    <xdr:sp macro="Clic_Mois" textlink="">
      <xdr:nvSpPr>
        <xdr:cNvPr id="12" name="_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10160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AFAFA"/>
              </a:solidFill>
            </a:rPr>
            <a:t>Janv.</a:t>
          </a:r>
        </a:p>
      </xdr:txBody>
    </xdr:sp>
    <xdr:clientData/>
  </xdr:twoCellAnchor>
  <xdr:twoCellAnchor>
    <xdr:from>
      <xdr:col>1</xdr:col>
      <xdr:colOff>612140</xdr:colOff>
      <xdr:row>5</xdr:row>
      <xdr:rowOff>12700</xdr:rowOff>
    </xdr:from>
    <xdr:to>
      <xdr:col>1</xdr:col>
      <xdr:colOff>1183640</xdr:colOff>
      <xdr:row>6</xdr:row>
      <xdr:rowOff>15240</xdr:rowOff>
    </xdr:to>
    <xdr:sp macro="Clic_Mois" textlink="">
      <xdr:nvSpPr>
        <xdr:cNvPr id="13" name="_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68834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Fév.</a:t>
          </a:r>
        </a:p>
      </xdr:txBody>
    </xdr:sp>
    <xdr:clientData/>
  </xdr:twoCellAnchor>
  <xdr:twoCellAnchor>
    <xdr:from>
      <xdr:col>1</xdr:col>
      <xdr:colOff>1198880</xdr:colOff>
      <xdr:row>5</xdr:row>
      <xdr:rowOff>12700</xdr:rowOff>
    </xdr:from>
    <xdr:to>
      <xdr:col>1</xdr:col>
      <xdr:colOff>1770380</xdr:colOff>
      <xdr:row>6</xdr:row>
      <xdr:rowOff>15240</xdr:rowOff>
    </xdr:to>
    <xdr:sp macro="Clic_Mois" textlink="">
      <xdr:nvSpPr>
        <xdr:cNvPr id="14" name="_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127508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Mars</a:t>
          </a:r>
        </a:p>
      </xdr:txBody>
    </xdr:sp>
    <xdr:clientData/>
  </xdr:twoCellAnchor>
  <xdr:twoCellAnchor>
    <xdr:from>
      <xdr:col>1</xdr:col>
      <xdr:colOff>1785620</xdr:colOff>
      <xdr:row>5</xdr:row>
      <xdr:rowOff>12700</xdr:rowOff>
    </xdr:from>
    <xdr:to>
      <xdr:col>2</xdr:col>
      <xdr:colOff>78740</xdr:colOff>
      <xdr:row>6</xdr:row>
      <xdr:rowOff>15240</xdr:rowOff>
    </xdr:to>
    <xdr:sp macro="Clic_Mois" textlink="">
      <xdr:nvSpPr>
        <xdr:cNvPr id="15" name="_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86182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Avril</a:t>
          </a:r>
        </a:p>
      </xdr:txBody>
    </xdr:sp>
    <xdr:clientData/>
  </xdr:twoCellAnchor>
  <xdr:twoCellAnchor>
    <xdr:from>
      <xdr:col>2</xdr:col>
      <xdr:colOff>93980</xdr:colOff>
      <xdr:row>5</xdr:row>
      <xdr:rowOff>12700</xdr:rowOff>
    </xdr:from>
    <xdr:to>
      <xdr:col>2</xdr:col>
      <xdr:colOff>665480</xdr:colOff>
      <xdr:row>6</xdr:row>
      <xdr:rowOff>15240</xdr:rowOff>
    </xdr:to>
    <xdr:sp macro="Clic_Mois" textlink="">
      <xdr:nvSpPr>
        <xdr:cNvPr id="16" name="_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244856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Mai</a:t>
          </a:r>
        </a:p>
      </xdr:txBody>
    </xdr:sp>
    <xdr:clientData/>
  </xdr:twoCellAnchor>
  <xdr:twoCellAnchor>
    <xdr:from>
      <xdr:col>2</xdr:col>
      <xdr:colOff>680720</xdr:colOff>
      <xdr:row>5</xdr:row>
      <xdr:rowOff>12700</xdr:rowOff>
    </xdr:from>
    <xdr:to>
      <xdr:col>4</xdr:col>
      <xdr:colOff>109220</xdr:colOff>
      <xdr:row>6</xdr:row>
      <xdr:rowOff>15240</xdr:rowOff>
    </xdr:to>
    <xdr:sp macro="Clic_Mois" textlink="">
      <xdr:nvSpPr>
        <xdr:cNvPr id="17" name="_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303530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Juin</a:t>
          </a:r>
        </a:p>
      </xdr:txBody>
    </xdr:sp>
    <xdr:clientData/>
  </xdr:twoCellAnchor>
  <xdr:twoCellAnchor>
    <xdr:from>
      <xdr:col>4</xdr:col>
      <xdr:colOff>124460</xdr:colOff>
      <xdr:row>5</xdr:row>
      <xdr:rowOff>12700</xdr:rowOff>
    </xdr:from>
    <xdr:to>
      <xdr:col>5</xdr:col>
      <xdr:colOff>238760</xdr:colOff>
      <xdr:row>6</xdr:row>
      <xdr:rowOff>15240</xdr:rowOff>
    </xdr:to>
    <xdr:sp macro="Clic_Mois" textlink="">
      <xdr:nvSpPr>
        <xdr:cNvPr id="18" name="_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3622040" y="1270000"/>
          <a:ext cx="57150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Juil.</a:t>
          </a:r>
        </a:p>
      </xdr:txBody>
    </xdr:sp>
    <xdr:clientData/>
  </xdr:twoCellAnchor>
  <xdr:twoCellAnchor>
    <xdr:from>
      <xdr:col>5</xdr:col>
      <xdr:colOff>254000</xdr:colOff>
      <xdr:row>5</xdr:row>
      <xdr:rowOff>12700</xdr:rowOff>
    </xdr:from>
    <xdr:to>
      <xdr:col>6</xdr:col>
      <xdr:colOff>368300</xdr:colOff>
      <xdr:row>6</xdr:row>
      <xdr:rowOff>15240</xdr:rowOff>
    </xdr:to>
    <xdr:sp macro="Clic_Mois" textlink="">
      <xdr:nvSpPr>
        <xdr:cNvPr id="19" name="_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420878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Août</a:t>
          </a:r>
        </a:p>
      </xdr:txBody>
    </xdr:sp>
    <xdr:clientData/>
  </xdr:twoCellAnchor>
  <xdr:twoCellAnchor>
    <xdr:from>
      <xdr:col>6</xdr:col>
      <xdr:colOff>383540</xdr:colOff>
      <xdr:row>5</xdr:row>
      <xdr:rowOff>12700</xdr:rowOff>
    </xdr:from>
    <xdr:to>
      <xdr:col>8</xdr:col>
      <xdr:colOff>40640</xdr:colOff>
      <xdr:row>6</xdr:row>
      <xdr:rowOff>15240</xdr:rowOff>
    </xdr:to>
    <xdr:sp macro="Clic_Mois" textlink="">
      <xdr:nvSpPr>
        <xdr:cNvPr id="20" name="_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4795520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Sept.</a:t>
          </a:r>
        </a:p>
      </xdr:txBody>
    </xdr:sp>
    <xdr:clientData/>
  </xdr:twoCellAnchor>
  <xdr:twoCellAnchor>
    <xdr:from>
      <xdr:col>8</xdr:col>
      <xdr:colOff>55881</xdr:colOff>
      <xdr:row>5</xdr:row>
      <xdr:rowOff>12700</xdr:rowOff>
    </xdr:from>
    <xdr:to>
      <xdr:col>9</xdr:col>
      <xdr:colOff>170181</xdr:colOff>
      <xdr:row>6</xdr:row>
      <xdr:rowOff>15240</xdr:rowOff>
    </xdr:to>
    <xdr:sp macro="Clic_Mois" textlink="">
      <xdr:nvSpPr>
        <xdr:cNvPr id="21" name="_1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5382261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Oct.</a:t>
          </a:r>
        </a:p>
      </xdr:txBody>
    </xdr:sp>
    <xdr:clientData/>
  </xdr:twoCellAnchor>
  <xdr:twoCellAnchor>
    <xdr:from>
      <xdr:col>9</xdr:col>
      <xdr:colOff>185421</xdr:colOff>
      <xdr:row>4</xdr:row>
      <xdr:rowOff>137160</xdr:rowOff>
    </xdr:from>
    <xdr:to>
      <xdr:col>10</xdr:col>
      <xdr:colOff>299721</xdr:colOff>
      <xdr:row>6</xdr:row>
      <xdr:rowOff>15240</xdr:rowOff>
    </xdr:to>
    <xdr:sp macro="Clic_Mois" textlink="">
      <xdr:nvSpPr>
        <xdr:cNvPr id="29" name="_11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5969001" y="1143000"/>
          <a:ext cx="571500" cy="381000"/>
        </a:xfrm>
        <a:prstGeom prst="round2SameRect">
          <a:avLst/>
        </a:prstGeom>
        <a:gradFill flip="none" rotWithShape="1">
          <a:gsLst>
            <a:gs pos="0">
              <a:srgbClr val="B5D5A7"/>
            </a:gs>
            <a:gs pos="100000">
              <a:srgbClr val="FFFFFF"/>
            </a:gs>
          </a:gsLst>
          <a:lin ang="5400000" scaled="1"/>
          <a:tileRect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Nov.</a:t>
          </a:r>
        </a:p>
      </xdr:txBody>
    </xdr:sp>
    <xdr:clientData/>
  </xdr:twoCellAnchor>
  <xdr:twoCellAnchor>
    <xdr:from>
      <xdr:col>10</xdr:col>
      <xdr:colOff>314961</xdr:colOff>
      <xdr:row>5</xdr:row>
      <xdr:rowOff>12700</xdr:rowOff>
    </xdr:from>
    <xdr:to>
      <xdr:col>11</xdr:col>
      <xdr:colOff>429261</xdr:colOff>
      <xdr:row>6</xdr:row>
      <xdr:rowOff>15240</xdr:rowOff>
    </xdr:to>
    <xdr:sp macro="Clic_Mois" textlink="">
      <xdr:nvSpPr>
        <xdr:cNvPr id="30" name="_12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6555741" y="1270000"/>
          <a:ext cx="5715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Déc.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072B24-FF82-4BC3-AE26-D40DAA985D08}" name="Tableau4" displayName="Tableau4" ref="L1:M6" totalsRowShown="0" headerRowDxfId="30" dataDxfId="29">
  <autoFilter ref="L1:M6" xr:uid="{B0072B24-FF82-4BC3-AE26-D40DAA985D08}"/>
  <tableColumns count="2">
    <tableColumn id="1" xr3:uid="{17DBB6BB-3DA7-417E-B56B-90EC78DE910E}" name="nom" dataDxfId="28"/>
    <tableColumn id="2" xr3:uid="{9580D759-8C5F-480C-A928-2B3FCCEFB543}" name=" symbole" dataDxfId="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3BFA09-7D92-4E0C-89DD-5389D61BAFF2}" name="Tableau3" displayName="Tableau3" ref="A1:E57" totalsRowShown="0" headerRowDxfId="26" dataDxfId="25">
  <autoFilter ref="A1:E57" xr:uid="{553BFA09-7D92-4E0C-89DD-5389D61BAFF2}"/>
  <tableColumns count="5">
    <tableColumn id="1" xr3:uid="{1A99939A-34C7-4D0F-9B1C-9E0C90D80092}" name="Services" dataDxfId="24"/>
    <tableColumn id="2" xr3:uid="{B5E67FEF-D568-47F8-8B46-73007989D90F}" name="Matricule" dataDxfId="23"/>
    <tableColumn id="3" xr3:uid="{5A7B0C74-CD30-4FF8-ABA9-C1905C4961DA}" name="HeuresMois" dataDxfId="22"/>
    <tableColumn id="4" xr3:uid="{36815EEF-F091-4F54-BE84-02F79CF5A426}" name="Début contrat" dataDxfId="21"/>
    <tableColumn id="5" xr3:uid="{4DE3159E-219A-4195-A0B8-1C68F8BD49B2}" name="Fin contrat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H1:BI14" totalsRowShown="0" headerRowDxfId="9">
  <autoFilter ref="BH1:BI14" xr:uid="{00000000-0009-0000-0100-000001000000}"/>
  <tableColumns count="2">
    <tableColumn id="1" xr3:uid="{00000000-0010-0000-0100-000001000000}" name="nombre" dataDxfId="8"/>
    <tableColumn id="2" xr3:uid="{00000000-0010-0000-0100-000002000000}" name="mois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891A1-A94A-428A-9F21-454930147FF2}">
  <sheetPr codeName="Feuil1"/>
  <dimension ref="A1:D6"/>
  <sheetViews>
    <sheetView workbookViewId="0">
      <selection activeCell="A4" sqref="A4:XFD4"/>
    </sheetView>
  </sheetViews>
  <sheetFormatPr baseColWidth="10" defaultRowHeight="14.4" x14ac:dyDescent="0.3"/>
  <cols>
    <col min="2" max="2" width="11.109375" bestFit="1" customWidth="1"/>
    <col min="3" max="3" width="13.44140625" bestFit="1" customWidth="1"/>
    <col min="4" max="4" width="22.88671875" customWidth="1"/>
  </cols>
  <sheetData>
    <row r="1" spans="1:4" x14ac:dyDescent="0.3">
      <c r="A1" s="73" t="s">
        <v>36</v>
      </c>
      <c r="B1" s="73" t="s">
        <v>34</v>
      </c>
      <c r="C1" s="73" t="s">
        <v>108</v>
      </c>
      <c r="D1" s="73" t="s">
        <v>35</v>
      </c>
    </row>
    <row r="2" spans="1:4" x14ac:dyDescent="0.3">
      <c r="A2" s="70">
        <v>0</v>
      </c>
      <c r="B2" s="71">
        <v>36818</v>
      </c>
      <c r="C2" s="70">
        <v>0</v>
      </c>
      <c r="D2" s="72" t="s">
        <v>37</v>
      </c>
    </row>
    <row r="3" spans="1:4" x14ac:dyDescent="0.3">
      <c r="A3">
        <v>1</v>
      </c>
      <c r="B3" s="74">
        <v>44504</v>
      </c>
      <c r="C3" t="s">
        <v>57</v>
      </c>
      <c r="D3" t="s">
        <v>111</v>
      </c>
    </row>
    <row r="4" spans="1:4" x14ac:dyDescent="0.3">
      <c r="B4" s="74"/>
    </row>
    <row r="5" spans="1:4" x14ac:dyDescent="0.3">
      <c r="B5" s="74"/>
    </row>
    <row r="6" spans="1:4" x14ac:dyDescent="0.3">
      <c r="B6" s="7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58"/>
  <sheetViews>
    <sheetView workbookViewId="0">
      <selection sqref="A1:A1048576"/>
    </sheetView>
  </sheetViews>
  <sheetFormatPr baseColWidth="10" defaultColWidth="11.44140625" defaultRowHeight="14.4" x14ac:dyDescent="0.3"/>
  <cols>
    <col min="1" max="1" width="36.44140625" style="33" customWidth="1"/>
    <col min="2" max="2" width="13.33203125" style="33" customWidth="1"/>
    <col min="3" max="3" width="15.109375" style="33" customWidth="1"/>
    <col min="4" max="5" width="17.109375" style="68" customWidth="1"/>
    <col min="6" max="6" width="13.5546875" style="33" customWidth="1"/>
    <col min="7" max="10" width="11.44140625" style="33"/>
    <col min="11" max="11" width="11.44140625" style="33" customWidth="1"/>
    <col min="12" max="12" width="19.6640625" style="42" hidden="1" customWidth="1"/>
    <col min="13" max="13" width="12.44140625" style="42" hidden="1" customWidth="1"/>
    <col min="14" max="16384" width="11.44140625" style="33"/>
  </cols>
  <sheetData>
    <row r="1" spans="1:13" ht="15" thickBot="1" x14ac:dyDescent="0.35">
      <c r="A1" s="91" t="s">
        <v>107</v>
      </c>
      <c r="B1" s="45" t="s">
        <v>17</v>
      </c>
      <c r="C1" s="45" t="s">
        <v>16</v>
      </c>
      <c r="D1" s="64" t="s">
        <v>32</v>
      </c>
      <c r="E1" s="65" t="s">
        <v>33</v>
      </c>
      <c r="L1" s="42" t="s">
        <v>26</v>
      </c>
      <c r="M1" s="42" t="s">
        <v>27</v>
      </c>
    </row>
    <row r="2" spans="1:13" ht="15" thickTop="1" x14ac:dyDescent="0.3">
      <c r="A2" s="87" t="s">
        <v>51</v>
      </c>
      <c r="B2" s="47">
        <v>150</v>
      </c>
      <c r="C2" s="46">
        <v>33</v>
      </c>
      <c r="D2" s="66">
        <v>44197</v>
      </c>
      <c r="E2" s="69"/>
      <c r="L2" s="42" t="s">
        <v>18</v>
      </c>
      <c r="M2" s="42" t="s">
        <v>21</v>
      </c>
    </row>
    <row r="3" spans="1:13" x14ac:dyDescent="0.3">
      <c r="A3" s="88" t="s">
        <v>52</v>
      </c>
      <c r="B3" s="47">
        <v>151</v>
      </c>
      <c r="C3" s="47">
        <v>22</v>
      </c>
      <c r="D3" s="66">
        <v>44197</v>
      </c>
      <c r="E3" s="69"/>
      <c r="L3" s="42" t="s">
        <v>28</v>
      </c>
      <c r="M3" s="42" t="s">
        <v>23</v>
      </c>
    </row>
    <row r="4" spans="1:13" x14ac:dyDescent="0.3">
      <c r="A4" s="89" t="s">
        <v>53</v>
      </c>
      <c r="B4" s="47">
        <v>152</v>
      </c>
      <c r="C4" s="47"/>
      <c r="D4" s="66">
        <v>44197</v>
      </c>
      <c r="E4" s="69"/>
      <c r="L4" s="42" t="s">
        <v>19</v>
      </c>
      <c r="M4" s="42" t="s">
        <v>22</v>
      </c>
    </row>
    <row r="5" spans="1:13" x14ac:dyDescent="0.3">
      <c r="A5" s="89" t="s">
        <v>54</v>
      </c>
      <c r="B5" s="47">
        <v>111</v>
      </c>
      <c r="C5" s="47">
        <v>11</v>
      </c>
      <c r="D5" s="66">
        <v>44501</v>
      </c>
      <c r="E5" s="66">
        <v>44530</v>
      </c>
      <c r="L5" s="42" t="s">
        <v>20</v>
      </c>
      <c r="M5" s="42" t="s">
        <v>24</v>
      </c>
    </row>
    <row r="6" spans="1:13" x14ac:dyDescent="0.3">
      <c r="A6" s="89" t="s">
        <v>55</v>
      </c>
      <c r="B6" s="47"/>
      <c r="C6" s="47"/>
      <c r="D6" s="69"/>
      <c r="E6" s="69"/>
      <c r="L6" s="42" t="s">
        <v>29</v>
      </c>
      <c r="M6" s="42" t="s">
        <v>25</v>
      </c>
    </row>
    <row r="7" spans="1:13" x14ac:dyDescent="0.3">
      <c r="A7" s="89" t="s">
        <v>56</v>
      </c>
      <c r="B7" s="47"/>
      <c r="C7" s="47"/>
      <c r="D7" s="67"/>
      <c r="E7" s="67"/>
    </row>
    <row r="8" spans="1:13" x14ac:dyDescent="0.3">
      <c r="A8" s="89" t="s">
        <v>57</v>
      </c>
      <c r="B8" s="47"/>
      <c r="C8" s="47"/>
      <c r="D8" s="67"/>
      <c r="E8" s="67"/>
    </row>
    <row r="9" spans="1:13" x14ac:dyDescent="0.3">
      <c r="A9" s="89" t="s">
        <v>58</v>
      </c>
      <c r="B9" s="47"/>
      <c r="C9" s="47"/>
      <c r="D9" s="67"/>
      <c r="E9" s="67"/>
    </row>
    <row r="10" spans="1:13" x14ac:dyDescent="0.3">
      <c r="A10" s="89" t="s">
        <v>59</v>
      </c>
      <c r="B10" s="47"/>
      <c r="C10" s="47"/>
      <c r="D10" s="67"/>
      <c r="E10" s="67"/>
    </row>
    <row r="11" spans="1:13" x14ac:dyDescent="0.3">
      <c r="A11" s="89" t="s">
        <v>60</v>
      </c>
      <c r="B11" s="47"/>
      <c r="C11" s="47"/>
      <c r="D11" s="67"/>
      <c r="E11" s="67"/>
    </row>
    <row r="12" spans="1:13" x14ac:dyDescent="0.3">
      <c r="A12" s="89" t="s">
        <v>61</v>
      </c>
      <c r="B12" s="47"/>
      <c r="C12" s="47"/>
      <c r="D12" s="67"/>
      <c r="E12" s="67"/>
    </row>
    <row r="13" spans="1:13" x14ac:dyDescent="0.3">
      <c r="A13" s="89" t="s">
        <v>62</v>
      </c>
      <c r="B13" s="47"/>
      <c r="C13" s="47"/>
      <c r="D13" s="67"/>
      <c r="E13" s="67"/>
    </row>
    <row r="14" spans="1:13" x14ac:dyDescent="0.3">
      <c r="A14" s="89" t="s">
        <v>63</v>
      </c>
      <c r="B14" s="47"/>
      <c r="C14" s="47"/>
      <c r="D14" s="67"/>
      <c r="E14" s="67"/>
    </row>
    <row r="15" spans="1:13" x14ac:dyDescent="0.3">
      <c r="A15" s="89" t="s">
        <v>64</v>
      </c>
      <c r="B15" s="47"/>
      <c r="C15" s="47"/>
      <c r="D15" s="67"/>
      <c r="E15" s="67"/>
    </row>
    <row r="16" spans="1:13" x14ac:dyDescent="0.3">
      <c r="A16" s="89" t="s">
        <v>65</v>
      </c>
      <c r="B16" s="47"/>
      <c r="C16" s="47"/>
      <c r="D16" s="67"/>
      <c r="E16" s="67"/>
    </row>
    <row r="17" spans="1:5" x14ac:dyDescent="0.3">
      <c r="A17" s="89" t="s">
        <v>66</v>
      </c>
      <c r="B17" s="47"/>
      <c r="C17" s="47"/>
      <c r="D17" s="67"/>
      <c r="E17" s="67"/>
    </row>
    <row r="18" spans="1:5" x14ac:dyDescent="0.3">
      <c r="A18" s="89" t="s">
        <v>67</v>
      </c>
      <c r="B18" s="47"/>
      <c r="C18" s="47"/>
      <c r="D18" s="67"/>
      <c r="E18" s="67"/>
    </row>
    <row r="19" spans="1:5" x14ac:dyDescent="0.3">
      <c r="A19" s="89" t="s">
        <v>68</v>
      </c>
      <c r="B19" s="47"/>
      <c r="C19" s="47"/>
      <c r="D19" s="67"/>
      <c r="E19" s="67"/>
    </row>
    <row r="20" spans="1:5" x14ac:dyDescent="0.3">
      <c r="A20" s="89" t="s">
        <v>69</v>
      </c>
      <c r="B20" s="47"/>
      <c r="C20" s="47"/>
      <c r="D20" s="67"/>
      <c r="E20" s="67"/>
    </row>
    <row r="21" spans="1:5" x14ac:dyDescent="0.3">
      <c r="A21" s="89" t="s">
        <v>70</v>
      </c>
      <c r="B21" s="47"/>
      <c r="C21" s="47"/>
      <c r="D21" s="67"/>
      <c r="E21" s="67"/>
    </row>
    <row r="22" spans="1:5" x14ac:dyDescent="0.3">
      <c r="A22" s="89" t="s">
        <v>71</v>
      </c>
      <c r="B22" s="47"/>
      <c r="C22" s="47"/>
      <c r="D22" s="67"/>
      <c r="E22" s="67"/>
    </row>
    <row r="23" spans="1:5" x14ac:dyDescent="0.3">
      <c r="A23" s="89" t="s">
        <v>72</v>
      </c>
      <c r="B23" s="47"/>
      <c r="C23" s="47"/>
      <c r="D23" s="67"/>
      <c r="E23" s="67"/>
    </row>
    <row r="24" spans="1:5" x14ac:dyDescent="0.3">
      <c r="A24" s="89" t="s">
        <v>73</v>
      </c>
      <c r="B24" s="47"/>
      <c r="C24" s="47"/>
      <c r="D24" s="67"/>
      <c r="E24" s="67"/>
    </row>
    <row r="25" spans="1:5" x14ac:dyDescent="0.3">
      <c r="A25" s="89" t="s">
        <v>74</v>
      </c>
      <c r="B25" s="47"/>
      <c r="C25" s="47"/>
      <c r="D25" s="67"/>
      <c r="E25" s="67"/>
    </row>
    <row r="26" spans="1:5" x14ac:dyDescent="0.3">
      <c r="A26" s="89" t="s">
        <v>75</v>
      </c>
      <c r="B26" s="47"/>
      <c r="C26" s="47"/>
      <c r="D26" s="67"/>
      <c r="E26" s="67"/>
    </row>
    <row r="27" spans="1:5" x14ac:dyDescent="0.3">
      <c r="A27" s="89" t="s">
        <v>76</v>
      </c>
      <c r="B27" s="47"/>
      <c r="C27" s="47"/>
      <c r="D27" s="67"/>
      <c r="E27" s="67"/>
    </row>
    <row r="28" spans="1:5" x14ac:dyDescent="0.3">
      <c r="A28" s="89" t="s">
        <v>77</v>
      </c>
      <c r="B28" s="47"/>
      <c r="C28" s="47"/>
      <c r="D28" s="67"/>
      <c r="E28" s="67"/>
    </row>
    <row r="29" spans="1:5" x14ac:dyDescent="0.3">
      <c r="A29" s="90" t="s">
        <v>78</v>
      </c>
      <c r="B29" s="47"/>
      <c r="C29" s="47"/>
      <c r="D29" s="67"/>
      <c r="E29" s="67"/>
    </row>
    <row r="30" spans="1:5" x14ac:dyDescent="0.3">
      <c r="A30" s="89" t="s">
        <v>79</v>
      </c>
      <c r="B30" s="47"/>
      <c r="C30" s="47"/>
      <c r="D30" s="67"/>
      <c r="E30" s="67"/>
    </row>
    <row r="31" spans="1:5" x14ac:dyDescent="0.3">
      <c r="A31" s="90" t="s">
        <v>80</v>
      </c>
      <c r="B31" s="47"/>
      <c r="C31" s="47"/>
      <c r="D31" s="67"/>
      <c r="E31" s="67"/>
    </row>
    <row r="32" spans="1:5" x14ac:dyDescent="0.3">
      <c r="A32" s="89" t="s">
        <v>81</v>
      </c>
      <c r="B32" s="47"/>
      <c r="C32" s="47"/>
      <c r="D32" s="67"/>
      <c r="E32" s="67"/>
    </row>
    <row r="33" spans="1:5" x14ac:dyDescent="0.3">
      <c r="A33" s="89" t="s">
        <v>82</v>
      </c>
      <c r="B33" s="47"/>
      <c r="C33" s="47"/>
      <c r="D33" s="67"/>
      <c r="E33" s="67"/>
    </row>
    <row r="34" spans="1:5" x14ac:dyDescent="0.3">
      <c r="A34" s="89" t="s">
        <v>83</v>
      </c>
      <c r="B34" s="47"/>
      <c r="C34" s="47"/>
      <c r="D34" s="67"/>
      <c r="E34" s="67"/>
    </row>
    <row r="35" spans="1:5" x14ac:dyDescent="0.3">
      <c r="A35" s="89" t="s">
        <v>84</v>
      </c>
      <c r="B35" s="47"/>
      <c r="C35" s="47"/>
      <c r="D35" s="67"/>
      <c r="E35" s="67"/>
    </row>
    <row r="36" spans="1:5" x14ac:dyDescent="0.3">
      <c r="A36" s="89" t="s">
        <v>85</v>
      </c>
      <c r="B36" s="47"/>
      <c r="C36" s="47"/>
      <c r="D36" s="67"/>
      <c r="E36" s="67"/>
    </row>
    <row r="37" spans="1:5" x14ac:dyDescent="0.3">
      <c r="A37" s="89" t="s">
        <v>86</v>
      </c>
      <c r="B37" s="47"/>
      <c r="C37" s="47"/>
      <c r="D37" s="67"/>
      <c r="E37" s="67"/>
    </row>
    <row r="38" spans="1:5" x14ac:dyDescent="0.3">
      <c r="A38" s="89" t="s">
        <v>87</v>
      </c>
      <c r="B38" s="47"/>
      <c r="C38" s="47"/>
      <c r="D38" s="67"/>
      <c r="E38" s="67"/>
    </row>
    <row r="39" spans="1:5" x14ac:dyDescent="0.3">
      <c r="A39" s="89" t="s">
        <v>88</v>
      </c>
      <c r="B39" s="47"/>
      <c r="C39" s="47"/>
      <c r="D39" s="67"/>
      <c r="E39" s="67"/>
    </row>
    <row r="40" spans="1:5" x14ac:dyDescent="0.3">
      <c r="A40" s="89" t="s">
        <v>89</v>
      </c>
      <c r="B40" s="47"/>
      <c r="C40" s="47"/>
      <c r="D40" s="67"/>
      <c r="E40" s="67"/>
    </row>
    <row r="41" spans="1:5" x14ac:dyDescent="0.3">
      <c r="A41" s="89" t="s">
        <v>90</v>
      </c>
      <c r="B41" s="47"/>
      <c r="C41" s="47"/>
      <c r="D41" s="67"/>
      <c r="E41" s="67"/>
    </row>
    <row r="42" spans="1:5" x14ac:dyDescent="0.3">
      <c r="A42" s="89" t="s">
        <v>91</v>
      </c>
      <c r="B42" s="47"/>
      <c r="C42" s="47"/>
      <c r="D42" s="67"/>
      <c r="E42" s="67"/>
    </row>
    <row r="43" spans="1:5" ht="15" x14ac:dyDescent="0.3">
      <c r="A43" s="88" t="s">
        <v>92</v>
      </c>
      <c r="B43" s="47"/>
      <c r="C43" s="47"/>
      <c r="D43" s="67"/>
      <c r="E43" s="67"/>
    </row>
    <row r="44" spans="1:5" x14ac:dyDescent="0.3">
      <c r="A44" s="88" t="s">
        <v>93</v>
      </c>
      <c r="B44" s="48"/>
      <c r="C44" s="47"/>
      <c r="D44" s="67"/>
      <c r="E44" s="67"/>
    </row>
    <row r="45" spans="1:5" x14ac:dyDescent="0.3">
      <c r="A45" s="88" t="s">
        <v>94</v>
      </c>
      <c r="B45" s="48"/>
      <c r="C45" s="47"/>
      <c r="D45" s="67"/>
      <c r="E45" s="67"/>
    </row>
    <row r="46" spans="1:5" x14ac:dyDescent="0.3">
      <c r="A46" s="90" t="s">
        <v>95</v>
      </c>
      <c r="B46" s="48"/>
      <c r="C46" s="47"/>
      <c r="D46" s="67"/>
      <c r="E46" s="67"/>
    </row>
    <row r="47" spans="1:5" x14ac:dyDescent="0.3">
      <c r="A47" s="90" t="s">
        <v>96</v>
      </c>
      <c r="B47" s="48"/>
      <c r="C47" s="47"/>
      <c r="D47" s="67"/>
      <c r="E47" s="67"/>
    </row>
    <row r="48" spans="1:5" x14ac:dyDescent="0.3">
      <c r="A48" s="88" t="s">
        <v>97</v>
      </c>
      <c r="B48" s="48"/>
      <c r="C48" s="47"/>
      <c r="D48" s="67"/>
      <c r="E48" s="67"/>
    </row>
    <row r="49" spans="1:5" x14ac:dyDescent="0.3">
      <c r="A49" s="88" t="s">
        <v>98</v>
      </c>
      <c r="B49" s="48"/>
      <c r="C49" s="47"/>
      <c r="D49" s="67"/>
      <c r="E49" s="67"/>
    </row>
    <row r="50" spans="1:5" x14ac:dyDescent="0.3">
      <c r="A50" s="89" t="s">
        <v>99</v>
      </c>
      <c r="B50" s="48"/>
      <c r="C50" s="47"/>
      <c r="D50" s="67"/>
      <c r="E50" s="67"/>
    </row>
    <row r="51" spans="1:5" x14ac:dyDescent="0.3">
      <c r="A51" s="88" t="s">
        <v>100</v>
      </c>
      <c r="B51" s="48"/>
      <c r="C51" s="47"/>
      <c r="D51" s="67"/>
      <c r="E51" s="67"/>
    </row>
    <row r="52" spans="1:5" x14ac:dyDescent="0.3">
      <c r="A52" s="88" t="s">
        <v>101</v>
      </c>
      <c r="B52" s="48"/>
      <c r="C52" s="47"/>
      <c r="D52" s="67"/>
      <c r="E52" s="67"/>
    </row>
    <row r="53" spans="1:5" x14ac:dyDescent="0.3">
      <c r="A53" s="88" t="s">
        <v>102</v>
      </c>
      <c r="B53" s="48"/>
      <c r="C53" s="47"/>
      <c r="D53" s="67"/>
      <c r="E53" s="67"/>
    </row>
    <row r="54" spans="1:5" x14ac:dyDescent="0.3">
      <c r="A54" s="93" t="s">
        <v>103</v>
      </c>
      <c r="B54" s="48"/>
      <c r="C54" s="47"/>
      <c r="D54" s="67"/>
      <c r="E54" s="67"/>
    </row>
    <row r="55" spans="1:5" x14ac:dyDescent="0.3">
      <c r="A55" s="90" t="s">
        <v>104</v>
      </c>
      <c r="B55" s="48"/>
      <c r="C55" s="47"/>
      <c r="D55" s="67"/>
      <c r="E55" s="67"/>
    </row>
    <row r="56" spans="1:5" x14ac:dyDescent="0.3">
      <c r="A56" s="90" t="s">
        <v>105</v>
      </c>
      <c r="B56" s="48"/>
      <c r="C56" s="47"/>
      <c r="D56" s="67"/>
      <c r="E56" s="67"/>
    </row>
    <row r="57" spans="1:5" x14ac:dyDescent="0.3">
      <c r="A57" s="90" t="s">
        <v>106</v>
      </c>
      <c r="B57" s="48"/>
      <c r="C57" s="47"/>
      <c r="D57" s="67"/>
      <c r="E57" s="67"/>
    </row>
    <row r="58" spans="1:5" x14ac:dyDescent="0.3">
      <c r="A58"/>
      <c r="B58"/>
      <c r="C58"/>
      <c r="D58"/>
      <c r="E58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M69"/>
  <sheetViews>
    <sheetView showGridLines="0" showRowColHeaders="0" tabSelected="1" topLeftCell="A4" zoomScaleNormal="100" workbookViewId="0">
      <selection activeCell="G12" sqref="G12"/>
    </sheetView>
  </sheetViews>
  <sheetFormatPr baseColWidth="10" defaultColWidth="11.44140625" defaultRowHeight="20.100000000000001" customHeight="1" x14ac:dyDescent="0.3"/>
  <cols>
    <col min="1" max="1" width="1.109375" style="14" customWidth="1"/>
    <col min="2" max="2" width="33.21875" style="2" customWidth="1"/>
    <col min="3" max="3" width="10" style="2" customWidth="1"/>
    <col min="4" max="4" width="6.6640625" style="5" customWidth="1"/>
    <col min="5" max="5" width="6.6640625" style="2" customWidth="1"/>
    <col min="6" max="6" width="6.6640625" style="5" customWidth="1"/>
    <col min="7" max="7" width="6.6640625" style="38" customWidth="1"/>
    <col min="8" max="10" width="6.6640625" style="5" customWidth="1"/>
    <col min="11" max="11" width="6.6640625" style="3" customWidth="1"/>
    <col min="12" max="57" width="6.6640625" style="2" customWidth="1"/>
    <col min="58" max="16384" width="11.44140625" style="2"/>
  </cols>
  <sheetData>
    <row r="1" spans="2:65" ht="20.100000000000001" customHeight="1" thickBot="1" x14ac:dyDescent="0.35">
      <c r="E1" s="6"/>
      <c r="F1" s="7"/>
      <c r="G1" s="23"/>
      <c r="H1" s="7"/>
      <c r="I1" s="7"/>
      <c r="J1" s="7"/>
      <c r="K1" s="11"/>
      <c r="L1" s="10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0"/>
      <c r="Z1" s="10"/>
      <c r="AA1" s="10"/>
      <c r="AB1" s="10"/>
      <c r="AC1" s="10"/>
      <c r="AD1" s="6"/>
      <c r="AF1" s="18"/>
      <c r="AG1" s="18"/>
      <c r="AH1" s="18"/>
      <c r="AI1" s="18"/>
      <c r="AJ1" s="18"/>
      <c r="AK1" s="18"/>
      <c r="AL1" s="14"/>
      <c r="AM1" s="19"/>
      <c r="AN1" s="19"/>
      <c r="AO1" s="24"/>
      <c r="AP1" s="6"/>
      <c r="BH1" s="1" t="s">
        <v>1</v>
      </c>
      <c r="BI1" s="1" t="s">
        <v>0</v>
      </c>
      <c r="BL1" s="2" t="s">
        <v>38</v>
      </c>
      <c r="BM1" s="3">
        <f>DATE($O$6,1,1)</f>
        <v>44197</v>
      </c>
    </row>
    <row r="2" spans="2:65" ht="20.100000000000001" customHeight="1" thickBot="1" x14ac:dyDescent="0.3">
      <c r="E2" s="6"/>
      <c r="F2" s="7"/>
      <c r="G2" s="23"/>
      <c r="H2" s="7"/>
      <c r="I2" s="7"/>
      <c r="J2" s="7"/>
      <c r="L2" s="16"/>
      <c r="M2" s="16"/>
      <c r="N2" s="16"/>
      <c r="O2" s="16"/>
      <c r="P2" s="16"/>
      <c r="Q2" s="16"/>
      <c r="R2" s="43"/>
      <c r="S2" s="40"/>
      <c r="T2" s="40"/>
      <c r="U2" s="40"/>
      <c r="V2" s="40"/>
      <c r="W2" s="40"/>
      <c r="X2" s="41"/>
      <c r="Y2" s="16"/>
      <c r="Z2" s="16"/>
      <c r="AA2" s="16"/>
      <c r="AB2" s="16"/>
      <c r="AC2" s="10"/>
      <c r="AD2" s="6"/>
      <c r="AE2" s="22"/>
      <c r="AF2" s="22"/>
      <c r="AG2" s="22"/>
      <c r="AH2" s="22"/>
      <c r="AI2" s="22"/>
      <c r="AJ2" s="22"/>
      <c r="AK2" s="22"/>
      <c r="AL2" s="22"/>
      <c r="AM2" s="21"/>
      <c r="AN2" s="20"/>
      <c r="AO2" s="23"/>
      <c r="AP2" s="6"/>
      <c r="BB2" s="1"/>
      <c r="BH2" s="1"/>
      <c r="BI2" s="5"/>
      <c r="BL2" s="2" t="s">
        <v>39</v>
      </c>
      <c r="BM2" s="3">
        <f>ROUND(DATE($O$6,4,MOD(234-11*MOD($O$6,19),30))/7,)*7-6</f>
        <v>44290</v>
      </c>
    </row>
    <row r="3" spans="2:65" ht="20.100000000000001" customHeight="1" x14ac:dyDescent="0.3">
      <c r="E3" s="6"/>
      <c r="F3" s="7"/>
      <c r="G3" s="23"/>
      <c r="H3" s="7"/>
      <c r="I3" s="7"/>
      <c r="J3" s="7"/>
      <c r="K3" s="11"/>
      <c r="L3" s="10"/>
      <c r="M3" s="10"/>
      <c r="N3" s="10"/>
      <c r="O3" s="10"/>
      <c r="AD3" s="6"/>
      <c r="BH3" s="1">
        <v>1</v>
      </c>
      <c r="BI3" s="5" t="s">
        <v>2</v>
      </c>
      <c r="BL3" s="2" t="s">
        <v>40</v>
      </c>
      <c r="BM3" s="3">
        <f>BM2+1</f>
        <v>44291</v>
      </c>
    </row>
    <row r="4" spans="2:65" ht="20.100000000000001" customHeight="1" thickBot="1" x14ac:dyDescent="0.35">
      <c r="B4" s="27" t="s">
        <v>112</v>
      </c>
      <c r="C4" s="28"/>
      <c r="D4" s="30"/>
      <c r="E4" s="29"/>
      <c r="F4" s="30"/>
      <c r="G4" s="37"/>
      <c r="H4" s="30"/>
      <c r="I4" s="30"/>
      <c r="J4" s="30"/>
      <c r="K4" s="31"/>
      <c r="L4" s="32"/>
      <c r="M4" s="32"/>
      <c r="N4" s="32"/>
      <c r="O4" s="32"/>
      <c r="AD4" s="6"/>
      <c r="BH4" s="1">
        <v>2</v>
      </c>
      <c r="BI4" s="5" t="s">
        <v>3</v>
      </c>
      <c r="BL4" s="2" t="s">
        <v>41</v>
      </c>
      <c r="BM4" s="3">
        <f>DATE($O$6,5,1)</f>
        <v>44317</v>
      </c>
    </row>
    <row r="5" spans="2:65" ht="20.100000000000001" customHeight="1" thickTop="1" x14ac:dyDescent="0.3">
      <c r="K5" s="5"/>
      <c r="L5" s="15"/>
      <c r="M5" s="14"/>
      <c r="N5" s="14"/>
      <c r="O5" s="14"/>
      <c r="BH5" s="1">
        <v>3</v>
      </c>
      <c r="BI5" s="5" t="s">
        <v>4</v>
      </c>
      <c r="BL5" s="2" t="s">
        <v>42</v>
      </c>
      <c r="BM5" s="3">
        <f>DATE($O$6,5,8)</f>
        <v>44324</v>
      </c>
    </row>
    <row r="6" spans="2:65" ht="20.100000000000001" customHeight="1" x14ac:dyDescent="0.3">
      <c r="K6" s="5"/>
      <c r="L6" s="3"/>
      <c r="M6" s="2">
        <v>8</v>
      </c>
      <c r="N6" s="2">
        <v>11</v>
      </c>
      <c r="O6" s="36">
        <v>2021</v>
      </c>
      <c r="P6" s="35"/>
      <c r="AE6" s="8"/>
      <c r="BH6" s="63">
        <v>4</v>
      </c>
      <c r="BI6" s="5" t="s">
        <v>5</v>
      </c>
      <c r="BL6" s="2" t="s">
        <v>43</v>
      </c>
      <c r="BM6" s="3">
        <f>BM2+39</f>
        <v>44329</v>
      </c>
    </row>
    <row r="7" spans="2:65" ht="20.100000000000001" customHeight="1" x14ac:dyDescent="0.3">
      <c r="K7" s="5"/>
      <c r="L7" s="9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BA7" s="3"/>
      <c r="BH7" s="63">
        <v>5</v>
      </c>
      <c r="BI7" s="5" t="s">
        <v>6</v>
      </c>
      <c r="BL7" s="2" t="s">
        <v>44</v>
      </c>
      <c r="BM7" s="3">
        <f>BM2+49</f>
        <v>44339</v>
      </c>
    </row>
    <row r="8" spans="2:65" ht="20.100000000000001" customHeight="1" x14ac:dyDescent="0.3">
      <c r="B8" s="44" t="s">
        <v>107</v>
      </c>
      <c r="C8" s="96"/>
      <c r="D8" s="25">
        <f>DATE(O6,N6,1)</f>
        <v>44501</v>
      </c>
      <c r="E8" s="25">
        <f>D8+1</f>
        <v>44502</v>
      </c>
      <c r="F8" s="25">
        <f t="shared" ref="F8:AB8" si="0">E8+1</f>
        <v>44503</v>
      </c>
      <c r="G8" s="25">
        <f t="shared" si="0"/>
        <v>44504</v>
      </c>
      <c r="H8" s="25">
        <f t="shared" si="0"/>
        <v>44505</v>
      </c>
      <c r="I8" s="25">
        <f t="shared" si="0"/>
        <v>44506</v>
      </c>
      <c r="J8" s="25">
        <f t="shared" si="0"/>
        <v>44507</v>
      </c>
      <c r="K8" s="25">
        <f t="shared" si="0"/>
        <v>44508</v>
      </c>
      <c r="L8" s="25">
        <f t="shared" si="0"/>
        <v>44509</v>
      </c>
      <c r="M8" s="25">
        <f t="shared" si="0"/>
        <v>44510</v>
      </c>
      <c r="N8" s="25">
        <f t="shared" si="0"/>
        <v>44511</v>
      </c>
      <c r="O8" s="25">
        <f t="shared" si="0"/>
        <v>44512</v>
      </c>
      <c r="P8" s="25">
        <f t="shared" si="0"/>
        <v>44513</v>
      </c>
      <c r="Q8" s="25">
        <f t="shared" si="0"/>
        <v>44514</v>
      </c>
      <c r="R8" s="25">
        <f t="shared" si="0"/>
        <v>44515</v>
      </c>
      <c r="S8" s="25">
        <f t="shared" si="0"/>
        <v>44516</v>
      </c>
      <c r="T8" s="25">
        <f t="shared" si="0"/>
        <v>44517</v>
      </c>
      <c r="U8" s="25">
        <f t="shared" si="0"/>
        <v>44518</v>
      </c>
      <c r="V8" s="25">
        <f>U8+1</f>
        <v>44519</v>
      </c>
      <c r="W8" s="25">
        <f t="shared" si="0"/>
        <v>44520</v>
      </c>
      <c r="X8" s="25">
        <f t="shared" si="0"/>
        <v>44521</v>
      </c>
      <c r="Y8" s="25">
        <f t="shared" si="0"/>
        <v>44522</v>
      </c>
      <c r="Z8" s="25">
        <f>Y8+1</f>
        <v>44523</v>
      </c>
      <c r="AA8" s="25">
        <f t="shared" si="0"/>
        <v>44524</v>
      </c>
      <c r="AB8" s="25">
        <f t="shared" si="0"/>
        <v>44525</v>
      </c>
      <c r="AC8" s="25">
        <f>AB8+1</f>
        <v>44526</v>
      </c>
      <c r="AD8" s="25">
        <f>AC8+1</f>
        <v>44527</v>
      </c>
      <c r="AE8" s="25">
        <f>AD8+1</f>
        <v>44528</v>
      </c>
      <c r="AF8" s="25">
        <f>IF(MONTH(AE8)=MONTH(AE8+1),AE8+1,"")</f>
        <v>44529</v>
      </c>
      <c r="AG8" s="25">
        <f>IF(MONTH(AE8)=MONTH(AE8+2),AE8+2,"")</f>
        <v>44530</v>
      </c>
      <c r="AH8" s="25" t="str">
        <f>IF(MONTH(AE8)=MONTH(AE8+3),AE8+3,"")</f>
        <v/>
      </c>
      <c r="AI8" s="4"/>
      <c r="AS8" s="3"/>
      <c r="AT8" s="5"/>
      <c r="BH8" s="63">
        <v>6</v>
      </c>
      <c r="BI8" s="5" t="s">
        <v>7</v>
      </c>
      <c r="BL8" s="2" t="s">
        <v>45</v>
      </c>
      <c r="BM8" s="3">
        <f>BM7+1</f>
        <v>44340</v>
      </c>
    </row>
    <row r="9" spans="2:65" ht="20.100000000000001" customHeight="1" x14ac:dyDescent="0.3">
      <c r="B9" s="94" t="s">
        <v>51</v>
      </c>
      <c r="C9" s="17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4"/>
      <c r="AC9" s="34"/>
      <c r="AD9" s="34"/>
      <c r="AE9" s="34"/>
      <c r="AF9" s="34"/>
      <c r="AG9" s="34"/>
      <c r="AH9" s="34"/>
      <c r="AI9" s="1"/>
      <c r="BH9" s="63">
        <v>7</v>
      </c>
      <c r="BI9" s="5" t="s">
        <v>8</v>
      </c>
      <c r="BL9" s="2" t="s">
        <v>46</v>
      </c>
      <c r="BM9" s="3">
        <f>DATE($O$6,7,14)</f>
        <v>44391</v>
      </c>
    </row>
    <row r="10" spans="2:65" ht="20.100000000000001" customHeight="1" x14ac:dyDescent="0.3">
      <c r="B10" s="95" t="s">
        <v>52</v>
      </c>
      <c r="C10" s="17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Q10" s="13"/>
      <c r="AR10" s="10"/>
      <c r="AS10" s="10"/>
      <c r="AT10" s="10"/>
      <c r="AU10" s="10"/>
      <c r="BH10" s="63">
        <v>8</v>
      </c>
      <c r="BI10" s="5" t="s">
        <v>9</v>
      </c>
      <c r="BL10" s="2" t="s">
        <v>47</v>
      </c>
      <c r="BM10" s="3">
        <f>DATE($O$6,8,15)</f>
        <v>44423</v>
      </c>
    </row>
    <row r="11" spans="2:65" ht="20.100000000000001" customHeight="1" x14ac:dyDescent="0.3">
      <c r="B11" s="95" t="s">
        <v>53</v>
      </c>
      <c r="C11" s="17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R11" s="6"/>
      <c r="AS11" s="10"/>
      <c r="AU11" s="10"/>
      <c r="AV11" s="6"/>
      <c r="BH11" s="63">
        <v>9</v>
      </c>
      <c r="BI11" s="5" t="s">
        <v>10</v>
      </c>
      <c r="BL11" s="2" t="s">
        <v>48</v>
      </c>
      <c r="BM11" s="3">
        <f>DATE($O$6,11,1)</f>
        <v>44501</v>
      </c>
    </row>
    <row r="12" spans="2:65" ht="20.100000000000001" customHeight="1" x14ac:dyDescent="0.3">
      <c r="B12" s="95" t="s">
        <v>54</v>
      </c>
      <c r="C12" s="17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K12" s="10"/>
      <c r="AR12" s="6"/>
      <c r="AS12" s="10"/>
      <c r="AT12" s="10"/>
      <c r="AU12" s="10"/>
      <c r="AV12" s="6"/>
      <c r="BH12" s="63">
        <v>10</v>
      </c>
      <c r="BI12" s="5" t="s">
        <v>11</v>
      </c>
      <c r="BL12" s="2" t="s">
        <v>49</v>
      </c>
      <c r="BM12" s="3">
        <f>DATE($O$6,11,11)</f>
        <v>44511</v>
      </c>
    </row>
    <row r="13" spans="2:65" ht="20.100000000000001" customHeight="1" x14ac:dyDescent="0.3">
      <c r="B13" s="95" t="s">
        <v>55</v>
      </c>
      <c r="C13" s="17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4"/>
      <c r="AC13" s="34"/>
      <c r="AD13" s="34"/>
      <c r="AE13" s="34"/>
      <c r="AF13" s="34"/>
      <c r="AG13" s="34"/>
      <c r="AH13" s="34"/>
      <c r="AJ13" s="6"/>
      <c r="AK13" s="39"/>
      <c r="AQ13" s="39"/>
      <c r="AR13" s="6"/>
      <c r="AS13" s="39"/>
      <c r="AT13" s="39"/>
      <c r="AU13" s="39"/>
      <c r="AV13" s="6"/>
      <c r="BH13" s="63">
        <v>11</v>
      </c>
      <c r="BI13" s="5" t="s">
        <v>12</v>
      </c>
      <c r="BL13" s="2" t="s">
        <v>50</v>
      </c>
      <c r="BM13" s="3">
        <f>DATE($O$6,12,25)</f>
        <v>44555</v>
      </c>
    </row>
    <row r="14" spans="2:65" ht="20.100000000000001" customHeight="1" x14ac:dyDescent="0.3">
      <c r="B14" s="95" t="s">
        <v>56</v>
      </c>
      <c r="C14" s="17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BH14" s="63">
        <v>12</v>
      </c>
      <c r="BI14" s="5" t="s">
        <v>13</v>
      </c>
    </row>
    <row r="15" spans="2:65" ht="20.100000000000001" customHeight="1" x14ac:dyDescent="0.3">
      <c r="B15" s="95" t="s">
        <v>57</v>
      </c>
      <c r="C15" s="17"/>
      <c r="D15" s="34"/>
      <c r="E15" s="34"/>
      <c r="F15" s="34"/>
      <c r="G15" s="34" t="s">
        <v>111</v>
      </c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4"/>
      <c r="AC15" s="34"/>
      <c r="AD15" s="34"/>
      <c r="AE15" s="34"/>
      <c r="AF15" s="34"/>
      <c r="AG15" s="34"/>
      <c r="AH15" s="34"/>
    </row>
    <row r="16" spans="2:65" ht="20.100000000000001" customHeight="1" x14ac:dyDescent="0.3">
      <c r="B16" s="95" t="s">
        <v>58</v>
      </c>
      <c r="C16" s="17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</row>
    <row r="17" spans="2:34" ht="20.100000000000001" customHeight="1" x14ac:dyDescent="0.3">
      <c r="B17" s="95" t="s">
        <v>59</v>
      </c>
      <c r="C17" s="17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4"/>
      <c r="AC17" s="34"/>
      <c r="AD17" s="34"/>
      <c r="AE17" s="34"/>
      <c r="AF17" s="34"/>
      <c r="AG17" s="34"/>
      <c r="AH17" s="34"/>
    </row>
    <row r="18" spans="2:34" ht="20.100000000000001" customHeight="1" x14ac:dyDescent="0.3">
      <c r="B18" s="95" t="s">
        <v>60</v>
      </c>
      <c r="C18" s="17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</row>
    <row r="19" spans="2:34" ht="20.100000000000001" customHeight="1" x14ac:dyDescent="0.3">
      <c r="B19" s="95" t="s">
        <v>61</v>
      </c>
      <c r="C19" s="17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</row>
    <row r="20" spans="2:34" ht="20.100000000000001" customHeight="1" x14ac:dyDescent="0.3">
      <c r="B20" s="95" t="s">
        <v>62</v>
      </c>
      <c r="C20" s="17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</row>
    <row r="21" spans="2:34" ht="20.100000000000001" customHeight="1" x14ac:dyDescent="0.3">
      <c r="B21" s="95" t="s">
        <v>63</v>
      </c>
      <c r="C21" s="17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</row>
    <row r="22" spans="2:34" ht="20.100000000000001" customHeight="1" x14ac:dyDescent="0.3">
      <c r="B22" s="95" t="s">
        <v>64</v>
      </c>
      <c r="C22" s="17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</row>
    <row r="23" spans="2:34" ht="20.100000000000001" customHeight="1" x14ac:dyDescent="0.3">
      <c r="B23" s="95" t="s">
        <v>65</v>
      </c>
      <c r="C23" s="17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</row>
    <row r="24" spans="2:34" ht="20.100000000000001" customHeight="1" x14ac:dyDescent="0.3">
      <c r="B24" s="95" t="s">
        <v>66</v>
      </c>
      <c r="C24" s="17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</row>
    <row r="25" spans="2:34" ht="20.100000000000001" customHeight="1" x14ac:dyDescent="0.3">
      <c r="B25" s="95" t="s">
        <v>67</v>
      </c>
      <c r="C25" s="17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</row>
    <row r="26" spans="2:34" ht="20.100000000000001" customHeight="1" x14ac:dyDescent="0.3">
      <c r="B26" s="95" t="s">
        <v>68</v>
      </c>
      <c r="C26" s="17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</row>
    <row r="27" spans="2:34" ht="20.100000000000001" customHeight="1" x14ac:dyDescent="0.3">
      <c r="B27" s="95" t="s">
        <v>69</v>
      </c>
      <c r="C27" s="17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4"/>
      <c r="Z27" s="34"/>
      <c r="AA27" s="34"/>
      <c r="AB27" s="34"/>
      <c r="AC27" s="34"/>
      <c r="AD27" s="34"/>
      <c r="AE27" s="34"/>
      <c r="AF27" s="34"/>
      <c r="AG27" s="34"/>
      <c r="AH27" s="34"/>
    </row>
    <row r="28" spans="2:34" ht="20.100000000000001" customHeight="1" x14ac:dyDescent="0.3">
      <c r="B28" s="95" t="s">
        <v>70</v>
      </c>
      <c r="C28" s="17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</row>
    <row r="29" spans="2:34" ht="20.100000000000001" customHeight="1" x14ac:dyDescent="0.3">
      <c r="B29" s="95" t="s">
        <v>71</v>
      </c>
      <c r="C29" s="17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4"/>
      <c r="Z29" s="34"/>
      <c r="AA29" s="34"/>
      <c r="AB29" s="34"/>
      <c r="AC29" s="34"/>
      <c r="AD29" s="34"/>
      <c r="AE29" s="34"/>
      <c r="AF29" s="34"/>
      <c r="AG29" s="34"/>
      <c r="AH29" s="34"/>
    </row>
    <row r="30" spans="2:34" ht="20.100000000000001" customHeight="1" x14ac:dyDescent="0.3">
      <c r="B30" s="95" t="s">
        <v>72</v>
      </c>
      <c r="C30" s="17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</row>
    <row r="31" spans="2:34" ht="20.100000000000001" customHeight="1" x14ac:dyDescent="0.3">
      <c r="B31" s="95" t="s">
        <v>73</v>
      </c>
      <c r="C31" s="17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</row>
    <row r="32" spans="2:34" ht="20.100000000000001" customHeight="1" x14ac:dyDescent="0.3">
      <c r="B32" s="95" t="s">
        <v>74</v>
      </c>
      <c r="C32" s="17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</row>
    <row r="33" spans="2:34" ht="20.100000000000001" customHeight="1" x14ac:dyDescent="0.3">
      <c r="B33" s="95" t="s">
        <v>75</v>
      </c>
      <c r="C33" s="17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</row>
    <row r="34" spans="2:34" ht="20.100000000000001" customHeight="1" x14ac:dyDescent="0.3">
      <c r="B34" s="95" t="s">
        <v>76</v>
      </c>
      <c r="C34" s="17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34"/>
      <c r="AH34" s="34"/>
    </row>
    <row r="35" spans="2:34" ht="20.100000000000001" customHeight="1" x14ac:dyDescent="0.3">
      <c r="B35" s="95" t="s">
        <v>77</v>
      </c>
      <c r="C35" s="17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34"/>
      <c r="AH35" s="34"/>
    </row>
    <row r="36" spans="2:34" ht="20.100000000000001" customHeight="1" x14ac:dyDescent="0.3">
      <c r="B36" s="95" t="s">
        <v>78</v>
      </c>
      <c r="C36" s="17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</row>
    <row r="37" spans="2:34" ht="20.100000000000001" customHeight="1" x14ac:dyDescent="0.3">
      <c r="B37" s="95" t="s">
        <v>79</v>
      </c>
      <c r="C37" s="17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</row>
    <row r="38" spans="2:34" ht="20.100000000000001" customHeight="1" x14ac:dyDescent="0.3">
      <c r="B38" s="95" t="s">
        <v>80</v>
      </c>
      <c r="C38" s="17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</row>
    <row r="39" spans="2:34" ht="20.100000000000001" customHeight="1" x14ac:dyDescent="0.3">
      <c r="B39" s="95" t="s">
        <v>81</v>
      </c>
      <c r="C39" s="17"/>
      <c r="D39" s="34"/>
      <c r="E39" s="34"/>
      <c r="F39" s="34"/>
      <c r="G39" s="34"/>
      <c r="H39" s="34"/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</row>
    <row r="40" spans="2:34" ht="20.100000000000001" customHeight="1" x14ac:dyDescent="0.3">
      <c r="B40" s="95" t="s">
        <v>82</v>
      </c>
      <c r="C40" s="17"/>
      <c r="D40" s="34"/>
      <c r="E40" s="34"/>
      <c r="F40" s="34"/>
      <c r="G40" s="34"/>
      <c r="H40" s="34"/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4"/>
      <c r="AE40" s="34"/>
      <c r="AF40" s="34"/>
      <c r="AG40" s="34"/>
      <c r="AH40" s="34"/>
    </row>
    <row r="41" spans="2:34" ht="20.100000000000001" customHeight="1" x14ac:dyDescent="0.3">
      <c r="B41" s="95" t="s">
        <v>83</v>
      </c>
      <c r="C41" s="17"/>
      <c r="D41" s="34"/>
      <c r="E41" s="34"/>
      <c r="F41" s="34"/>
      <c r="G41" s="34"/>
      <c r="H41" s="34"/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</row>
    <row r="42" spans="2:34" ht="20.100000000000001" customHeight="1" x14ac:dyDescent="0.3">
      <c r="B42" s="95" t="s">
        <v>84</v>
      </c>
      <c r="C42" s="17"/>
      <c r="D42" s="34"/>
      <c r="E42" s="34"/>
      <c r="F42" s="34"/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  <c r="AE42" s="34"/>
      <c r="AF42" s="34"/>
      <c r="AG42" s="34"/>
      <c r="AH42" s="34"/>
    </row>
    <row r="43" spans="2:34" ht="20.100000000000001" customHeight="1" x14ac:dyDescent="0.3">
      <c r="B43" s="95" t="s">
        <v>85</v>
      </c>
      <c r="C43" s="17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4"/>
      <c r="Z43" s="34"/>
      <c r="AA43" s="34"/>
      <c r="AB43" s="34"/>
      <c r="AC43" s="34"/>
      <c r="AD43" s="34"/>
      <c r="AE43" s="34"/>
      <c r="AF43" s="34"/>
      <c r="AG43" s="34"/>
      <c r="AH43" s="34"/>
    </row>
    <row r="44" spans="2:34" ht="20.100000000000001" customHeight="1" x14ac:dyDescent="0.3">
      <c r="B44" s="95" t="s">
        <v>86</v>
      </c>
      <c r="C44" s="17"/>
      <c r="D44" s="34"/>
      <c r="E44" s="34"/>
      <c r="F44" s="34"/>
      <c r="G44" s="34"/>
      <c r="H44" s="34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/>
      <c r="AA44" s="34"/>
      <c r="AB44" s="34"/>
      <c r="AC44" s="34"/>
      <c r="AD44" s="34"/>
      <c r="AE44" s="34"/>
      <c r="AF44" s="34"/>
      <c r="AG44" s="34"/>
      <c r="AH44" s="34"/>
    </row>
    <row r="45" spans="2:34" ht="20.100000000000001" customHeight="1" x14ac:dyDescent="0.3">
      <c r="B45" s="95" t="s">
        <v>87</v>
      </c>
      <c r="C45" s="17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4"/>
      <c r="Z45" s="34"/>
      <c r="AA45" s="34"/>
      <c r="AB45" s="34"/>
      <c r="AC45" s="34"/>
      <c r="AD45" s="34"/>
      <c r="AE45" s="34"/>
      <c r="AF45" s="34"/>
      <c r="AG45" s="34"/>
      <c r="AH45" s="34"/>
    </row>
    <row r="46" spans="2:34" ht="20.100000000000001" customHeight="1" x14ac:dyDescent="0.3">
      <c r="B46" s="95" t="s">
        <v>88</v>
      </c>
      <c r="C46" s="17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</row>
    <row r="47" spans="2:34" ht="20.100000000000001" customHeight="1" x14ac:dyDescent="0.3">
      <c r="B47" s="95" t="s">
        <v>89</v>
      </c>
      <c r="C47" s="17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4"/>
      <c r="Z47" s="34"/>
      <c r="AA47" s="34"/>
      <c r="AB47" s="34"/>
      <c r="AC47" s="34"/>
      <c r="AD47" s="34"/>
      <c r="AE47" s="34"/>
      <c r="AF47" s="34"/>
      <c r="AG47" s="34"/>
      <c r="AH47" s="34"/>
    </row>
    <row r="48" spans="2:34" ht="20.100000000000001" customHeight="1" x14ac:dyDescent="0.3">
      <c r="B48" s="95" t="s">
        <v>90</v>
      </c>
      <c r="C48" s="17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</row>
    <row r="49" spans="2:34" ht="20.100000000000001" customHeight="1" x14ac:dyDescent="0.3">
      <c r="B49" s="95" t="s">
        <v>91</v>
      </c>
      <c r="C49" s="17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  <c r="AA49" s="34"/>
      <c r="AB49" s="34"/>
      <c r="AC49" s="34"/>
      <c r="AD49" s="34"/>
      <c r="AE49" s="34"/>
      <c r="AF49" s="34"/>
      <c r="AG49" s="34"/>
      <c r="AH49" s="34"/>
    </row>
    <row r="50" spans="2:34" ht="20.100000000000001" customHeight="1" x14ac:dyDescent="0.3">
      <c r="B50" s="95" t="s">
        <v>110</v>
      </c>
      <c r="C50" s="17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4"/>
      <c r="Z50" s="34"/>
      <c r="AA50" s="34"/>
      <c r="AB50" s="34"/>
      <c r="AC50" s="34"/>
      <c r="AD50" s="34"/>
      <c r="AE50" s="34"/>
      <c r="AF50" s="34"/>
      <c r="AG50" s="34"/>
      <c r="AH50" s="34"/>
    </row>
    <row r="51" spans="2:34" ht="20.100000000000001" customHeight="1" x14ac:dyDescent="0.3">
      <c r="B51" s="95" t="s">
        <v>93</v>
      </c>
      <c r="C51" s="17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</row>
    <row r="52" spans="2:34" ht="20.100000000000001" customHeight="1" x14ac:dyDescent="0.3">
      <c r="B52" s="95" t="s">
        <v>94</v>
      </c>
      <c r="C52" s="17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4"/>
      <c r="Z52" s="34"/>
      <c r="AA52" s="34"/>
      <c r="AB52" s="34"/>
      <c r="AC52" s="34"/>
      <c r="AD52" s="34"/>
      <c r="AE52" s="34"/>
      <c r="AF52" s="34"/>
      <c r="AG52" s="34"/>
      <c r="AH52" s="34"/>
    </row>
    <row r="53" spans="2:34" ht="20.100000000000001" customHeight="1" x14ac:dyDescent="0.3">
      <c r="B53" s="95" t="s">
        <v>95</v>
      </c>
      <c r="C53" s="17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</row>
    <row r="54" spans="2:34" ht="20.100000000000001" customHeight="1" x14ac:dyDescent="0.3">
      <c r="B54" s="95" t="s">
        <v>96</v>
      </c>
      <c r="C54" s="17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</row>
    <row r="55" spans="2:34" ht="20.100000000000001" customHeight="1" x14ac:dyDescent="0.3">
      <c r="B55" s="95" t="s">
        <v>97</v>
      </c>
      <c r="C55" s="17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4"/>
      <c r="Z55" s="34"/>
      <c r="AA55" s="34"/>
      <c r="AB55" s="34"/>
      <c r="AC55" s="34"/>
      <c r="AD55" s="34"/>
      <c r="AE55" s="34"/>
      <c r="AF55" s="34"/>
      <c r="AG55" s="34"/>
      <c r="AH55" s="34"/>
    </row>
    <row r="56" spans="2:34" ht="20.100000000000001" customHeight="1" x14ac:dyDescent="0.3">
      <c r="B56" s="95" t="s">
        <v>98</v>
      </c>
      <c r="C56" s="17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</row>
    <row r="57" spans="2:34" ht="20.100000000000001" customHeight="1" x14ac:dyDescent="0.3">
      <c r="B57" s="95" t="s">
        <v>99</v>
      </c>
      <c r="C57" s="17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34"/>
      <c r="AF57" s="34"/>
      <c r="AG57" s="34"/>
      <c r="AH57" s="34"/>
    </row>
    <row r="58" spans="2:34" ht="20.100000000000001" customHeight="1" x14ac:dyDescent="0.3">
      <c r="B58" s="95" t="s">
        <v>100</v>
      </c>
      <c r="C58" s="17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</row>
    <row r="59" spans="2:34" ht="20.100000000000001" customHeight="1" x14ac:dyDescent="0.3">
      <c r="B59" s="95" t="s">
        <v>101</v>
      </c>
      <c r="C59" s="17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34"/>
      <c r="AF59" s="34"/>
      <c r="AG59" s="34"/>
      <c r="AH59" s="34"/>
    </row>
    <row r="60" spans="2:34" ht="20.100000000000001" customHeight="1" x14ac:dyDescent="0.3">
      <c r="B60" s="95" t="s">
        <v>102</v>
      </c>
      <c r="C60" s="17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</row>
    <row r="61" spans="2:34" ht="20.100000000000001" customHeight="1" x14ac:dyDescent="0.3">
      <c r="B61" s="95" t="s">
        <v>103</v>
      </c>
      <c r="C61" s="17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  <c r="AF61" s="34"/>
      <c r="AG61" s="34"/>
      <c r="AH61" s="34"/>
    </row>
    <row r="62" spans="2:34" ht="20.100000000000001" customHeight="1" x14ac:dyDescent="0.3">
      <c r="B62" s="95" t="s">
        <v>104</v>
      </c>
      <c r="C62" s="17"/>
      <c r="D62" s="34"/>
      <c r="E62" s="34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</row>
    <row r="63" spans="2:34" ht="20.100000000000001" customHeight="1" x14ac:dyDescent="0.3">
      <c r="B63" s="95" t="s">
        <v>105</v>
      </c>
      <c r="C63" s="17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</row>
    <row r="64" spans="2:34" ht="20.100000000000001" customHeight="1" x14ac:dyDescent="0.3">
      <c r="B64" s="95" t="s">
        <v>106</v>
      </c>
      <c r="C64" s="17"/>
      <c r="D64" s="34"/>
      <c r="E64" s="34"/>
      <c r="F64" s="34"/>
      <c r="G64" s="34"/>
      <c r="H64" s="34"/>
      <c r="I64" s="34"/>
      <c r="J64" s="34"/>
      <c r="K64" s="34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  <c r="AE64" s="34"/>
      <c r="AF64" s="34"/>
      <c r="AG64" s="34"/>
      <c r="AH64" s="34"/>
    </row>
    <row r="65" spans="2:34" ht="20.100000000000001" customHeight="1" x14ac:dyDescent="0.3">
      <c r="B65" s="95"/>
      <c r="C65" s="17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  <c r="AE65" s="34"/>
      <c r="AF65" s="34"/>
      <c r="AG65" s="34"/>
      <c r="AH65" s="34"/>
    </row>
    <row r="66" spans="2:34" ht="20.100000000000001" customHeight="1" x14ac:dyDescent="0.3">
      <c r="B66" s="95"/>
      <c r="C66" s="17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  <c r="AE66" s="34"/>
      <c r="AF66" s="34"/>
      <c r="AG66" s="34"/>
      <c r="AH66" s="34"/>
    </row>
    <row r="67" spans="2:34" ht="20.100000000000001" customHeight="1" x14ac:dyDescent="0.3">
      <c r="B67" s="95"/>
      <c r="C67" s="17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  <c r="AE67" s="34"/>
      <c r="AF67" s="34"/>
      <c r="AG67" s="34"/>
      <c r="AH67" s="34"/>
    </row>
    <row r="68" spans="2:34" ht="20.100000000000001" customHeight="1" x14ac:dyDescent="0.3">
      <c r="B68" s="95"/>
      <c r="C68" s="17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4"/>
    </row>
    <row r="69" spans="2:34" ht="20.100000000000001" customHeight="1" x14ac:dyDescent="0.3">
      <c r="D69" s="2"/>
      <c r="F69" s="2"/>
      <c r="G69" s="2"/>
      <c r="H69" s="2"/>
      <c r="I69" s="2"/>
      <c r="J69" s="2"/>
      <c r="K69" s="2"/>
    </row>
  </sheetData>
  <sheetProtection selectLockedCells="1"/>
  <conditionalFormatting sqref="D8:AI68">
    <cfRule type="expression" dxfId="19" priority="28">
      <formula>D$8&lt;&gt;""</formula>
    </cfRule>
  </conditionalFormatting>
  <conditionalFormatting sqref="D8:AH68">
    <cfRule type="expression" dxfId="18" priority="26">
      <formula>WEEKDAY(D$8,2)=7</formula>
    </cfRule>
    <cfRule type="expression" dxfId="17" priority="27">
      <formula>WEEKDAY(D$8,2)=6</formula>
    </cfRule>
  </conditionalFormatting>
  <conditionalFormatting sqref="D9:AH68">
    <cfRule type="cellIs" dxfId="16" priority="17" operator="equal">
      <formula>"AA"</formula>
    </cfRule>
    <cfRule type="cellIs" dxfId="15" priority="18" operator="equal">
      <formula>"AA"</formula>
    </cfRule>
    <cfRule type="cellIs" dxfId="14" priority="19" operator="equal">
      <formula>"CSS"</formula>
    </cfRule>
    <cfRule type="cellIs" dxfId="13" priority="21" operator="equal">
      <formula>"CP"</formula>
    </cfRule>
    <cfRule type="cellIs" dxfId="12" priority="22" operator="equal">
      <formula>"AI"</formula>
    </cfRule>
    <cfRule type="cellIs" dxfId="11" priority="24" operator="equal">
      <formula>"MAL"</formula>
    </cfRule>
  </conditionalFormatting>
  <conditionalFormatting sqref="D8:AH68">
    <cfRule type="expression" dxfId="10" priority="16">
      <formula>COUNTIF(JF,D$8)=1</formula>
    </cfRule>
  </conditionalFormatting>
  <dataValidations count="1">
    <dataValidation type="list" allowBlank="1" showInputMessage="1" showErrorMessage="1" sqref="B9:B64 B67:B68" xr:uid="{00000000-0002-0000-0000-000001000000}">
      <formula1>Personnel</formula1>
    </dataValidation>
  </dataValidations>
  <printOptions horizontalCentered="1"/>
  <pageMargins left="0.51181102362204722" right="0.11811023622047245" top="0.15748031496062992" bottom="0.35433070866141736" header="0.31496062992125984" footer="0.31496062992125984"/>
  <pageSetup paperSize="9" scale="45" orientation="landscape" r:id="rId1"/>
  <headerFooter>
    <oddFooter>&amp;L     &amp;8  &amp;R&amp;8EDITION : Septembre 2021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Spinner 3">
              <controlPr defaultSize="0" autoPict="0" macro="[0]!Graphe_Planning">
                <anchor moveWithCells="1" sizeWithCells="1">
                  <from>
                    <xdr:col>15</xdr:col>
                    <xdr:colOff>0</xdr:colOff>
                    <xdr:row>4</xdr:row>
                    <xdr:rowOff>251460</xdr:rowOff>
                  </from>
                  <to>
                    <xdr:col>15</xdr:col>
                    <xdr:colOff>152400</xdr:colOff>
                    <xdr:row>5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5" name="Drop Down 6">
              <controlPr defaultSize="0" autoLine="0" autoPict="0" macro="[0]!Clic_Mois">
                <anchor moveWithCells="1">
                  <from>
                    <xdr:col>12</xdr:col>
                    <xdr:colOff>0</xdr:colOff>
                    <xdr:row>4</xdr:row>
                    <xdr:rowOff>251460</xdr:rowOff>
                  </from>
                  <to>
                    <xdr:col>14</xdr:col>
                    <xdr:colOff>30480</xdr:colOff>
                    <xdr:row>6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ListeServices!$B$2:$B$42</xm:f>
          </x14:formula1>
          <xm:sqref>C9:C68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90804-A524-41EC-AD35-E76FF4DA060A}">
  <sheetPr codeName="Feuil4"/>
  <dimension ref="A5:M22"/>
  <sheetViews>
    <sheetView topLeftCell="A5" workbookViewId="0">
      <selection activeCell="B8" sqref="B8"/>
    </sheetView>
  </sheetViews>
  <sheetFormatPr baseColWidth="10" defaultColWidth="11.44140625" defaultRowHeight="20.100000000000001" customHeight="1" x14ac:dyDescent="0.3"/>
  <cols>
    <col min="1" max="1" width="3.33203125" style="33" customWidth="1"/>
    <col min="2" max="2" width="16.33203125" style="33" customWidth="1"/>
    <col min="3" max="3" width="12.6640625" style="33" customWidth="1"/>
    <col min="4" max="5" width="10.6640625" style="33" customWidth="1"/>
    <col min="6" max="10" width="8.6640625" style="33" customWidth="1"/>
    <col min="11" max="16384" width="11.44140625" style="33"/>
  </cols>
  <sheetData>
    <row r="5" spans="1:13" ht="20.100000000000001" customHeight="1" x14ac:dyDescent="0.3">
      <c r="B5" s="34"/>
      <c r="C5" s="34"/>
      <c r="D5" s="49"/>
      <c r="E5" s="50"/>
      <c r="F5" s="53"/>
      <c r="G5" s="53"/>
      <c r="H5" s="53"/>
      <c r="I5" s="51"/>
    </row>
    <row r="6" spans="1:13" ht="20.100000000000001" customHeight="1" x14ac:dyDescent="0.3">
      <c r="B6" s="75">
        <v>2021</v>
      </c>
      <c r="C6" s="54"/>
      <c r="D6" s="54"/>
      <c r="E6" s="54"/>
      <c r="F6" s="54"/>
      <c r="G6" s="54"/>
      <c r="H6" s="54"/>
      <c r="I6" s="54"/>
    </row>
    <row r="8" spans="1:13" ht="20.100000000000001" customHeight="1" x14ac:dyDescent="0.3">
      <c r="B8" s="26" t="s">
        <v>30</v>
      </c>
      <c r="C8" s="55" t="s">
        <v>16</v>
      </c>
      <c r="D8" s="56" t="s">
        <v>14</v>
      </c>
      <c r="E8" s="57" t="s">
        <v>15</v>
      </c>
      <c r="F8" s="81"/>
      <c r="G8" s="82"/>
      <c r="H8" s="82"/>
      <c r="I8" s="82"/>
      <c r="J8" s="83"/>
      <c r="M8" s="76"/>
    </row>
    <row r="9" spans="1:13" ht="20.100000000000001" customHeight="1" x14ac:dyDescent="0.3">
      <c r="A9" s="78">
        <v>1</v>
      </c>
      <c r="B9" s="79">
        <f>EOMONTH(DATE($B$6,A9,1),0)</f>
        <v>44227</v>
      </c>
      <c r="C9" s="92" t="s">
        <v>109</v>
      </c>
      <c r="D9" s="77"/>
      <c r="E9" s="86"/>
      <c r="F9" s="52"/>
      <c r="G9" s="52"/>
      <c r="H9" s="52"/>
      <c r="I9" s="52"/>
      <c r="J9" s="52"/>
      <c r="M9" s="76"/>
    </row>
    <row r="10" spans="1:13" ht="20.100000000000001" customHeight="1" x14ac:dyDescent="0.3">
      <c r="A10" s="78">
        <v>2</v>
      </c>
      <c r="B10" s="79">
        <f t="shared" ref="B10:B20" si="0">EOMONTH(DATE($B$6,A10,1),0)</f>
        <v>44255</v>
      </c>
      <c r="C10" s="84"/>
      <c r="D10" s="77"/>
      <c r="E10" s="80"/>
      <c r="F10" s="52"/>
      <c r="G10" s="52"/>
      <c r="H10" s="52"/>
      <c r="I10" s="52"/>
      <c r="J10" s="52"/>
      <c r="M10" s="76"/>
    </row>
    <row r="11" spans="1:13" ht="20.100000000000001" customHeight="1" x14ac:dyDescent="0.3">
      <c r="A11" s="78">
        <v>3</v>
      </c>
      <c r="B11" s="79">
        <f t="shared" si="0"/>
        <v>44286</v>
      </c>
      <c r="C11" s="84"/>
      <c r="D11" s="77"/>
      <c r="E11" s="80"/>
      <c r="F11" s="52"/>
      <c r="G11" s="52"/>
      <c r="H11" s="52"/>
      <c r="I11" s="52"/>
      <c r="J11" s="52"/>
      <c r="M11" s="76"/>
    </row>
    <row r="12" spans="1:13" ht="20.100000000000001" customHeight="1" x14ac:dyDescent="0.3">
      <c r="A12" s="78">
        <v>4</v>
      </c>
      <c r="B12" s="79">
        <f t="shared" si="0"/>
        <v>44316</v>
      </c>
      <c r="C12" s="84"/>
      <c r="D12" s="77"/>
      <c r="E12" s="80"/>
      <c r="F12" s="52"/>
      <c r="G12" s="52"/>
      <c r="H12" s="52"/>
      <c r="I12" s="52"/>
      <c r="J12" s="52"/>
      <c r="M12" s="76"/>
    </row>
    <row r="13" spans="1:13" ht="20.100000000000001" customHeight="1" x14ac:dyDescent="0.3">
      <c r="A13" s="78">
        <v>5</v>
      </c>
      <c r="B13" s="79">
        <f t="shared" si="0"/>
        <v>44347</v>
      </c>
      <c r="C13" s="84"/>
      <c r="D13" s="77"/>
      <c r="E13" s="80"/>
      <c r="F13" s="52"/>
      <c r="G13" s="52"/>
      <c r="H13" s="52"/>
      <c r="I13" s="52"/>
      <c r="J13" s="52"/>
      <c r="M13" s="76"/>
    </row>
    <row r="14" spans="1:13" ht="20.100000000000001" customHeight="1" x14ac:dyDescent="0.3">
      <c r="A14" s="78">
        <v>6</v>
      </c>
      <c r="B14" s="79">
        <f t="shared" si="0"/>
        <v>44377</v>
      </c>
      <c r="C14" s="84"/>
      <c r="D14" s="77"/>
      <c r="E14" s="80"/>
      <c r="F14" s="52"/>
      <c r="G14" s="52"/>
      <c r="H14" s="52"/>
      <c r="I14" s="52"/>
      <c r="J14" s="52"/>
      <c r="M14" s="76"/>
    </row>
    <row r="15" spans="1:13" ht="20.100000000000001" customHeight="1" x14ac:dyDescent="0.3">
      <c r="A15" s="78">
        <v>7</v>
      </c>
      <c r="B15" s="79">
        <f t="shared" si="0"/>
        <v>44408</v>
      </c>
      <c r="C15" s="84"/>
      <c r="D15" s="77"/>
      <c r="E15" s="80"/>
      <c r="F15" s="52"/>
      <c r="G15" s="52"/>
      <c r="H15" s="52"/>
      <c r="I15" s="52"/>
      <c r="J15" s="52"/>
      <c r="M15" s="76"/>
    </row>
    <row r="16" spans="1:13" ht="20.100000000000001" customHeight="1" x14ac:dyDescent="0.3">
      <c r="A16" s="78">
        <v>8</v>
      </c>
      <c r="B16" s="79">
        <f t="shared" si="0"/>
        <v>44439</v>
      </c>
      <c r="C16" s="84"/>
      <c r="D16" s="77"/>
      <c r="E16" s="80"/>
      <c r="F16" s="52"/>
      <c r="G16" s="52"/>
      <c r="H16" s="52"/>
      <c r="I16" s="52"/>
      <c r="J16" s="52"/>
      <c r="M16" s="76"/>
    </row>
    <row r="17" spans="1:13" ht="20.100000000000001" customHeight="1" x14ac:dyDescent="0.3">
      <c r="A17" s="78">
        <v>9</v>
      </c>
      <c r="B17" s="79">
        <f t="shared" si="0"/>
        <v>44469</v>
      </c>
      <c r="C17" s="84"/>
      <c r="D17" s="77"/>
      <c r="E17" s="80"/>
      <c r="F17" s="52"/>
      <c r="G17" s="52"/>
      <c r="H17" s="52"/>
      <c r="I17" s="52"/>
      <c r="J17" s="52"/>
      <c r="M17" s="76"/>
    </row>
    <row r="18" spans="1:13" ht="20.100000000000001" customHeight="1" x14ac:dyDescent="0.3">
      <c r="A18" s="78">
        <v>10</v>
      </c>
      <c r="B18" s="79">
        <f t="shared" si="0"/>
        <v>44500</v>
      </c>
      <c r="C18" s="84"/>
      <c r="D18" s="77"/>
      <c r="E18" s="80"/>
      <c r="F18" s="52"/>
      <c r="G18" s="52"/>
      <c r="H18" s="52"/>
      <c r="I18" s="52"/>
      <c r="J18" s="52"/>
      <c r="M18" s="76"/>
    </row>
    <row r="19" spans="1:13" ht="20.100000000000001" customHeight="1" x14ac:dyDescent="0.3">
      <c r="A19" s="78">
        <v>11</v>
      </c>
      <c r="B19" s="79">
        <f t="shared" si="0"/>
        <v>44530</v>
      </c>
      <c r="C19" s="84"/>
      <c r="D19" s="77"/>
      <c r="E19" s="80"/>
      <c r="F19" s="52"/>
      <c r="G19" s="52"/>
      <c r="H19" s="52"/>
      <c r="I19" s="52"/>
      <c r="J19" s="52"/>
      <c r="M19" s="76"/>
    </row>
    <row r="20" spans="1:13" ht="20.100000000000001" customHeight="1" thickBot="1" x14ac:dyDescent="0.35">
      <c r="A20" s="78">
        <v>12</v>
      </c>
      <c r="B20" s="79">
        <f t="shared" si="0"/>
        <v>44561</v>
      </c>
      <c r="C20" s="85"/>
      <c r="D20" s="77"/>
      <c r="E20" s="80"/>
      <c r="F20" s="52"/>
      <c r="G20" s="52"/>
      <c r="H20" s="52"/>
      <c r="I20" s="52"/>
      <c r="J20" s="52"/>
      <c r="M20" s="76"/>
    </row>
    <row r="21" spans="1:13" ht="24.9" customHeight="1" thickTop="1" thickBot="1" x14ac:dyDescent="0.35">
      <c r="B21" s="58" t="s">
        <v>31</v>
      </c>
      <c r="C21" s="59">
        <f>SUM(C9:C20)</f>
        <v>0</v>
      </c>
      <c r="D21" s="60">
        <f t="shared" ref="D21:E21" si="1">SUM(D9:D20)</f>
        <v>0</v>
      </c>
      <c r="E21" s="61">
        <f t="shared" si="1"/>
        <v>0</v>
      </c>
      <c r="F21" s="62">
        <f>SUM(F9:F20)</f>
        <v>0</v>
      </c>
      <c r="G21" s="62">
        <f t="shared" ref="G21:J21" si="2">SUM(G9:G20)</f>
        <v>0</v>
      </c>
      <c r="H21" s="62">
        <f t="shared" si="2"/>
        <v>0</v>
      </c>
      <c r="I21" s="62">
        <f t="shared" si="2"/>
        <v>0</v>
      </c>
      <c r="J21" s="62">
        <f t="shared" si="2"/>
        <v>0</v>
      </c>
    </row>
    <row r="22" spans="1:13" ht="20.100000000000001" customHeight="1" thickTop="1" x14ac:dyDescent="0.3"/>
  </sheetData>
  <phoneticPr fontId="2" type="noConversion"/>
  <conditionalFormatting sqref="F9:J20">
    <cfRule type="cellIs" dxfId="6" priority="13" operator="equal">
      <formula>0</formula>
    </cfRule>
  </conditionalFormatting>
  <conditionalFormatting sqref="D9:J20">
    <cfRule type="cellIs" dxfId="5" priority="12" operator="equal">
      <formula>0</formula>
    </cfRule>
  </conditionalFormatting>
  <conditionalFormatting sqref="F8:J8">
    <cfRule type="expression" dxfId="4" priority="1">
      <formula>F8="MAL"</formula>
    </cfRule>
    <cfRule type="expression" dxfId="3" priority="2">
      <formula>F8="CSS"</formula>
    </cfRule>
    <cfRule type="expression" dxfId="2" priority="3">
      <formula>F8="CP"</formula>
    </cfRule>
    <cfRule type="expression" dxfId="1" priority="4">
      <formula>F8="AI"</formula>
    </cfRule>
    <cfRule type="expression" dxfId="0" priority="5">
      <formula>F8="AA"</formula>
    </cfRule>
  </conditionalFormatting>
  <printOptions horizontalCentered="1"/>
  <pageMargins left="0.51181102362204722" right="0.11811023622047245" top="0.74803149606299213" bottom="0.74803149606299213" header="0.31496062992125984" footer="0.31496062992125984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Data</vt:lpstr>
      <vt:lpstr>ListeServices</vt:lpstr>
      <vt:lpstr>Planning</vt:lpstr>
      <vt:lpstr>Synthèse annuelle</vt:lpstr>
      <vt:lpstr>Planning!Impression_des_titres</vt:lpstr>
      <vt:lpstr>'Synthèse annuelle'!Impression_des_titres</vt:lpstr>
      <vt:lpstr>JF</vt:lpstr>
      <vt:lpstr>Personnel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Pierre P</cp:lastModifiedBy>
  <cp:lastPrinted>2021-10-31T19:58:35Z</cp:lastPrinted>
  <dcterms:created xsi:type="dcterms:W3CDTF">2021-07-28T20:52:16Z</dcterms:created>
  <dcterms:modified xsi:type="dcterms:W3CDTF">2021-11-05T13:00:35Z</dcterms:modified>
</cp:coreProperties>
</file>