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Gantt\2019\Réservation_Salles\"/>
    </mc:Choice>
  </mc:AlternateContent>
  <xr:revisionPtr revIDLastSave="0" documentId="13_ncr:1_{9C985F2E-5B08-4CCF-A2D8-B0C12F8ACF04}" xr6:coauthVersionLast="45" xr6:coauthVersionMax="45" xr10:uidLastSave="{00000000-0000-0000-0000-000000000000}"/>
  <bookViews>
    <workbookView xWindow="610" yWindow="200" windowWidth="18340" windowHeight="9980" activeTab="1" xr2:uid="{417F0ADC-40DE-46A2-8BEF-D4F0476517C7}"/>
  </bookViews>
  <sheets>
    <sheet name="Cfg" sheetId="2" r:id="rId1"/>
    <sheet name="Mois" sheetId="1" r:id="rId2"/>
    <sheet name="Listing" sheetId="3" r:id="rId3"/>
  </sheets>
  <functionGroups builtInGroupCount="19"/>
  <definedNames>
    <definedName name="Feries">Cfg!$B$2:$C$14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W6" i="1" l="1"/>
  <c r="BV6" i="1"/>
  <c r="BU6" i="1"/>
  <c r="BT6" i="1"/>
  <c r="BS6" i="1"/>
  <c r="BR6" i="1"/>
  <c r="BP6" i="1" l="1"/>
  <c r="AZ6" i="1"/>
  <c r="BA6" i="1" s="1"/>
  <c r="BB6" i="1" s="1"/>
  <c r="BC6" i="1" s="1"/>
  <c r="BD6" i="1" s="1"/>
  <c r="BE6" i="1" s="1"/>
  <c r="BF6" i="1" s="1"/>
  <c r="BG6" i="1" s="1"/>
  <c r="BH6" i="1" s="1"/>
  <c r="BI6" i="1" s="1"/>
  <c r="BJ6" i="1" s="1"/>
  <c r="BK6" i="1" s="1"/>
  <c r="BL6" i="1" s="1"/>
  <c r="BM6" i="1" s="1"/>
  <c r="BN6" i="1" s="1"/>
  <c r="BO6" i="1" s="1"/>
  <c r="AB6" i="1" l="1"/>
  <c r="E6" i="1"/>
  <c r="F6" i="1" s="1"/>
  <c r="G6" i="1" s="1"/>
  <c r="H6" i="1" s="1"/>
  <c r="I6" i="1" s="1"/>
  <c r="J6" i="1" s="1"/>
  <c r="K6" i="1" s="1"/>
  <c r="L6" i="1" s="1"/>
  <c r="M6" i="1" s="1"/>
  <c r="N6" i="1" s="1"/>
  <c r="O6" i="1" s="1"/>
  <c r="P6" i="1" s="1"/>
  <c r="Q6" i="1" s="1"/>
  <c r="R6" i="1" s="1"/>
  <c r="S6" i="1" s="1"/>
  <c r="T6" i="1" s="1"/>
  <c r="U6" i="1" s="1"/>
  <c r="V6" i="1" s="1"/>
  <c r="W6" i="1" s="1"/>
  <c r="X6" i="1" s="1"/>
  <c r="Y6" i="1" s="1"/>
  <c r="Z6" i="1" s="1"/>
  <c r="AA6" i="1" s="1"/>
  <c r="AC6" i="1" l="1"/>
  <c r="AD6" i="1" s="1"/>
  <c r="AE6" i="1" s="1"/>
  <c r="AF6" i="1" s="1"/>
  <c r="AG6" i="1" s="1"/>
  <c r="AH6" i="1" s="1"/>
  <c r="AI6" i="1" s="1"/>
  <c r="AJ6" i="1" s="1"/>
  <c r="AK6" i="1" s="1"/>
  <c r="AL6" i="1" s="1"/>
  <c r="AM6" i="1" s="1"/>
  <c r="AN6" i="1" s="1"/>
  <c r="AO6" i="1" s="1"/>
  <c r="AP6" i="1" s="1"/>
  <c r="AQ6" i="1" s="1"/>
  <c r="AR6" i="1" s="1"/>
  <c r="AS6" i="1" s="1"/>
  <c r="AT6" i="1" s="1"/>
  <c r="AU6" i="1" s="1"/>
  <c r="AV6" i="1" s="1"/>
  <c r="AW6" i="1" s="1"/>
  <c r="AX6" i="1" s="1"/>
  <c r="AY6" i="1" s="1"/>
  <c r="BS3" i="1"/>
  <c r="BT3" i="1"/>
  <c r="BU3" i="1"/>
  <c r="BV3" i="1"/>
  <c r="BW3" i="1"/>
  <c r="BR3" i="1"/>
  <c r="C14" i="2" l="1"/>
  <c r="B14" i="2"/>
  <c r="C13" i="2"/>
  <c r="B13" i="2"/>
  <c r="C12" i="2"/>
  <c r="B12" i="2"/>
  <c r="C11" i="2"/>
  <c r="B11" i="2"/>
  <c r="C10" i="2"/>
  <c r="B10" i="2"/>
  <c r="C6" i="2"/>
  <c r="B6" i="2"/>
  <c r="C5" i="2"/>
  <c r="B5" i="2"/>
  <c r="C3" i="2"/>
  <c r="C8" i="2" s="1"/>
  <c r="C9" i="2" s="1"/>
  <c r="B3" i="2"/>
  <c r="B8" i="2" s="1"/>
  <c r="B9" i="2" s="1"/>
  <c r="C2" i="2"/>
  <c r="B2" i="2"/>
  <c r="C7" i="2" l="1"/>
  <c r="B7" i="2"/>
  <c r="B4" i="2"/>
  <c r="C4" i="2"/>
  <c r="B8" i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</calcChain>
</file>

<file path=xl/sharedStrings.xml><?xml version="1.0" encoding="utf-8"?>
<sst xmlns="http://schemas.openxmlformats.org/spreadsheetml/2006/main" count="171" uniqueCount="72">
  <si>
    <t xml:space="preserve"> </t>
  </si>
  <si>
    <t>Premier de l'An</t>
  </si>
  <si>
    <t>Pâques</t>
  </si>
  <si>
    <t>Lundi de Pâques</t>
  </si>
  <si>
    <t>Fête du Travail</t>
  </si>
  <si>
    <t>Victoire 1945</t>
  </si>
  <si>
    <t>Ascension</t>
  </si>
  <si>
    <t>Pentecôte</t>
  </si>
  <si>
    <t>Lundi de Pentecôte</t>
  </si>
  <si>
    <t>Fête Nationale</t>
  </si>
  <si>
    <t>Assomption</t>
  </si>
  <si>
    <t>Toussaint</t>
  </si>
  <si>
    <t>Armistice</t>
  </si>
  <si>
    <t>Noël</t>
  </si>
  <si>
    <t>Jours Fériés</t>
  </si>
  <si>
    <t>Date</t>
  </si>
  <si>
    <t>H debut</t>
  </si>
  <si>
    <t>H fin</t>
  </si>
  <si>
    <t>Total Mensuel</t>
  </si>
  <si>
    <t>Id_A</t>
  </si>
  <si>
    <t>Ne pas effacer cette ligne '0'</t>
  </si>
  <si>
    <t>Rien</t>
  </si>
  <si>
    <t>Commentaire</t>
  </si>
  <si>
    <t>Motif_D</t>
  </si>
  <si>
    <t>Motif</t>
  </si>
  <si>
    <t>Conférence</t>
  </si>
  <si>
    <t>Cours</t>
  </si>
  <si>
    <t>Spectacle</t>
  </si>
  <si>
    <t>Motif :</t>
  </si>
  <si>
    <t>Demandeur</t>
  </si>
  <si>
    <t>Contact</t>
  </si>
  <si>
    <t>Tél</t>
  </si>
  <si>
    <t>Nb personnes</t>
  </si>
  <si>
    <t>Matériel</t>
  </si>
  <si>
    <t>Traiteur</t>
  </si>
  <si>
    <t>Hall|Amphi|Patio|</t>
  </si>
  <si>
    <t>HAP</t>
  </si>
  <si>
    <t>Date demande</t>
  </si>
  <si>
    <t>TOUT</t>
  </si>
  <si>
    <t>CFPPS- COLLOQUE HYPNOSE</t>
  </si>
  <si>
    <t>BORDESSOULES Alain</t>
  </si>
  <si>
    <t>OUI - 6 tables + mange-debout</t>
  </si>
  <si>
    <t>OUI : Au plaisir des papilles</t>
  </si>
  <si>
    <t>+ AUTRES SALLES DANS LE BATIMENT</t>
  </si>
  <si>
    <t>CFPPS- COLLOQUE SLA</t>
  </si>
  <si>
    <t>URBAIN ALEXANDRA</t>
  </si>
  <si>
    <t>OUI</t>
  </si>
  <si>
    <t>CHU - RCA</t>
  </si>
  <si>
    <t>MME DESTIPS - DOCTEUR NOTZ</t>
  </si>
  <si>
    <t>+ 7/8 SALLES EN PLUS DANS LE BATIMENT</t>
  </si>
  <si>
    <t>CFPPS- COLLOQUE ADDICTION</t>
  </si>
  <si>
    <t>DOCTEUR WITTE - APAJH</t>
  </si>
  <si>
    <t>MME WITTE</t>
  </si>
  <si>
    <t>+ SALLE APRES MIDI</t>
  </si>
  <si>
    <t>HALL</t>
  </si>
  <si>
    <t>CHU- CLOS BOURSE JOUETS PUER</t>
  </si>
  <si>
    <t>H__</t>
  </si>
  <si>
    <t>CFPPS- NAITRE ET GRANDIR</t>
  </si>
  <si>
    <t>MME GAUTREAU - MME LASSERRE</t>
  </si>
  <si>
    <t>ARS - JOURNEE REGIONALE SANTE ENVIRONNEMENT ACCUEIL ENFANT</t>
  </si>
  <si>
    <t>MME MOUSSA - MME LAFOURCADE</t>
  </si>
  <si>
    <t>CHU- ECOLE SAGE FEMME</t>
  </si>
  <si>
    <t>MME SARANDON</t>
  </si>
  <si>
    <t>CHU- DQGR</t>
  </si>
  <si>
    <t>GILLET Stephane- TOUR Lydie</t>
  </si>
  <si>
    <t>CHU- CELLULE AVC</t>
  </si>
  <si>
    <t>DOCTEUR ALY</t>
  </si>
  <si>
    <t>POLE GERONTOLOGIE- PR SALLES</t>
  </si>
  <si>
    <t>MME BEAUMATIN Viviane</t>
  </si>
  <si>
    <t>CFPPS- COLLOQUE ETHIQUE</t>
  </si>
  <si>
    <t>M HERNADEZ - MME RAYMOND</t>
  </si>
  <si>
    <t>Hall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</si>
</sst>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ddd\ dd\ mmmm\ yyyy"/>
    <numFmt numFmtId="165" formatCode="h:mm;@"/>
    <numFmt numFmtId="166" formatCode="dddd* d\ mmmm\ yyyy"/>
    <numFmt numFmtId="167" formatCode="[$-F400]h:mm:ss\ AM/PM"/>
    <numFmt numFmtId="168" formatCode="[h]:mm"/>
  </numFmts>
  <fonts count="23" x14ac:knownFonts="1">
    <font>
      <sz val="11"/>
      <color theme="1"/>
      <name val="Calibri"/>
      <family val="2"/>
      <scheme val="minor"/>
    </font>
    <font>
      <i/>
      <sz val="10"/>
      <color theme="4" tint="-0.499984740745262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i/>
      <sz val="16"/>
      <color rgb="FFFF0000"/>
      <name val="Calibri"/>
      <family val="2"/>
      <scheme val="minor"/>
    </font>
    <font>
      <b/>
      <sz val="9"/>
      <color theme="1" tint="0.14996795556505021"/>
      <name val="Calibri"/>
      <family val="2"/>
      <scheme val="minor"/>
    </font>
    <font>
      <sz val="9"/>
      <color theme="1" tint="0.14996795556505021"/>
      <name val="Calibri"/>
      <family val="2"/>
      <scheme val="minor"/>
    </font>
    <font>
      <sz val="1"/>
      <color theme="1"/>
      <name val="Calibri"/>
      <family val="2"/>
      <scheme val="minor"/>
    </font>
    <font>
      <b/>
      <i/>
      <sz val="9"/>
      <color theme="1" tint="0.249977111117893"/>
      <name val="Calibri"/>
      <family val="2"/>
      <scheme val="minor"/>
    </font>
    <font>
      <b/>
      <i/>
      <sz val="8"/>
      <color theme="1" tint="0.14999847407452621"/>
      <name val="Calibri"/>
      <family val="2"/>
      <scheme val="minor"/>
    </font>
    <font>
      <b/>
      <sz val="10"/>
      <color theme="1" tint="0.249977111117893"/>
      <name val="Calibri"/>
      <family val="2"/>
      <scheme val="minor"/>
    </font>
    <font>
      <b/>
      <i/>
      <sz val="10"/>
      <color theme="1" tint="0.249977111117893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sz val="10"/>
      <color indexed="8"/>
      <name val="Calibri"/>
      <family val="2"/>
      <scheme val="minor"/>
    </font>
    <font>
      <b/>
      <sz val="9"/>
      <color theme="1" tint="0.1499984740745262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10"/>
      <color theme="4" tint="-0.249977111117893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485"/>
        <bgColor indexed="64"/>
      </patternFill>
    </fill>
  </fills>
  <borders count="37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dotted">
        <color auto="1"/>
      </right>
      <top style="thin">
        <color indexed="64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thin">
        <color indexed="64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thin">
        <color indexed="64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dotted">
        <color auto="1"/>
      </bottom>
      <diagonal/>
    </border>
    <border>
      <left/>
      <right style="thin">
        <color auto="1"/>
      </right>
      <top style="thin">
        <color indexed="64"/>
      </top>
      <bottom style="dotted">
        <color auto="1"/>
      </bottom>
      <diagonal/>
    </border>
    <border>
      <left style="thin">
        <color auto="1"/>
      </left>
      <right/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/>
      <top style="dotted">
        <color auto="1"/>
      </top>
      <bottom style="thin">
        <color indexed="64"/>
      </bottom>
      <diagonal/>
    </border>
    <border>
      <left/>
      <right style="thin">
        <color auto="1"/>
      </right>
      <top style="dotted">
        <color auto="1"/>
      </top>
      <bottom style="thin">
        <color indexed="64"/>
      </bottom>
      <diagonal/>
    </border>
    <border>
      <left style="dotted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1" fillId="0" borderId="0" xfId="0" applyFont="1"/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4" fillId="2" borderId="4" xfId="0" applyFont="1" applyFill="1" applyBorder="1" applyAlignment="1">
      <alignment horizontal="left" vertical="center" indent="1"/>
    </xf>
    <xf numFmtId="164" fontId="3" fillId="2" borderId="5" xfId="0" applyNumberFormat="1" applyFont="1" applyFill="1" applyBorder="1" applyAlignment="1">
      <alignment horizontal="centerContinuous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/>
    <xf numFmtId="0" fontId="0" fillId="0" borderId="5" xfId="0" applyBorder="1" applyAlignment="1">
      <alignment horizontal="center"/>
    </xf>
    <xf numFmtId="0" fontId="0" fillId="2" borderId="6" xfId="0" applyFill="1" applyBorder="1"/>
    <xf numFmtId="0" fontId="0" fillId="2" borderId="7" xfId="0" applyFill="1" applyBorder="1"/>
    <xf numFmtId="0" fontId="9" fillId="0" borderId="8" xfId="0" applyFont="1" applyFill="1" applyBorder="1" applyAlignment="1">
      <alignment horizontal="left" vertical="top"/>
    </xf>
    <xf numFmtId="0" fontId="9" fillId="0" borderId="9" xfId="0" applyFont="1" applyFill="1" applyBorder="1" applyAlignment="1">
      <alignment horizontal="left" vertical="top"/>
    </xf>
    <xf numFmtId="0" fontId="9" fillId="0" borderId="11" xfId="0" applyFont="1" applyFill="1" applyBorder="1" applyAlignment="1">
      <alignment horizontal="left" vertical="top"/>
    </xf>
    <xf numFmtId="0" fontId="9" fillId="0" borderId="12" xfId="0" applyFont="1" applyFill="1" applyBorder="1" applyAlignment="1">
      <alignment horizontal="left" vertical="top"/>
    </xf>
    <xf numFmtId="0" fontId="9" fillId="0" borderId="14" xfId="0" applyFont="1" applyFill="1" applyBorder="1" applyAlignment="1">
      <alignment horizontal="left" vertical="top"/>
    </xf>
    <xf numFmtId="0" fontId="9" fillId="0" borderId="15" xfId="0" applyFont="1" applyFill="1" applyBorder="1" applyAlignment="1">
      <alignment horizontal="left" vertical="top"/>
    </xf>
    <xf numFmtId="165" fontId="5" fillId="2" borderId="17" xfId="0" applyNumberFormat="1" applyFont="1" applyFill="1" applyBorder="1" applyAlignment="1">
      <alignment horizontal="center" vertical="center" textRotation="90"/>
    </xf>
    <xf numFmtId="165" fontId="6" fillId="2" borderId="17" xfId="0" applyNumberFormat="1" applyFont="1" applyFill="1" applyBorder="1" applyAlignment="1">
      <alignment horizontal="center" textRotation="90"/>
    </xf>
    <xf numFmtId="166" fontId="10" fillId="2" borderId="18" xfId="0" applyNumberFormat="1" applyFont="1" applyFill="1" applyBorder="1" applyAlignment="1">
      <alignment horizontal="left" vertical="center" indent="1"/>
    </xf>
    <xf numFmtId="0" fontId="8" fillId="2" borderId="19" xfId="0" applyFont="1" applyFill="1" applyBorder="1" applyAlignment="1">
      <alignment horizontal="left" vertical="center" indent="1" shrinkToFit="1"/>
    </xf>
    <xf numFmtId="166" fontId="11" fillId="2" borderId="20" xfId="0" applyNumberFormat="1" applyFont="1" applyFill="1" applyBorder="1" applyAlignment="1">
      <alignment horizontal="left" vertical="center" indent="1"/>
    </xf>
    <xf numFmtId="0" fontId="8" fillId="2" borderId="21" xfId="0" applyFont="1" applyFill="1" applyBorder="1" applyAlignment="1">
      <alignment horizontal="left" vertical="center" indent="1" shrinkToFit="1"/>
    </xf>
    <xf numFmtId="166" fontId="11" fillId="2" borderId="22" xfId="0" applyNumberFormat="1" applyFont="1" applyFill="1" applyBorder="1" applyAlignment="1">
      <alignment horizontal="left" vertical="center" indent="1"/>
    </xf>
    <xf numFmtId="0" fontId="8" fillId="2" borderId="23" xfId="0" applyFont="1" applyFill="1" applyBorder="1" applyAlignment="1">
      <alignment horizontal="left" vertical="center" indent="1" shrinkToFit="1"/>
    </xf>
    <xf numFmtId="165" fontId="5" fillId="2" borderId="24" xfId="0" applyNumberFormat="1" applyFont="1" applyFill="1" applyBorder="1" applyAlignment="1">
      <alignment horizontal="center" vertical="center" textRotation="90"/>
    </xf>
    <xf numFmtId="0" fontId="9" fillId="0" borderId="10" xfId="0" applyFont="1" applyFill="1" applyBorder="1" applyAlignment="1">
      <alignment horizontal="left" vertical="top"/>
    </xf>
    <xf numFmtId="0" fontId="9" fillId="0" borderId="13" xfId="0" applyFont="1" applyFill="1" applyBorder="1" applyAlignment="1">
      <alignment horizontal="left" vertical="top"/>
    </xf>
    <xf numFmtId="0" fontId="9" fillId="0" borderId="16" xfId="0" applyFont="1" applyFill="1" applyBorder="1" applyAlignment="1">
      <alignment horizontal="left" vertical="top"/>
    </xf>
    <xf numFmtId="165" fontId="5" fillId="2" borderId="25" xfId="0" applyNumberFormat="1" applyFont="1" applyFill="1" applyBorder="1" applyAlignment="1">
      <alignment horizontal="center" vertical="center" textRotation="90"/>
    </xf>
    <xf numFmtId="0" fontId="0" fillId="4" borderId="3" xfId="0" applyFill="1" applyBorder="1"/>
    <xf numFmtId="0" fontId="2" fillId="4" borderId="1" xfId="0" applyFont="1" applyFill="1" applyBorder="1" applyAlignment="1">
      <alignment horizontal="center" vertical="center" textRotation="90"/>
    </xf>
    <xf numFmtId="0" fontId="0" fillId="4" borderId="1" xfId="0" applyFill="1" applyBorder="1"/>
    <xf numFmtId="0" fontId="0" fillId="4" borderId="2" xfId="0" applyFill="1" applyBorder="1"/>
    <xf numFmtId="0" fontId="0" fillId="4" borderId="27" xfId="0" applyFill="1" applyBorder="1"/>
    <xf numFmtId="0" fontId="0" fillId="4" borderId="26" xfId="0" applyFill="1" applyBorder="1"/>
    <xf numFmtId="0" fontId="0" fillId="4" borderId="28" xfId="0" applyFill="1" applyBorder="1"/>
    <xf numFmtId="0" fontId="0" fillId="4" borderId="0" xfId="0" applyFill="1" applyBorder="1"/>
    <xf numFmtId="0" fontId="2" fillId="4" borderId="0" xfId="0" applyFont="1" applyFill="1" applyBorder="1" applyAlignment="1">
      <alignment horizontal="center" vertical="center" textRotation="90"/>
    </xf>
    <xf numFmtId="0" fontId="2" fillId="4" borderId="29" xfId="0" applyFont="1" applyFill="1" applyBorder="1" applyAlignment="1">
      <alignment horizontal="center" vertical="center" textRotation="90"/>
    </xf>
    <xf numFmtId="14" fontId="0" fillId="4" borderId="1" xfId="0" applyNumberFormat="1" applyFill="1" applyBorder="1"/>
    <xf numFmtId="0" fontId="0" fillId="4" borderId="29" xfId="0" applyFill="1" applyBorder="1"/>
    <xf numFmtId="0" fontId="0" fillId="4" borderId="30" xfId="0" applyFill="1" applyBorder="1"/>
    <xf numFmtId="0" fontId="0" fillId="0" borderId="0" xfId="0" applyAlignment="1">
      <alignment horizontal="center"/>
    </xf>
    <xf numFmtId="167" fontId="0" fillId="0" borderId="0" xfId="0" applyNumberFormat="1" applyAlignment="1">
      <alignment horizontal="center"/>
    </xf>
    <xf numFmtId="165" fontId="1" fillId="0" borderId="0" xfId="0" applyNumberFormat="1" applyFont="1" applyAlignment="1">
      <alignment horizontal="center"/>
    </xf>
    <xf numFmtId="165" fontId="0" fillId="0" borderId="0" xfId="0" applyNumberFormat="1" applyAlignment="1">
      <alignment horizontal="center"/>
    </xf>
    <xf numFmtId="165" fontId="18" fillId="0" borderId="11" xfId="0" applyNumberFormat="1" applyFont="1" applyFill="1" applyBorder="1" applyAlignment="1">
      <alignment horizontal="center" vertical="center"/>
    </xf>
    <xf numFmtId="165" fontId="18" fillId="0" borderId="12" xfId="0" applyNumberFormat="1" applyFont="1" applyFill="1" applyBorder="1" applyAlignment="1">
      <alignment horizontal="center" vertical="center"/>
    </xf>
    <xf numFmtId="165" fontId="18" fillId="0" borderId="14" xfId="0" applyNumberFormat="1" applyFont="1" applyFill="1" applyBorder="1" applyAlignment="1">
      <alignment horizontal="center" vertical="center"/>
    </xf>
    <xf numFmtId="165" fontId="18" fillId="0" borderId="15" xfId="0" applyNumberFormat="1" applyFont="1" applyFill="1" applyBorder="1" applyAlignment="1">
      <alignment horizontal="center" vertical="center"/>
    </xf>
    <xf numFmtId="165" fontId="19" fillId="6" borderId="8" xfId="0" applyNumberFormat="1" applyFont="1" applyFill="1" applyBorder="1" applyAlignment="1">
      <alignment horizontal="center" vertical="center"/>
    </xf>
    <xf numFmtId="165" fontId="19" fillId="5" borderId="9" xfId="0" applyNumberFormat="1" applyFont="1" applyFill="1" applyBorder="1" applyAlignment="1">
      <alignment horizontal="center" vertical="center"/>
    </xf>
    <xf numFmtId="165" fontId="19" fillId="7" borderId="9" xfId="0" applyNumberFormat="1" applyFont="1" applyFill="1" applyBorder="1" applyAlignment="1">
      <alignment horizontal="center" vertical="center"/>
    </xf>
    <xf numFmtId="165" fontId="20" fillId="3" borderId="31" xfId="0" applyNumberFormat="1" applyFont="1" applyFill="1" applyBorder="1" applyAlignment="1">
      <alignment horizontal="centerContinuous" vertical="center"/>
    </xf>
    <xf numFmtId="165" fontId="20" fillId="3" borderId="32" xfId="0" applyNumberFormat="1" applyFont="1" applyFill="1" applyBorder="1" applyAlignment="1">
      <alignment horizontal="centerContinuous" vertical="center"/>
    </xf>
    <xf numFmtId="0" fontId="20" fillId="3" borderId="32" xfId="0" applyFont="1" applyFill="1" applyBorder="1" applyAlignment="1">
      <alignment horizontal="centerContinuous" vertical="center"/>
    </xf>
    <xf numFmtId="0" fontId="20" fillId="3" borderId="33" xfId="0" applyFont="1" applyFill="1" applyBorder="1" applyAlignment="1">
      <alignment horizontal="centerContinuous" vertical="center"/>
    </xf>
    <xf numFmtId="165" fontId="18" fillId="0" borderId="13" xfId="0" applyNumberFormat="1" applyFont="1" applyFill="1" applyBorder="1" applyAlignment="1">
      <alignment horizontal="center" vertical="center"/>
    </xf>
    <xf numFmtId="165" fontId="18" fillId="0" borderId="16" xfId="0" applyNumberFormat="1" applyFont="1" applyFill="1" applyBorder="1" applyAlignment="1">
      <alignment horizontal="center" vertical="center"/>
    </xf>
    <xf numFmtId="0" fontId="19" fillId="8" borderId="10" xfId="0" applyNumberFormat="1" applyFont="1" applyFill="1" applyBorder="1" applyAlignment="1">
      <alignment horizontal="center" vertical="center"/>
    </xf>
    <xf numFmtId="165" fontId="19" fillId="10" borderId="9" xfId="0" applyNumberFormat="1" applyFont="1" applyFill="1" applyBorder="1" applyAlignment="1">
      <alignment horizontal="center" vertical="center"/>
    </xf>
    <xf numFmtId="165" fontId="19" fillId="9" borderId="9" xfId="0" applyNumberFormat="1" applyFont="1" applyFill="1" applyBorder="1" applyAlignment="1">
      <alignment horizontal="center" vertical="center"/>
    </xf>
    <xf numFmtId="168" fontId="21" fillId="3" borderId="34" xfId="0" applyNumberFormat="1" applyFont="1" applyFill="1" applyBorder="1" applyAlignment="1">
      <alignment horizontal="center" vertical="center"/>
    </xf>
    <xf numFmtId="168" fontId="21" fillId="3" borderId="35" xfId="0" applyNumberFormat="1" applyFont="1" applyFill="1" applyBorder="1" applyAlignment="1">
      <alignment horizontal="center" vertical="center"/>
    </xf>
    <xf numFmtId="168" fontId="21" fillId="3" borderId="36" xfId="0" applyNumberFormat="1" applyFont="1" applyFill="1" applyBorder="1" applyAlignment="1">
      <alignment horizontal="center" vertical="center"/>
    </xf>
    <xf numFmtId="0" fontId="15" fillId="4" borderId="0" xfId="0" applyFont="1" applyFill="1" applyAlignment="1">
      <alignment horizontal="center" vertical="center"/>
    </xf>
    <xf numFmtId="0" fontId="14" fillId="4" borderId="0" xfId="0" applyFont="1" applyFill="1" applyAlignment="1">
      <alignment horizontal="center" vertical="center"/>
    </xf>
    <xf numFmtId="0" fontId="16" fillId="0" borderId="0" xfId="0" applyFont="1" applyAlignment="1">
      <alignment vertical="center"/>
    </xf>
    <xf numFmtId="14" fontId="13" fillId="0" borderId="0" xfId="0" applyNumberFormat="1" applyFont="1" applyAlignment="1">
      <alignment horizontal="center" vertical="center"/>
    </xf>
    <xf numFmtId="0" fontId="0" fillId="6" borderId="0" xfId="0" applyFill="1" applyAlignment="1">
      <alignment vertical="center"/>
    </xf>
    <xf numFmtId="0" fontId="17" fillId="0" borderId="0" xfId="0" applyFont="1" applyAlignment="1">
      <alignment vertical="center"/>
    </xf>
    <xf numFmtId="14" fontId="12" fillId="0" borderId="0" xfId="0" applyNumberFormat="1" applyFont="1" applyAlignment="1">
      <alignment horizontal="center" vertical="center"/>
    </xf>
    <xf numFmtId="0" fontId="0" fillId="9" borderId="0" xfId="0" applyFill="1" applyAlignment="1">
      <alignment vertical="center"/>
    </xf>
    <xf numFmtId="0" fontId="0" fillId="11" borderId="0" xfId="0" applyFill="1" applyAlignment="1">
      <alignment vertical="center"/>
    </xf>
    <xf numFmtId="0" fontId="0" fillId="12" borderId="0" xfId="0" applyFill="1" applyAlignment="1">
      <alignment vertical="center"/>
    </xf>
    <xf numFmtId="0" fontId="0" fillId="5" borderId="0" xfId="0" applyFill="1" applyAlignment="1">
      <alignment vertical="center"/>
    </xf>
    <xf numFmtId="0" fontId="0" fillId="0" borderId="0" xfId="0" applyAlignment="1">
      <alignment horizontal="center" vertical="center"/>
    </xf>
    <xf numFmtId="0" fontId="0" fillId="13" borderId="0" xfId="0" applyFill="1" applyAlignment="1">
      <alignment vertical="center"/>
    </xf>
    <xf numFmtId="165" fontId="0" fillId="0" borderId="0" xfId="0" applyNumberFormat="1"/>
    <xf numFmtId="0" fontId="14" fillId="4" borderId="0" xfId="0" applyFont="1" applyFill="1" applyBorder="1" applyAlignment="1">
      <alignment horizontal="right" vertical="center"/>
    </xf>
    <xf numFmtId="0" fontId="0" fillId="0" borderId="0" xfId="0" applyBorder="1" applyAlignment="1">
      <alignment horizontal="center"/>
    </xf>
    <xf numFmtId="0" fontId="14" fillId="4" borderId="0" xfId="0" applyFont="1" applyFill="1" applyAlignment="1">
      <alignment horizontal="center" vertical="center" wrapText="1"/>
    </xf>
    <xf numFmtId="167" fontId="14" fillId="4" borderId="0" xfId="0" applyNumberFormat="1" applyFont="1" applyFill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3" borderId="0" xfId="0" applyFill="1" applyAlignment="1">
      <alignment horizontal="center"/>
    </xf>
    <xf numFmtId="14" fontId="0" fillId="3" borderId="0" xfId="0" applyNumberFormat="1" applyFill="1" applyAlignment="1">
      <alignment horizontal="center"/>
    </xf>
    <xf numFmtId="20" fontId="0" fillId="3" borderId="0" xfId="0" applyNumberFormat="1" applyFill="1" applyAlignment="1">
      <alignment horizontal="center"/>
    </xf>
    <xf numFmtId="0" fontId="0" fillId="3" borderId="0" xfId="0" applyFill="1"/>
    <xf numFmtId="0" fontId="22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/>
    </xf>
    <xf numFmtId="20" fontId="0" fillId="0" borderId="0" xfId="0" applyNumberFormat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6">
    <dxf>
      <font>
        <color theme="4" tint="-0.24994659260841701"/>
      </font>
      <fill>
        <patternFill>
          <bgColor theme="7" tint="0.79998168889431442"/>
        </patternFill>
      </fill>
    </dxf>
    <dxf>
      <fill>
        <patternFill>
          <bgColor rgb="FFFFFFCC"/>
        </patternFill>
      </fill>
    </dxf>
    <dxf>
      <fill>
        <patternFill>
          <bgColor theme="0" tint="-0.14996795556505021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ill>
        <patternFill>
          <bgColor rgb="FFFFFFCC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FFCC99"/>
      <color rgb="FFFF9933"/>
      <color rgb="FFCCECFF"/>
      <color rgb="FF99CC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5" Type="http://schemas.openxmlformats.org/officeDocument/2006/relationships/image" Target="../media/image5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1504950</xdr:colOff>
          <xdr:row>2</xdr:row>
          <xdr:rowOff>69850</xdr:rowOff>
        </xdr:from>
        <xdr:to>
          <xdr:col>1</xdr:col>
          <xdr:colOff>1708150</xdr:colOff>
          <xdr:row>2</xdr:row>
          <xdr:rowOff>273050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50800</xdr:colOff>
          <xdr:row>2</xdr:row>
          <xdr:rowOff>69850</xdr:rowOff>
        </xdr:from>
        <xdr:to>
          <xdr:col>1</xdr:col>
          <xdr:colOff>254000</xdr:colOff>
          <xdr:row>2</xdr:row>
          <xdr:rowOff>273050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298450</xdr:colOff>
          <xdr:row>1</xdr:row>
          <xdr:rowOff>44450</xdr:rowOff>
        </xdr:from>
        <xdr:to>
          <xdr:col>1</xdr:col>
          <xdr:colOff>1485900</xdr:colOff>
          <xdr:row>1</xdr:row>
          <xdr:rowOff>273050</xdr:rowOff>
        </xdr:to>
        <xdr:sp macro="" textlink="">
          <xdr:nvSpPr>
            <xdr:cNvPr id="1028" name="ComboBox2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1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304800</xdr:colOff>
          <xdr:row>2</xdr:row>
          <xdr:rowOff>50800</xdr:rowOff>
        </xdr:from>
        <xdr:to>
          <xdr:col>1</xdr:col>
          <xdr:colOff>1492250</xdr:colOff>
          <xdr:row>2</xdr:row>
          <xdr:rowOff>279400</xdr:rowOff>
        </xdr:to>
        <xdr:sp macro="" textlink="">
          <xdr:nvSpPr>
            <xdr:cNvPr id="1029" name="ComboBox1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1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63500</xdr:colOff>
          <xdr:row>2</xdr:row>
          <xdr:rowOff>44450</xdr:rowOff>
        </xdr:from>
        <xdr:to>
          <xdr:col>30</xdr:col>
          <xdr:colOff>95250</xdr:colOff>
          <xdr:row>2</xdr:row>
          <xdr:rowOff>273050</xdr:rowOff>
        </xdr:to>
        <xdr:sp macro="" textlink="">
          <xdr:nvSpPr>
            <xdr:cNvPr id="1033" name="ComboBox3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1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9</xdr:col>
      <xdr:colOff>82550</xdr:colOff>
      <xdr:row>24</xdr:row>
      <xdr:rowOff>31750</xdr:rowOff>
    </xdr:from>
    <xdr:to>
      <xdr:col>42</xdr:col>
      <xdr:colOff>82550</xdr:colOff>
      <xdr:row>24</xdr:row>
      <xdr:rowOff>596900</xdr:rowOff>
    </xdr:to>
    <xdr:sp macro="Fiche" textlink="">
      <xdr:nvSpPr>
        <xdr:cNvPr id="2" name="_13">
          <a:extLst>
            <a:ext uri="{FF2B5EF4-FFF2-40B4-BE49-F238E27FC236}">
              <a16:creationId xmlns:a16="http://schemas.microsoft.com/office/drawing/2014/main" id="{0057C576-8386-4A00-8F97-A26E7017F7B5}"/>
            </a:ext>
          </a:extLst>
        </xdr:cNvPr>
        <xdr:cNvSpPr/>
      </xdr:nvSpPr>
      <xdr:spPr>
        <a:xfrm>
          <a:off x="3086100" y="12833350"/>
          <a:ext cx="5448300" cy="565150"/>
        </a:xfrm>
        <a:prstGeom prst="roundRect">
          <a:avLst/>
        </a:prstGeom>
        <a:solidFill>
          <a:srgbClr val="FFE699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TOUT</a:t>
          </a:r>
        </a:p>
      </xdr:txBody>
    </xdr:sp>
    <xdr:clientData/>
  </xdr:twoCellAnchor>
  <xdr:twoCellAnchor>
    <xdr:from>
      <xdr:col>9</xdr:col>
      <xdr:colOff>82550</xdr:colOff>
      <xdr:row>24</xdr:row>
      <xdr:rowOff>82550</xdr:rowOff>
    </xdr:from>
    <xdr:to>
      <xdr:col>42</xdr:col>
      <xdr:colOff>82550</xdr:colOff>
      <xdr:row>24</xdr:row>
      <xdr:rowOff>311150</xdr:rowOff>
    </xdr:to>
    <xdr:sp macro="Fiche" textlink="">
      <xdr:nvSpPr>
        <xdr:cNvPr id="3" name="_13">
          <a:extLst>
            <a:ext uri="{FF2B5EF4-FFF2-40B4-BE49-F238E27FC236}">
              <a16:creationId xmlns:a16="http://schemas.microsoft.com/office/drawing/2014/main" id="{E300D9E4-0902-4163-9161-0C62D2E89844}"/>
            </a:ext>
          </a:extLst>
        </xdr:cNvPr>
        <xdr:cNvSpPr txBox="1"/>
      </xdr:nvSpPr>
      <xdr:spPr>
        <a:xfrm>
          <a:off x="3086100" y="12884150"/>
          <a:ext cx="54483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pPr algn="ctr"/>
          <a:r>
            <a:rPr lang="fr-FR" sz="900" b="1"/>
            <a:t>CFPPS- COLLOQUE ADDICTION</a:t>
          </a:r>
        </a:p>
      </xdr:txBody>
    </xdr:sp>
    <xdr:clientData/>
  </xdr:twoCellAnchor>
  <xdr:twoCellAnchor>
    <xdr:from>
      <xdr:col>8</xdr:col>
      <xdr:colOff>42601</xdr:colOff>
      <xdr:row>24</xdr:row>
      <xdr:rowOff>219075</xdr:rowOff>
    </xdr:from>
    <xdr:to>
      <xdr:col>10</xdr:col>
      <xdr:colOff>133350</xdr:colOff>
      <xdr:row>24</xdr:row>
      <xdr:rowOff>403293</xdr:rowOff>
    </xdr:to>
    <xdr:sp macro="Fiche" textlink="">
      <xdr:nvSpPr>
        <xdr:cNvPr id="4" name="_13">
          <a:extLst>
            <a:ext uri="{FF2B5EF4-FFF2-40B4-BE49-F238E27FC236}">
              <a16:creationId xmlns:a16="http://schemas.microsoft.com/office/drawing/2014/main" id="{0C2FF9FF-A89A-45C4-8081-D42D6762802F}"/>
            </a:ext>
          </a:extLst>
        </xdr:cNvPr>
        <xdr:cNvSpPr txBox="1"/>
      </xdr:nvSpPr>
      <xdr:spPr>
        <a:xfrm>
          <a:off x="2881051" y="13020675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08:30</a:t>
          </a:r>
        </a:p>
      </xdr:txBody>
    </xdr:sp>
    <xdr:clientData/>
  </xdr:twoCellAnchor>
  <xdr:twoCellAnchor>
    <xdr:from>
      <xdr:col>41</xdr:col>
      <xdr:colOff>31750</xdr:colOff>
      <xdr:row>24</xdr:row>
      <xdr:rowOff>219075</xdr:rowOff>
    </xdr:from>
    <xdr:to>
      <xdr:col>43</xdr:col>
      <xdr:colOff>122499</xdr:colOff>
      <xdr:row>24</xdr:row>
      <xdr:rowOff>403293</xdr:rowOff>
    </xdr:to>
    <xdr:sp macro="Fiche" textlink="">
      <xdr:nvSpPr>
        <xdr:cNvPr id="5" name="_13">
          <a:extLst>
            <a:ext uri="{FF2B5EF4-FFF2-40B4-BE49-F238E27FC236}">
              <a16:creationId xmlns:a16="http://schemas.microsoft.com/office/drawing/2014/main" id="{D34A8782-1FD5-4DC5-BD01-44132ABED1C1}"/>
            </a:ext>
          </a:extLst>
        </xdr:cNvPr>
        <xdr:cNvSpPr txBox="1"/>
      </xdr:nvSpPr>
      <xdr:spPr>
        <a:xfrm>
          <a:off x="8318500" y="13020675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16:45</a:t>
          </a:r>
        </a:p>
      </xdr:txBody>
    </xdr:sp>
    <xdr:clientData/>
  </xdr:twoCellAnchor>
  <xdr:twoCellAnchor>
    <xdr:from>
      <xdr:col>10</xdr:col>
      <xdr:colOff>82550</xdr:colOff>
      <xdr:row>11</xdr:row>
      <xdr:rowOff>31750</xdr:rowOff>
    </xdr:from>
    <xdr:to>
      <xdr:col>42</xdr:col>
      <xdr:colOff>82550</xdr:colOff>
      <xdr:row>11</xdr:row>
      <xdr:rowOff>596900</xdr:rowOff>
    </xdr:to>
    <xdr:sp macro="Fiche" textlink="">
      <xdr:nvSpPr>
        <xdr:cNvPr id="6" name="_16">
          <a:extLst>
            <a:ext uri="{FF2B5EF4-FFF2-40B4-BE49-F238E27FC236}">
              <a16:creationId xmlns:a16="http://schemas.microsoft.com/office/drawing/2014/main" id="{1EA189F4-9E0F-4683-A6DD-CF7B9277F2CB}"/>
            </a:ext>
          </a:extLst>
        </xdr:cNvPr>
        <xdr:cNvSpPr/>
      </xdr:nvSpPr>
      <xdr:spPr>
        <a:xfrm>
          <a:off x="3251200" y="4578350"/>
          <a:ext cx="5283200" cy="565150"/>
        </a:xfrm>
        <a:prstGeom prst="roundRect">
          <a:avLst/>
        </a:prstGeom>
        <a:solidFill>
          <a:srgbClr val="FFE699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TOUT</a:t>
          </a:r>
        </a:p>
      </xdr:txBody>
    </xdr:sp>
    <xdr:clientData/>
  </xdr:twoCellAnchor>
  <xdr:twoCellAnchor>
    <xdr:from>
      <xdr:col>10</xdr:col>
      <xdr:colOff>82550</xdr:colOff>
      <xdr:row>11</xdr:row>
      <xdr:rowOff>82550</xdr:rowOff>
    </xdr:from>
    <xdr:to>
      <xdr:col>42</xdr:col>
      <xdr:colOff>82550</xdr:colOff>
      <xdr:row>11</xdr:row>
      <xdr:rowOff>311150</xdr:rowOff>
    </xdr:to>
    <xdr:sp macro="Fiche" textlink="">
      <xdr:nvSpPr>
        <xdr:cNvPr id="7" name="_16">
          <a:extLst>
            <a:ext uri="{FF2B5EF4-FFF2-40B4-BE49-F238E27FC236}">
              <a16:creationId xmlns:a16="http://schemas.microsoft.com/office/drawing/2014/main" id="{1D152541-BF9C-410C-A155-1BF1C36C7A4C}"/>
            </a:ext>
          </a:extLst>
        </xdr:cNvPr>
        <xdr:cNvSpPr txBox="1"/>
      </xdr:nvSpPr>
      <xdr:spPr>
        <a:xfrm>
          <a:off x="3251200" y="4629150"/>
          <a:ext cx="52832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pPr algn="ctr"/>
          <a:r>
            <a:rPr lang="fr-FR" sz="900" b="1"/>
            <a:t>DOCTEUR WITTE - APAJH</a:t>
          </a:r>
        </a:p>
      </xdr:txBody>
    </xdr:sp>
    <xdr:clientData/>
  </xdr:twoCellAnchor>
  <xdr:twoCellAnchor>
    <xdr:from>
      <xdr:col>9</xdr:col>
      <xdr:colOff>42601</xdr:colOff>
      <xdr:row>11</xdr:row>
      <xdr:rowOff>219075</xdr:rowOff>
    </xdr:from>
    <xdr:to>
      <xdr:col>11</xdr:col>
      <xdr:colOff>133350</xdr:colOff>
      <xdr:row>11</xdr:row>
      <xdr:rowOff>403293</xdr:rowOff>
    </xdr:to>
    <xdr:sp macro="Fiche" textlink="">
      <xdr:nvSpPr>
        <xdr:cNvPr id="8" name="_16">
          <a:extLst>
            <a:ext uri="{FF2B5EF4-FFF2-40B4-BE49-F238E27FC236}">
              <a16:creationId xmlns:a16="http://schemas.microsoft.com/office/drawing/2014/main" id="{C74006B6-6021-4579-9833-21D6AD32BD1A}"/>
            </a:ext>
          </a:extLst>
        </xdr:cNvPr>
        <xdr:cNvSpPr txBox="1"/>
      </xdr:nvSpPr>
      <xdr:spPr>
        <a:xfrm>
          <a:off x="3046151" y="4765675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08:45</a:t>
          </a:r>
        </a:p>
      </xdr:txBody>
    </xdr:sp>
    <xdr:clientData/>
  </xdr:twoCellAnchor>
  <xdr:twoCellAnchor>
    <xdr:from>
      <xdr:col>41</xdr:col>
      <xdr:colOff>31750</xdr:colOff>
      <xdr:row>11</xdr:row>
      <xdr:rowOff>219075</xdr:rowOff>
    </xdr:from>
    <xdr:to>
      <xdr:col>43</xdr:col>
      <xdr:colOff>122499</xdr:colOff>
      <xdr:row>11</xdr:row>
      <xdr:rowOff>403293</xdr:rowOff>
    </xdr:to>
    <xdr:sp macro="Fiche" textlink="">
      <xdr:nvSpPr>
        <xdr:cNvPr id="9" name="_16">
          <a:extLst>
            <a:ext uri="{FF2B5EF4-FFF2-40B4-BE49-F238E27FC236}">
              <a16:creationId xmlns:a16="http://schemas.microsoft.com/office/drawing/2014/main" id="{DD043260-5622-4361-81B2-A9B8231181C3}"/>
            </a:ext>
          </a:extLst>
        </xdr:cNvPr>
        <xdr:cNvSpPr txBox="1"/>
      </xdr:nvSpPr>
      <xdr:spPr>
        <a:xfrm>
          <a:off x="8318500" y="4765675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16:45</a:t>
          </a:r>
        </a:p>
      </xdr:txBody>
    </xdr:sp>
    <xdr:clientData/>
  </xdr:twoCellAnchor>
  <xdr:twoCellAnchor>
    <xdr:from>
      <xdr:col>9</xdr:col>
      <xdr:colOff>82550</xdr:colOff>
      <xdr:row>13</xdr:row>
      <xdr:rowOff>31750</xdr:rowOff>
    </xdr:from>
    <xdr:to>
      <xdr:col>45</xdr:col>
      <xdr:colOff>82550</xdr:colOff>
      <xdr:row>13</xdr:row>
      <xdr:rowOff>220133</xdr:rowOff>
    </xdr:to>
    <xdr:sp macro="Fiche" textlink="">
      <xdr:nvSpPr>
        <xdr:cNvPr id="10" name="_17">
          <a:extLst>
            <a:ext uri="{FF2B5EF4-FFF2-40B4-BE49-F238E27FC236}">
              <a16:creationId xmlns:a16="http://schemas.microsoft.com/office/drawing/2014/main" id="{D062041E-5D35-49E3-B0F7-F85B2D1D441B}"/>
            </a:ext>
          </a:extLst>
        </xdr:cNvPr>
        <xdr:cNvSpPr/>
      </xdr:nvSpPr>
      <xdr:spPr>
        <a:xfrm>
          <a:off x="3086100" y="5848350"/>
          <a:ext cx="5943600" cy="188383"/>
        </a:xfrm>
        <a:prstGeom prst="roundRect">
          <a:avLst/>
        </a:prstGeom>
        <a:solidFill>
          <a:srgbClr val="BDD7EE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HALL</a:t>
          </a:r>
        </a:p>
      </xdr:txBody>
    </xdr:sp>
    <xdr:clientData/>
  </xdr:twoCellAnchor>
  <xdr:twoCellAnchor>
    <xdr:from>
      <xdr:col>9</xdr:col>
      <xdr:colOff>82550</xdr:colOff>
      <xdr:row>13</xdr:row>
      <xdr:rowOff>82550</xdr:rowOff>
    </xdr:from>
    <xdr:to>
      <xdr:col>45</xdr:col>
      <xdr:colOff>82550</xdr:colOff>
      <xdr:row>13</xdr:row>
      <xdr:rowOff>311150</xdr:rowOff>
    </xdr:to>
    <xdr:sp macro="Fiche" textlink="">
      <xdr:nvSpPr>
        <xdr:cNvPr id="11" name="_17">
          <a:extLst>
            <a:ext uri="{FF2B5EF4-FFF2-40B4-BE49-F238E27FC236}">
              <a16:creationId xmlns:a16="http://schemas.microsoft.com/office/drawing/2014/main" id="{DF343A8A-7198-4ADB-8D74-5F7ACE1C707F}"/>
            </a:ext>
          </a:extLst>
        </xdr:cNvPr>
        <xdr:cNvSpPr txBox="1"/>
      </xdr:nvSpPr>
      <xdr:spPr>
        <a:xfrm>
          <a:off x="3086100" y="5899150"/>
          <a:ext cx="59436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pPr algn="ctr"/>
          <a:r>
            <a:rPr lang="fr-FR" sz="900" b="1"/>
            <a:t>CHU- CLOS BOURSE JOUETS PUER</a:t>
          </a:r>
        </a:p>
      </xdr:txBody>
    </xdr:sp>
    <xdr:clientData/>
  </xdr:twoCellAnchor>
  <xdr:twoCellAnchor>
    <xdr:from>
      <xdr:col>8</xdr:col>
      <xdr:colOff>42601</xdr:colOff>
      <xdr:row>13</xdr:row>
      <xdr:rowOff>30692</xdr:rowOff>
    </xdr:from>
    <xdr:to>
      <xdr:col>10</xdr:col>
      <xdr:colOff>133350</xdr:colOff>
      <xdr:row>13</xdr:row>
      <xdr:rowOff>214910</xdr:rowOff>
    </xdr:to>
    <xdr:sp macro="Fiche" textlink="">
      <xdr:nvSpPr>
        <xdr:cNvPr id="12" name="_17">
          <a:extLst>
            <a:ext uri="{FF2B5EF4-FFF2-40B4-BE49-F238E27FC236}">
              <a16:creationId xmlns:a16="http://schemas.microsoft.com/office/drawing/2014/main" id="{AD760B59-A22D-46C2-B879-5C06DF94B2C9}"/>
            </a:ext>
          </a:extLst>
        </xdr:cNvPr>
        <xdr:cNvSpPr txBox="1"/>
      </xdr:nvSpPr>
      <xdr:spPr>
        <a:xfrm>
          <a:off x="2881051" y="5847292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08:30</a:t>
          </a:r>
        </a:p>
      </xdr:txBody>
    </xdr:sp>
    <xdr:clientData/>
  </xdr:twoCellAnchor>
  <xdr:twoCellAnchor>
    <xdr:from>
      <xdr:col>44</xdr:col>
      <xdr:colOff>31750</xdr:colOff>
      <xdr:row>13</xdr:row>
      <xdr:rowOff>30692</xdr:rowOff>
    </xdr:from>
    <xdr:to>
      <xdr:col>46</xdr:col>
      <xdr:colOff>122499</xdr:colOff>
      <xdr:row>13</xdr:row>
      <xdr:rowOff>214910</xdr:rowOff>
    </xdr:to>
    <xdr:sp macro="Fiche" textlink="">
      <xdr:nvSpPr>
        <xdr:cNvPr id="13" name="_17">
          <a:extLst>
            <a:ext uri="{FF2B5EF4-FFF2-40B4-BE49-F238E27FC236}">
              <a16:creationId xmlns:a16="http://schemas.microsoft.com/office/drawing/2014/main" id="{201C928E-FA92-4A2D-8AB4-05273EF360BA}"/>
            </a:ext>
          </a:extLst>
        </xdr:cNvPr>
        <xdr:cNvSpPr txBox="1"/>
      </xdr:nvSpPr>
      <xdr:spPr>
        <a:xfrm>
          <a:off x="8813800" y="5847292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17:30</a:t>
          </a:r>
        </a:p>
      </xdr:txBody>
    </xdr:sp>
    <xdr:clientData/>
  </xdr:twoCellAnchor>
  <xdr:twoCellAnchor>
    <xdr:from>
      <xdr:col>9</xdr:col>
      <xdr:colOff>82550</xdr:colOff>
      <xdr:row>22</xdr:row>
      <xdr:rowOff>31750</xdr:rowOff>
    </xdr:from>
    <xdr:to>
      <xdr:col>44</xdr:col>
      <xdr:colOff>82550</xdr:colOff>
      <xdr:row>22</xdr:row>
      <xdr:rowOff>596900</xdr:rowOff>
    </xdr:to>
    <xdr:sp macro="Fiche" textlink="">
      <xdr:nvSpPr>
        <xdr:cNvPr id="14" name="_20">
          <a:extLst>
            <a:ext uri="{FF2B5EF4-FFF2-40B4-BE49-F238E27FC236}">
              <a16:creationId xmlns:a16="http://schemas.microsoft.com/office/drawing/2014/main" id="{D893979B-8180-4884-A738-F7DE5F92C3DA}"/>
            </a:ext>
          </a:extLst>
        </xdr:cNvPr>
        <xdr:cNvSpPr/>
      </xdr:nvSpPr>
      <xdr:spPr>
        <a:xfrm>
          <a:off x="3086100" y="11563350"/>
          <a:ext cx="5778500" cy="565150"/>
        </a:xfrm>
        <a:prstGeom prst="roundRect">
          <a:avLst/>
        </a:prstGeom>
        <a:solidFill>
          <a:srgbClr val="FFE699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TOUT</a:t>
          </a:r>
        </a:p>
      </xdr:txBody>
    </xdr:sp>
    <xdr:clientData/>
  </xdr:twoCellAnchor>
  <xdr:twoCellAnchor>
    <xdr:from>
      <xdr:col>9</xdr:col>
      <xdr:colOff>82550</xdr:colOff>
      <xdr:row>22</xdr:row>
      <xdr:rowOff>82550</xdr:rowOff>
    </xdr:from>
    <xdr:to>
      <xdr:col>44</xdr:col>
      <xdr:colOff>82550</xdr:colOff>
      <xdr:row>22</xdr:row>
      <xdr:rowOff>311150</xdr:rowOff>
    </xdr:to>
    <xdr:sp macro="Fiche" textlink="">
      <xdr:nvSpPr>
        <xdr:cNvPr id="15" name="_20">
          <a:extLst>
            <a:ext uri="{FF2B5EF4-FFF2-40B4-BE49-F238E27FC236}">
              <a16:creationId xmlns:a16="http://schemas.microsoft.com/office/drawing/2014/main" id="{31CB4D67-3E0C-4C3D-9547-3D1513B6C110}"/>
            </a:ext>
          </a:extLst>
        </xdr:cNvPr>
        <xdr:cNvSpPr txBox="1"/>
      </xdr:nvSpPr>
      <xdr:spPr>
        <a:xfrm>
          <a:off x="3086100" y="11614150"/>
          <a:ext cx="57785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pPr algn="ctr"/>
          <a:r>
            <a:rPr lang="fr-FR" sz="900" b="1"/>
            <a:t>CFPPS- NAITRE ET GRANDIR</a:t>
          </a:r>
        </a:p>
      </xdr:txBody>
    </xdr:sp>
    <xdr:clientData/>
  </xdr:twoCellAnchor>
  <xdr:twoCellAnchor>
    <xdr:from>
      <xdr:col>8</xdr:col>
      <xdr:colOff>42601</xdr:colOff>
      <xdr:row>22</xdr:row>
      <xdr:rowOff>219075</xdr:rowOff>
    </xdr:from>
    <xdr:to>
      <xdr:col>10</xdr:col>
      <xdr:colOff>133350</xdr:colOff>
      <xdr:row>22</xdr:row>
      <xdr:rowOff>403293</xdr:rowOff>
    </xdr:to>
    <xdr:sp macro="Fiche" textlink="">
      <xdr:nvSpPr>
        <xdr:cNvPr id="16" name="_20">
          <a:extLst>
            <a:ext uri="{FF2B5EF4-FFF2-40B4-BE49-F238E27FC236}">
              <a16:creationId xmlns:a16="http://schemas.microsoft.com/office/drawing/2014/main" id="{0E329E75-036C-4725-8ED2-04E348DD2810}"/>
            </a:ext>
          </a:extLst>
        </xdr:cNvPr>
        <xdr:cNvSpPr txBox="1"/>
      </xdr:nvSpPr>
      <xdr:spPr>
        <a:xfrm>
          <a:off x="2881051" y="11750675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08:30</a:t>
          </a:r>
        </a:p>
      </xdr:txBody>
    </xdr:sp>
    <xdr:clientData/>
  </xdr:twoCellAnchor>
  <xdr:twoCellAnchor>
    <xdr:from>
      <xdr:col>43</xdr:col>
      <xdr:colOff>31750</xdr:colOff>
      <xdr:row>22</xdr:row>
      <xdr:rowOff>219075</xdr:rowOff>
    </xdr:from>
    <xdr:to>
      <xdr:col>45</xdr:col>
      <xdr:colOff>122499</xdr:colOff>
      <xdr:row>22</xdr:row>
      <xdr:rowOff>403293</xdr:rowOff>
    </xdr:to>
    <xdr:sp macro="Fiche" textlink="">
      <xdr:nvSpPr>
        <xdr:cNvPr id="17" name="_20">
          <a:extLst>
            <a:ext uri="{FF2B5EF4-FFF2-40B4-BE49-F238E27FC236}">
              <a16:creationId xmlns:a16="http://schemas.microsoft.com/office/drawing/2014/main" id="{EBC11461-CB97-4D00-BA95-D54C3E15FE22}"/>
            </a:ext>
          </a:extLst>
        </xdr:cNvPr>
        <xdr:cNvSpPr txBox="1"/>
      </xdr:nvSpPr>
      <xdr:spPr>
        <a:xfrm>
          <a:off x="8648700" y="11750675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17:15</a:t>
          </a:r>
        </a:p>
      </xdr:txBody>
    </xdr:sp>
    <xdr:clientData/>
  </xdr:twoCellAnchor>
  <xdr:twoCellAnchor>
    <xdr:from>
      <xdr:col>10</xdr:col>
      <xdr:colOff>82550</xdr:colOff>
      <xdr:row>30</xdr:row>
      <xdr:rowOff>31750</xdr:rowOff>
    </xdr:from>
    <xdr:to>
      <xdr:col>44</xdr:col>
      <xdr:colOff>82550</xdr:colOff>
      <xdr:row>30</xdr:row>
      <xdr:rowOff>596900</xdr:rowOff>
    </xdr:to>
    <xdr:sp macro="Fiche" textlink="">
      <xdr:nvSpPr>
        <xdr:cNvPr id="18" name="_25">
          <a:extLst>
            <a:ext uri="{FF2B5EF4-FFF2-40B4-BE49-F238E27FC236}">
              <a16:creationId xmlns:a16="http://schemas.microsoft.com/office/drawing/2014/main" id="{99D4FCC6-7F55-4222-A62D-13D8925F2598}"/>
            </a:ext>
          </a:extLst>
        </xdr:cNvPr>
        <xdr:cNvSpPr/>
      </xdr:nvSpPr>
      <xdr:spPr>
        <a:xfrm>
          <a:off x="3251200" y="16643350"/>
          <a:ext cx="5613400" cy="565150"/>
        </a:xfrm>
        <a:prstGeom prst="roundRect">
          <a:avLst/>
        </a:prstGeom>
        <a:solidFill>
          <a:srgbClr val="FFE699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TOUT</a:t>
          </a:r>
        </a:p>
      </xdr:txBody>
    </xdr:sp>
    <xdr:clientData/>
  </xdr:twoCellAnchor>
  <xdr:twoCellAnchor>
    <xdr:from>
      <xdr:col>10</xdr:col>
      <xdr:colOff>82550</xdr:colOff>
      <xdr:row>30</xdr:row>
      <xdr:rowOff>82550</xdr:rowOff>
    </xdr:from>
    <xdr:to>
      <xdr:col>44</xdr:col>
      <xdr:colOff>82550</xdr:colOff>
      <xdr:row>30</xdr:row>
      <xdr:rowOff>311150</xdr:rowOff>
    </xdr:to>
    <xdr:sp macro="Fiche" textlink="">
      <xdr:nvSpPr>
        <xdr:cNvPr id="19" name="_25">
          <a:extLst>
            <a:ext uri="{FF2B5EF4-FFF2-40B4-BE49-F238E27FC236}">
              <a16:creationId xmlns:a16="http://schemas.microsoft.com/office/drawing/2014/main" id="{E6253E03-6DE2-4CA7-A37D-E2650E6B3F36}"/>
            </a:ext>
          </a:extLst>
        </xdr:cNvPr>
        <xdr:cNvSpPr txBox="1"/>
      </xdr:nvSpPr>
      <xdr:spPr>
        <a:xfrm>
          <a:off x="3251200" y="16694150"/>
          <a:ext cx="56134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pPr algn="ctr"/>
          <a:r>
            <a:rPr lang="fr-FR" sz="900" b="1"/>
            <a:t>CHU- ECOLE SAGE FEMME</a:t>
          </a:r>
        </a:p>
      </xdr:txBody>
    </xdr:sp>
    <xdr:clientData/>
  </xdr:twoCellAnchor>
  <xdr:twoCellAnchor>
    <xdr:from>
      <xdr:col>9</xdr:col>
      <xdr:colOff>42601</xdr:colOff>
      <xdr:row>30</xdr:row>
      <xdr:rowOff>219075</xdr:rowOff>
    </xdr:from>
    <xdr:to>
      <xdr:col>11</xdr:col>
      <xdr:colOff>133350</xdr:colOff>
      <xdr:row>30</xdr:row>
      <xdr:rowOff>403293</xdr:rowOff>
    </xdr:to>
    <xdr:sp macro="Fiche" textlink="">
      <xdr:nvSpPr>
        <xdr:cNvPr id="20" name="_25">
          <a:extLst>
            <a:ext uri="{FF2B5EF4-FFF2-40B4-BE49-F238E27FC236}">
              <a16:creationId xmlns:a16="http://schemas.microsoft.com/office/drawing/2014/main" id="{F5F12DF2-281A-4A09-AFA5-EF924FFF54F5}"/>
            </a:ext>
          </a:extLst>
        </xdr:cNvPr>
        <xdr:cNvSpPr txBox="1"/>
      </xdr:nvSpPr>
      <xdr:spPr>
        <a:xfrm>
          <a:off x="3046151" y="16830675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08:45</a:t>
          </a:r>
        </a:p>
      </xdr:txBody>
    </xdr:sp>
    <xdr:clientData/>
  </xdr:twoCellAnchor>
  <xdr:twoCellAnchor>
    <xdr:from>
      <xdr:col>43</xdr:col>
      <xdr:colOff>31750</xdr:colOff>
      <xdr:row>30</xdr:row>
      <xdr:rowOff>219075</xdr:rowOff>
    </xdr:from>
    <xdr:to>
      <xdr:col>45</xdr:col>
      <xdr:colOff>122499</xdr:colOff>
      <xdr:row>30</xdr:row>
      <xdr:rowOff>403293</xdr:rowOff>
    </xdr:to>
    <xdr:sp macro="Fiche" textlink="">
      <xdr:nvSpPr>
        <xdr:cNvPr id="21" name="_25">
          <a:extLst>
            <a:ext uri="{FF2B5EF4-FFF2-40B4-BE49-F238E27FC236}">
              <a16:creationId xmlns:a16="http://schemas.microsoft.com/office/drawing/2014/main" id="{D7542A5B-045B-4430-8146-BE4122F5C26A}"/>
            </a:ext>
          </a:extLst>
        </xdr:cNvPr>
        <xdr:cNvSpPr txBox="1"/>
      </xdr:nvSpPr>
      <xdr:spPr>
        <a:xfrm>
          <a:off x="8648700" y="16830675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17:15</a:t>
          </a:r>
        </a:p>
      </xdr:txBody>
    </xdr:sp>
    <xdr:clientData/>
  </xdr:twoCellAnchor>
  <xdr:twoCellAnchor>
    <xdr:from>
      <xdr:col>10</xdr:col>
      <xdr:colOff>82550</xdr:colOff>
      <xdr:row>31</xdr:row>
      <xdr:rowOff>31750</xdr:rowOff>
    </xdr:from>
    <xdr:to>
      <xdr:col>43</xdr:col>
      <xdr:colOff>82550</xdr:colOff>
      <xdr:row>31</xdr:row>
      <xdr:rowOff>596900</xdr:rowOff>
    </xdr:to>
    <xdr:sp macro="Fiche" textlink="">
      <xdr:nvSpPr>
        <xdr:cNvPr id="22" name="_26">
          <a:extLst>
            <a:ext uri="{FF2B5EF4-FFF2-40B4-BE49-F238E27FC236}">
              <a16:creationId xmlns:a16="http://schemas.microsoft.com/office/drawing/2014/main" id="{71E1D448-E2B9-4221-875C-CF8C4C85B58D}"/>
            </a:ext>
          </a:extLst>
        </xdr:cNvPr>
        <xdr:cNvSpPr/>
      </xdr:nvSpPr>
      <xdr:spPr>
        <a:xfrm>
          <a:off x="3251200" y="17278350"/>
          <a:ext cx="5448300" cy="565150"/>
        </a:xfrm>
        <a:prstGeom prst="roundRect">
          <a:avLst/>
        </a:prstGeom>
        <a:solidFill>
          <a:srgbClr val="FFE699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TOUT</a:t>
          </a:r>
        </a:p>
      </xdr:txBody>
    </xdr:sp>
    <xdr:clientData/>
  </xdr:twoCellAnchor>
  <xdr:twoCellAnchor>
    <xdr:from>
      <xdr:col>10</xdr:col>
      <xdr:colOff>82550</xdr:colOff>
      <xdr:row>31</xdr:row>
      <xdr:rowOff>82550</xdr:rowOff>
    </xdr:from>
    <xdr:to>
      <xdr:col>43</xdr:col>
      <xdr:colOff>82550</xdr:colOff>
      <xdr:row>31</xdr:row>
      <xdr:rowOff>311150</xdr:rowOff>
    </xdr:to>
    <xdr:sp macro="Fiche" textlink="">
      <xdr:nvSpPr>
        <xdr:cNvPr id="23" name="_26">
          <a:extLst>
            <a:ext uri="{FF2B5EF4-FFF2-40B4-BE49-F238E27FC236}">
              <a16:creationId xmlns:a16="http://schemas.microsoft.com/office/drawing/2014/main" id="{8C515CA9-5B08-4662-8498-DA6BFE8051CB}"/>
            </a:ext>
          </a:extLst>
        </xdr:cNvPr>
        <xdr:cNvSpPr txBox="1"/>
      </xdr:nvSpPr>
      <xdr:spPr>
        <a:xfrm>
          <a:off x="3251200" y="17329150"/>
          <a:ext cx="54483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pPr algn="ctr"/>
          <a:r>
            <a:rPr lang="fr-FR" sz="900" b="1"/>
            <a:t>CHU- DQGR</a:t>
          </a:r>
        </a:p>
      </xdr:txBody>
    </xdr:sp>
    <xdr:clientData/>
  </xdr:twoCellAnchor>
  <xdr:twoCellAnchor>
    <xdr:from>
      <xdr:col>9</xdr:col>
      <xdr:colOff>42601</xdr:colOff>
      <xdr:row>31</xdr:row>
      <xdr:rowOff>219075</xdr:rowOff>
    </xdr:from>
    <xdr:to>
      <xdr:col>11</xdr:col>
      <xdr:colOff>133350</xdr:colOff>
      <xdr:row>31</xdr:row>
      <xdr:rowOff>403293</xdr:rowOff>
    </xdr:to>
    <xdr:sp macro="Fiche" textlink="">
      <xdr:nvSpPr>
        <xdr:cNvPr id="24" name="_26">
          <a:extLst>
            <a:ext uri="{FF2B5EF4-FFF2-40B4-BE49-F238E27FC236}">
              <a16:creationId xmlns:a16="http://schemas.microsoft.com/office/drawing/2014/main" id="{E2141FB4-652D-4BFB-B15A-ED9F4C3A745D}"/>
            </a:ext>
          </a:extLst>
        </xdr:cNvPr>
        <xdr:cNvSpPr txBox="1"/>
      </xdr:nvSpPr>
      <xdr:spPr>
        <a:xfrm>
          <a:off x="3046151" y="17465675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08:45</a:t>
          </a:r>
        </a:p>
      </xdr:txBody>
    </xdr:sp>
    <xdr:clientData/>
  </xdr:twoCellAnchor>
  <xdr:twoCellAnchor>
    <xdr:from>
      <xdr:col>42</xdr:col>
      <xdr:colOff>31750</xdr:colOff>
      <xdr:row>31</xdr:row>
      <xdr:rowOff>219075</xdr:rowOff>
    </xdr:from>
    <xdr:to>
      <xdr:col>44</xdr:col>
      <xdr:colOff>122499</xdr:colOff>
      <xdr:row>31</xdr:row>
      <xdr:rowOff>403293</xdr:rowOff>
    </xdr:to>
    <xdr:sp macro="Fiche" textlink="">
      <xdr:nvSpPr>
        <xdr:cNvPr id="25" name="_26">
          <a:extLst>
            <a:ext uri="{FF2B5EF4-FFF2-40B4-BE49-F238E27FC236}">
              <a16:creationId xmlns:a16="http://schemas.microsoft.com/office/drawing/2014/main" id="{4EB66357-98A4-4B9C-A550-E493A5334AEB}"/>
            </a:ext>
          </a:extLst>
        </xdr:cNvPr>
        <xdr:cNvSpPr txBox="1"/>
      </xdr:nvSpPr>
      <xdr:spPr>
        <a:xfrm>
          <a:off x="8483600" y="17465675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17:00</a:t>
          </a:r>
        </a:p>
      </xdr:txBody>
    </xdr:sp>
    <xdr:clientData/>
  </xdr:twoCellAnchor>
  <xdr:twoCellAnchor>
    <xdr:from>
      <xdr:col>11</xdr:col>
      <xdr:colOff>82550</xdr:colOff>
      <xdr:row>32</xdr:row>
      <xdr:rowOff>31750</xdr:rowOff>
    </xdr:from>
    <xdr:to>
      <xdr:col>47</xdr:col>
      <xdr:colOff>82550</xdr:colOff>
      <xdr:row>32</xdr:row>
      <xdr:rowOff>596900</xdr:rowOff>
    </xdr:to>
    <xdr:sp macro="Fiche" textlink="">
      <xdr:nvSpPr>
        <xdr:cNvPr id="26" name="_27">
          <a:extLst>
            <a:ext uri="{FF2B5EF4-FFF2-40B4-BE49-F238E27FC236}">
              <a16:creationId xmlns:a16="http://schemas.microsoft.com/office/drawing/2014/main" id="{4EF64AA6-7DEB-4AFC-BA1E-53FC9B477A60}"/>
            </a:ext>
          </a:extLst>
        </xdr:cNvPr>
        <xdr:cNvSpPr/>
      </xdr:nvSpPr>
      <xdr:spPr>
        <a:xfrm>
          <a:off x="3416300" y="17913350"/>
          <a:ext cx="5943600" cy="565150"/>
        </a:xfrm>
        <a:prstGeom prst="roundRect">
          <a:avLst/>
        </a:prstGeom>
        <a:solidFill>
          <a:srgbClr val="FFE699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TOUT</a:t>
          </a:r>
        </a:p>
      </xdr:txBody>
    </xdr:sp>
    <xdr:clientData/>
  </xdr:twoCellAnchor>
  <xdr:twoCellAnchor>
    <xdr:from>
      <xdr:col>11</xdr:col>
      <xdr:colOff>82550</xdr:colOff>
      <xdr:row>32</xdr:row>
      <xdr:rowOff>82550</xdr:rowOff>
    </xdr:from>
    <xdr:to>
      <xdr:col>47</xdr:col>
      <xdr:colOff>82550</xdr:colOff>
      <xdr:row>32</xdr:row>
      <xdr:rowOff>311150</xdr:rowOff>
    </xdr:to>
    <xdr:sp macro="Fiche" textlink="">
      <xdr:nvSpPr>
        <xdr:cNvPr id="27" name="_27">
          <a:extLst>
            <a:ext uri="{FF2B5EF4-FFF2-40B4-BE49-F238E27FC236}">
              <a16:creationId xmlns:a16="http://schemas.microsoft.com/office/drawing/2014/main" id="{C6A1B8C5-32FD-42EE-812C-E2A4208A013F}"/>
            </a:ext>
          </a:extLst>
        </xdr:cNvPr>
        <xdr:cNvSpPr txBox="1"/>
      </xdr:nvSpPr>
      <xdr:spPr>
        <a:xfrm>
          <a:off x="3416300" y="17964150"/>
          <a:ext cx="59436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pPr algn="ctr"/>
          <a:r>
            <a:rPr lang="fr-FR" sz="900" b="1"/>
            <a:t>CHU- CELLULE AVC</a:t>
          </a:r>
        </a:p>
      </xdr:txBody>
    </xdr:sp>
    <xdr:clientData/>
  </xdr:twoCellAnchor>
  <xdr:twoCellAnchor>
    <xdr:from>
      <xdr:col>10</xdr:col>
      <xdr:colOff>42601</xdr:colOff>
      <xdr:row>32</xdr:row>
      <xdr:rowOff>219075</xdr:rowOff>
    </xdr:from>
    <xdr:to>
      <xdr:col>12</xdr:col>
      <xdr:colOff>133350</xdr:colOff>
      <xdr:row>32</xdr:row>
      <xdr:rowOff>403293</xdr:rowOff>
    </xdr:to>
    <xdr:sp macro="Fiche" textlink="">
      <xdr:nvSpPr>
        <xdr:cNvPr id="28" name="_27">
          <a:extLst>
            <a:ext uri="{FF2B5EF4-FFF2-40B4-BE49-F238E27FC236}">
              <a16:creationId xmlns:a16="http://schemas.microsoft.com/office/drawing/2014/main" id="{AE79C735-A7BA-48CA-91E7-79574BAFCE6C}"/>
            </a:ext>
          </a:extLst>
        </xdr:cNvPr>
        <xdr:cNvSpPr txBox="1"/>
      </xdr:nvSpPr>
      <xdr:spPr>
        <a:xfrm>
          <a:off x="3211251" y="18100675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09:00</a:t>
          </a:r>
        </a:p>
      </xdr:txBody>
    </xdr:sp>
    <xdr:clientData/>
  </xdr:twoCellAnchor>
  <xdr:twoCellAnchor>
    <xdr:from>
      <xdr:col>46</xdr:col>
      <xdr:colOff>31750</xdr:colOff>
      <xdr:row>32</xdr:row>
      <xdr:rowOff>219075</xdr:rowOff>
    </xdr:from>
    <xdr:to>
      <xdr:col>48</xdr:col>
      <xdr:colOff>122499</xdr:colOff>
      <xdr:row>32</xdr:row>
      <xdr:rowOff>403293</xdr:rowOff>
    </xdr:to>
    <xdr:sp macro="Fiche" textlink="">
      <xdr:nvSpPr>
        <xdr:cNvPr id="29" name="_27">
          <a:extLst>
            <a:ext uri="{FF2B5EF4-FFF2-40B4-BE49-F238E27FC236}">
              <a16:creationId xmlns:a16="http://schemas.microsoft.com/office/drawing/2014/main" id="{2AD8FA39-93E7-4F6D-9983-5FF48A1B75C7}"/>
            </a:ext>
          </a:extLst>
        </xdr:cNvPr>
        <xdr:cNvSpPr txBox="1"/>
      </xdr:nvSpPr>
      <xdr:spPr>
        <a:xfrm>
          <a:off x="9144000" y="18100675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18:00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A7BD66-EE4F-4A18-BD51-0A9AA76ED35B}">
  <sheetPr codeName="Feuil1"/>
  <dimension ref="A1:H22"/>
  <sheetViews>
    <sheetView workbookViewId="0">
      <selection activeCell="E8" sqref="E8"/>
    </sheetView>
  </sheetViews>
  <sheetFormatPr baseColWidth="10" defaultRowHeight="14.5" x14ac:dyDescent="0.35"/>
  <cols>
    <col min="1" max="1" width="15.453125" bestFit="1" customWidth="1"/>
    <col min="5" max="5" width="18.1796875" customWidth="1"/>
    <col min="7" max="7" width="12.1796875" bestFit="1" customWidth="1"/>
    <col min="8" max="8" width="10.90625" style="44"/>
  </cols>
  <sheetData>
    <row r="1" spans="1:8" s="7" customFormat="1" ht="18" customHeight="1" x14ac:dyDescent="0.35">
      <c r="A1" s="67" t="s">
        <v>14</v>
      </c>
      <c r="B1" s="68">
        <v>2020</v>
      </c>
      <c r="C1" s="68"/>
      <c r="E1" s="68" t="s">
        <v>24</v>
      </c>
    </row>
    <row r="2" spans="1:8" s="7" customFormat="1" ht="18" customHeight="1" x14ac:dyDescent="0.35">
      <c r="A2" s="69" t="s">
        <v>1</v>
      </c>
      <c r="B2" s="70">
        <f>DATE(B1,1,1)</f>
        <v>43831</v>
      </c>
      <c r="C2" s="70">
        <f>DATE(B1+1,1,1)</f>
        <v>44197</v>
      </c>
      <c r="E2" s="71" t="s">
        <v>25</v>
      </c>
    </row>
    <row r="3" spans="1:8" s="7" customFormat="1" ht="18" customHeight="1" x14ac:dyDescent="0.35">
      <c r="A3" s="72" t="s">
        <v>2</v>
      </c>
      <c r="B3" s="73">
        <f>ROUND(DATE(B1,4,MOD(234-11*MOD(B1,19),30))/7,)*7-6</f>
        <v>43933</v>
      </c>
      <c r="C3" s="73">
        <f>ROUND(DATE(B1+1,4,MOD(234-11*MOD(B1+1,19),30))/7,)*7-6</f>
        <v>44290</v>
      </c>
      <c r="E3" s="74" t="s">
        <v>26</v>
      </c>
    </row>
    <row r="4" spans="1:8" s="7" customFormat="1" ht="18" customHeight="1" x14ac:dyDescent="0.35">
      <c r="A4" s="72" t="s">
        <v>3</v>
      </c>
      <c r="B4" s="73">
        <f>B3+1</f>
        <v>43934</v>
      </c>
      <c r="C4" s="73">
        <f>C3+1</f>
        <v>44291</v>
      </c>
      <c r="E4" s="76" t="s">
        <v>27</v>
      </c>
    </row>
    <row r="5" spans="1:8" s="7" customFormat="1" ht="18" customHeight="1" x14ac:dyDescent="0.35">
      <c r="A5" s="72" t="s">
        <v>4</v>
      </c>
      <c r="B5" s="73">
        <f>DATE(B1,5,1)</f>
        <v>43952</v>
      </c>
      <c r="C5" s="73">
        <f>DATE(B1+1,5,1)</f>
        <v>44317</v>
      </c>
      <c r="E5" s="77" t="s">
        <v>23</v>
      </c>
    </row>
    <row r="6" spans="1:8" s="7" customFormat="1" ht="18" customHeight="1" x14ac:dyDescent="0.35">
      <c r="A6" s="72" t="s">
        <v>5</v>
      </c>
      <c r="B6" s="73">
        <f>DATE(B1,5,8)</f>
        <v>43959</v>
      </c>
      <c r="C6" s="73">
        <f>DATE(B1+1,5,8)</f>
        <v>44324</v>
      </c>
      <c r="E6" s="79" t="s">
        <v>38</v>
      </c>
    </row>
    <row r="7" spans="1:8" s="7" customFormat="1" ht="18" customHeight="1" x14ac:dyDescent="0.35">
      <c r="A7" s="72" t="s">
        <v>6</v>
      </c>
      <c r="B7" s="73">
        <f>B3+39</f>
        <v>43972</v>
      </c>
      <c r="C7" s="73">
        <f>C3+39</f>
        <v>44329</v>
      </c>
      <c r="E7" s="75" t="s">
        <v>71</v>
      </c>
    </row>
    <row r="8" spans="1:8" s="7" customFormat="1" ht="18" customHeight="1" x14ac:dyDescent="0.35">
      <c r="A8" s="72" t="s">
        <v>7</v>
      </c>
      <c r="B8" s="73">
        <f>B3+49</f>
        <v>43982</v>
      </c>
      <c r="C8" s="73">
        <f>C3+49</f>
        <v>44339</v>
      </c>
    </row>
    <row r="9" spans="1:8" s="7" customFormat="1" ht="18" customHeight="1" x14ac:dyDescent="0.35">
      <c r="A9" s="72" t="s">
        <v>8</v>
      </c>
      <c r="B9" s="73">
        <f>B8+1</f>
        <v>43983</v>
      </c>
      <c r="C9" s="73">
        <f>C8+1</f>
        <v>44340</v>
      </c>
    </row>
    <row r="10" spans="1:8" s="7" customFormat="1" ht="18" customHeight="1" x14ac:dyDescent="0.35">
      <c r="A10" s="72" t="s">
        <v>9</v>
      </c>
      <c r="B10" s="73">
        <f>DATE(B1,7,14)</f>
        <v>44026</v>
      </c>
      <c r="C10" s="73">
        <f>DATE(B1+1,7,14)</f>
        <v>44391</v>
      </c>
      <c r="H10" s="78"/>
    </row>
    <row r="11" spans="1:8" s="7" customFormat="1" ht="18" customHeight="1" x14ac:dyDescent="0.35">
      <c r="A11" s="72" t="s">
        <v>10</v>
      </c>
      <c r="B11" s="73">
        <f>DATE(B1,8,15)</f>
        <v>44058</v>
      </c>
      <c r="C11" s="73">
        <f>DATE(B1+1,8,15)</f>
        <v>44423</v>
      </c>
      <c r="H11" s="78"/>
    </row>
    <row r="12" spans="1:8" s="7" customFormat="1" ht="18" customHeight="1" x14ac:dyDescent="0.35">
      <c r="A12" s="72" t="s">
        <v>11</v>
      </c>
      <c r="B12" s="73">
        <f>DATE(B1,11,1)</f>
        <v>44136</v>
      </c>
      <c r="C12" s="73">
        <f>DATE(B1+1,11,1)</f>
        <v>44501</v>
      </c>
      <c r="H12" s="78"/>
    </row>
    <row r="13" spans="1:8" s="7" customFormat="1" ht="18" customHeight="1" x14ac:dyDescent="0.35">
      <c r="A13" s="72" t="s">
        <v>12</v>
      </c>
      <c r="B13" s="73">
        <f>DATE(B1,11,11)</f>
        <v>44146</v>
      </c>
      <c r="C13" s="73">
        <f>DATE(B1+1,11,11)</f>
        <v>44511</v>
      </c>
      <c r="H13" s="78"/>
    </row>
    <row r="14" spans="1:8" s="7" customFormat="1" ht="18" customHeight="1" x14ac:dyDescent="0.35">
      <c r="A14" s="72" t="s">
        <v>13</v>
      </c>
      <c r="B14" s="73">
        <f>DATE(B1,12,25)</f>
        <v>44190</v>
      </c>
      <c r="C14" s="73">
        <f>DATE(B1+1,12,25)</f>
        <v>44555</v>
      </c>
      <c r="H14" s="78"/>
    </row>
    <row r="15" spans="1:8" ht="18" customHeight="1" x14ac:dyDescent="0.35"/>
    <row r="16" spans="1:8" ht="18" customHeight="1" x14ac:dyDescent="0.35"/>
    <row r="17" ht="18" customHeight="1" x14ac:dyDescent="0.35"/>
    <row r="18" ht="18" customHeight="1" x14ac:dyDescent="0.35"/>
    <row r="19" ht="18" customHeight="1" x14ac:dyDescent="0.35"/>
    <row r="20" ht="18" customHeight="1" x14ac:dyDescent="0.35"/>
    <row r="21" ht="18" customHeight="1" x14ac:dyDescent="0.35"/>
    <row r="22" ht="18" customHeight="1" x14ac:dyDescent="0.35"/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4A4EF5-FEC5-4DBF-B1B9-E982D39DFDDC}">
  <sheetPr codeName="Feuil2"/>
  <dimension ref="A1:FG135"/>
  <sheetViews>
    <sheetView showGridLines="0" showRowColHeaders="0" tabSelected="1" zoomScaleNormal="100" workbookViewId="0">
      <pane xSplit="3" ySplit="6" topLeftCell="D10" activePane="bottomRight" state="frozen"/>
      <selection pane="topRight" activeCell="D1" sqref="D1"/>
      <selection pane="bottomLeft" activeCell="A7" sqref="A7"/>
      <selection pane="bottomRight" activeCell="A6" sqref="A6"/>
    </sheetView>
  </sheetViews>
  <sheetFormatPr baseColWidth="10" defaultRowHeight="14.5" x14ac:dyDescent="0.35"/>
  <cols>
    <col min="1" max="1" width="0.90625" customWidth="1"/>
    <col min="2" max="2" width="25.36328125" customWidth="1"/>
    <col min="3" max="3" width="2.54296875" customWidth="1"/>
    <col min="4" max="4" width="2.36328125" style="8" customWidth="1"/>
    <col min="5" max="68" width="2.36328125" customWidth="1"/>
    <col min="69" max="69" width="10.90625" customWidth="1"/>
    <col min="70" max="72" width="9.81640625" style="47" customWidth="1"/>
    <col min="73" max="75" width="9.81640625" customWidth="1"/>
    <col min="76" max="330" width="10.90625" customWidth="1"/>
  </cols>
  <sheetData>
    <row r="1" spans="1:163" ht="7" customHeight="1" thickBot="1" x14ac:dyDescent="0.4">
      <c r="A1" s="35"/>
      <c r="B1" s="35"/>
      <c r="C1" s="35"/>
      <c r="D1" s="36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  <c r="AJ1" s="35"/>
      <c r="AK1" s="35"/>
      <c r="AL1" s="35"/>
      <c r="AM1" s="35"/>
      <c r="AN1" s="35"/>
      <c r="AO1" s="35"/>
      <c r="AP1" s="35"/>
      <c r="AQ1" s="35"/>
      <c r="AR1" s="35"/>
      <c r="AS1" s="35"/>
      <c r="AT1" s="35"/>
      <c r="AU1" s="35"/>
      <c r="AV1" s="35"/>
      <c r="AW1" s="35"/>
      <c r="AX1" s="35"/>
      <c r="AY1" s="35"/>
      <c r="AZ1" s="35"/>
      <c r="BA1" s="35"/>
      <c r="BB1" s="35"/>
      <c r="BC1" s="35"/>
      <c r="BD1" s="35"/>
      <c r="BE1" s="35"/>
      <c r="BF1" s="35"/>
      <c r="BG1" s="35"/>
      <c r="BH1" s="35"/>
      <c r="BI1" s="35"/>
      <c r="BJ1" s="35"/>
      <c r="BK1" s="35"/>
      <c r="BL1" s="35"/>
      <c r="BM1" s="35"/>
      <c r="BN1" s="35"/>
      <c r="BO1" s="35"/>
      <c r="BP1" s="37"/>
      <c r="BQ1" s="1"/>
      <c r="BR1" s="46"/>
      <c r="BS1" s="46"/>
      <c r="BT1" s="46"/>
      <c r="BU1" s="1"/>
      <c r="BV1" s="1"/>
    </row>
    <row r="2" spans="1:163" ht="25" customHeight="1" thickBot="1" x14ac:dyDescent="0.4">
      <c r="A2" s="33"/>
      <c r="B2" s="10"/>
      <c r="C2" s="38"/>
      <c r="D2" s="32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39"/>
      <c r="AX2" s="39"/>
      <c r="AY2" s="39"/>
      <c r="AZ2" s="39"/>
      <c r="BA2" s="39"/>
      <c r="BB2" s="39"/>
      <c r="BC2" s="39"/>
      <c r="BD2" s="39"/>
      <c r="BE2" s="39"/>
      <c r="BF2" s="39"/>
      <c r="BG2" s="39"/>
      <c r="BH2" s="39"/>
      <c r="BI2" s="39"/>
      <c r="BJ2" s="39"/>
      <c r="BK2" s="39"/>
      <c r="BL2" s="39"/>
      <c r="BM2" s="39"/>
      <c r="BN2" s="39"/>
      <c r="BO2" s="39"/>
      <c r="BP2" s="40"/>
      <c r="BQ2" s="1"/>
      <c r="BR2" s="55" t="s">
        <v>18</v>
      </c>
      <c r="BS2" s="56"/>
      <c r="BT2" s="56"/>
      <c r="BU2" s="57"/>
      <c r="BV2" s="57"/>
      <c r="BW2" s="58"/>
    </row>
    <row r="3" spans="1:163" ht="25" customHeight="1" thickBot="1" x14ac:dyDescent="0.4">
      <c r="A3" s="41">
        <v>43773</v>
      </c>
      <c r="B3" s="11"/>
      <c r="C3" s="38"/>
      <c r="D3" s="33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81" t="s">
        <v>28</v>
      </c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8"/>
      <c r="AL3" s="38"/>
      <c r="AM3" s="38"/>
      <c r="AN3" s="38"/>
      <c r="AO3" s="38"/>
      <c r="AP3" s="38"/>
      <c r="AQ3" s="38"/>
      <c r="AR3" s="38"/>
      <c r="AS3" s="38"/>
      <c r="AT3" s="38"/>
      <c r="AU3" s="38"/>
      <c r="AV3" s="38"/>
      <c r="AW3" s="38"/>
      <c r="AX3" s="38"/>
      <c r="AY3" s="38"/>
      <c r="AZ3" s="38"/>
      <c r="BA3" s="38"/>
      <c r="BB3" s="38"/>
      <c r="BC3" s="38"/>
      <c r="BD3" s="38"/>
      <c r="BE3" s="38"/>
      <c r="BF3" s="38"/>
      <c r="BG3" s="38"/>
      <c r="BH3" s="38"/>
      <c r="BI3" s="38"/>
      <c r="BJ3" s="38"/>
      <c r="BK3" s="38"/>
      <c r="BL3" s="38"/>
      <c r="BM3" s="38"/>
      <c r="BN3" s="38"/>
      <c r="BO3" s="38"/>
      <c r="BP3" s="42"/>
      <c r="BQ3" s="1"/>
      <c r="BR3" s="64">
        <f t="shared" ref="BR3:BW3" si="0">SUM(BR7:BR37)</f>
        <v>0</v>
      </c>
      <c r="BS3" s="65">
        <f t="shared" si="0"/>
        <v>0</v>
      </c>
      <c r="BT3" s="65">
        <f t="shared" si="0"/>
        <v>0</v>
      </c>
      <c r="BU3" s="65">
        <f t="shared" si="0"/>
        <v>0</v>
      </c>
      <c r="BV3" s="65">
        <f t="shared" si="0"/>
        <v>2.114583333333333</v>
      </c>
      <c r="BW3" s="66">
        <f t="shared" si="0"/>
        <v>0</v>
      </c>
    </row>
    <row r="4" spans="1:163" ht="7" customHeight="1" x14ac:dyDescent="0.35">
      <c r="A4" s="34"/>
      <c r="B4" s="31"/>
      <c r="C4" s="31"/>
      <c r="D4" s="34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s="43"/>
      <c r="BQ4" s="1"/>
      <c r="BR4" s="46"/>
      <c r="BS4" s="46"/>
      <c r="BT4" s="46"/>
      <c r="BU4" s="1"/>
      <c r="BV4" s="1"/>
    </row>
    <row r="5" spans="1:163" s="1" customFormat="1" ht="12" customHeight="1" x14ac:dyDescent="0.35">
      <c r="D5" s="2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82"/>
      <c r="BB5" s="82"/>
      <c r="BC5" s="82"/>
      <c r="BD5" s="82"/>
      <c r="BE5" s="82"/>
      <c r="BF5" s="82"/>
      <c r="BG5" s="82"/>
      <c r="BH5" s="82"/>
      <c r="BI5" s="82"/>
      <c r="BJ5" s="82"/>
      <c r="BK5" s="82"/>
      <c r="BL5" s="82"/>
      <c r="BM5" s="82"/>
      <c r="BN5" s="82"/>
      <c r="BO5" s="82"/>
      <c r="BP5" s="82"/>
      <c r="BR5" s="46"/>
      <c r="BS5" s="46"/>
      <c r="BT5" s="46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</row>
    <row r="6" spans="1:163" ht="32" customHeight="1" x14ac:dyDescent="0.35">
      <c r="A6" s="90"/>
      <c r="B6" s="4"/>
      <c r="C6" s="5" t="s">
        <v>0</v>
      </c>
      <c r="D6" s="30">
        <v>0.29166666666666669</v>
      </c>
      <c r="E6" s="19">
        <f t="shared" ref="E6:AY6" si="1">D6+1/24/4</f>
        <v>0.30208333333333337</v>
      </c>
      <c r="F6" s="18">
        <f t="shared" si="1"/>
        <v>0.31250000000000006</v>
      </c>
      <c r="G6" s="19">
        <f t="shared" si="1"/>
        <v>0.32291666666666674</v>
      </c>
      <c r="H6" s="18">
        <f t="shared" si="1"/>
        <v>0.33333333333333343</v>
      </c>
      <c r="I6" s="19">
        <f t="shared" si="1"/>
        <v>0.34375000000000011</v>
      </c>
      <c r="J6" s="18">
        <f t="shared" si="1"/>
        <v>0.3541666666666668</v>
      </c>
      <c r="K6" s="19">
        <f t="shared" si="1"/>
        <v>0.36458333333333348</v>
      </c>
      <c r="L6" s="18">
        <f t="shared" si="1"/>
        <v>0.37500000000000017</v>
      </c>
      <c r="M6" s="19">
        <f t="shared" si="1"/>
        <v>0.38541666666666685</v>
      </c>
      <c r="N6" s="18">
        <f t="shared" si="1"/>
        <v>0.39583333333333354</v>
      </c>
      <c r="O6" s="19">
        <f t="shared" si="1"/>
        <v>0.40625000000000022</v>
      </c>
      <c r="P6" s="18">
        <f t="shared" si="1"/>
        <v>0.41666666666666691</v>
      </c>
      <c r="Q6" s="19">
        <f t="shared" si="1"/>
        <v>0.42708333333333359</v>
      </c>
      <c r="R6" s="18">
        <f t="shared" si="1"/>
        <v>0.43750000000000028</v>
      </c>
      <c r="S6" s="19">
        <f t="shared" si="1"/>
        <v>0.44791666666666696</v>
      </c>
      <c r="T6" s="18">
        <f t="shared" si="1"/>
        <v>0.45833333333333365</v>
      </c>
      <c r="U6" s="19">
        <f t="shared" si="1"/>
        <v>0.46875000000000033</v>
      </c>
      <c r="V6" s="18">
        <f t="shared" si="1"/>
        <v>0.47916666666666702</v>
      </c>
      <c r="W6" s="19">
        <f t="shared" si="1"/>
        <v>0.4895833333333337</v>
      </c>
      <c r="X6" s="18">
        <f t="shared" si="1"/>
        <v>0.50000000000000033</v>
      </c>
      <c r="Y6" s="19">
        <f t="shared" si="1"/>
        <v>0.51041666666666696</v>
      </c>
      <c r="Z6" s="18">
        <f t="shared" si="1"/>
        <v>0.52083333333333359</v>
      </c>
      <c r="AA6" s="19">
        <f t="shared" si="1"/>
        <v>0.53125000000000022</v>
      </c>
      <c r="AB6" s="18">
        <f t="shared" si="1"/>
        <v>0.54166666666666685</v>
      </c>
      <c r="AC6" s="19">
        <f t="shared" si="1"/>
        <v>0.55208333333333348</v>
      </c>
      <c r="AD6" s="18">
        <f t="shared" si="1"/>
        <v>0.56250000000000011</v>
      </c>
      <c r="AE6" s="19">
        <f t="shared" si="1"/>
        <v>0.57291666666666674</v>
      </c>
      <c r="AF6" s="18">
        <f t="shared" si="1"/>
        <v>0.58333333333333337</v>
      </c>
      <c r="AG6" s="19">
        <f t="shared" si="1"/>
        <v>0.59375</v>
      </c>
      <c r="AH6" s="18">
        <f t="shared" si="1"/>
        <v>0.60416666666666663</v>
      </c>
      <c r="AI6" s="19">
        <f t="shared" si="1"/>
        <v>0.61458333333333326</v>
      </c>
      <c r="AJ6" s="18">
        <f t="shared" si="1"/>
        <v>0.62499999999999989</v>
      </c>
      <c r="AK6" s="19">
        <f t="shared" si="1"/>
        <v>0.63541666666666652</v>
      </c>
      <c r="AL6" s="18">
        <f t="shared" si="1"/>
        <v>0.64583333333333315</v>
      </c>
      <c r="AM6" s="19">
        <f t="shared" si="1"/>
        <v>0.65624999999999978</v>
      </c>
      <c r="AN6" s="18">
        <f t="shared" si="1"/>
        <v>0.66666666666666641</v>
      </c>
      <c r="AO6" s="19">
        <f t="shared" si="1"/>
        <v>0.67708333333333304</v>
      </c>
      <c r="AP6" s="18">
        <f t="shared" si="1"/>
        <v>0.68749999999999967</v>
      </c>
      <c r="AQ6" s="19">
        <f t="shared" si="1"/>
        <v>0.6979166666666663</v>
      </c>
      <c r="AR6" s="18">
        <f t="shared" si="1"/>
        <v>0.70833333333333293</v>
      </c>
      <c r="AS6" s="19">
        <f t="shared" si="1"/>
        <v>0.71874999999999956</v>
      </c>
      <c r="AT6" s="18">
        <f t="shared" si="1"/>
        <v>0.72916666666666619</v>
      </c>
      <c r="AU6" s="19">
        <f t="shared" si="1"/>
        <v>0.73958333333333282</v>
      </c>
      <c r="AV6" s="18">
        <f t="shared" si="1"/>
        <v>0.74999999999999944</v>
      </c>
      <c r="AW6" s="19">
        <f t="shared" si="1"/>
        <v>0.76041666666666607</v>
      </c>
      <c r="AX6" s="18">
        <f t="shared" si="1"/>
        <v>0.7708333333333327</v>
      </c>
      <c r="AY6" s="19">
        <f t="shared" si="1"/>
        <v>0.78124999999999933</v>
      </c>
      <c r="AZ6" s="18">
        <f t="shared" ref="AZ6" si="2">AY6+1/24/4</f>
        <v>0.79166666666666596</v>
      </c>
      <c r="BA6" s="19">
        <f t="shared" ref="BA6" si="3">AZ6+1/24/4</f>
        <v>0.80208333333333259</v>
      </c>
      <c r="BB6" s="18">
        <f t="shared" ref="BB6" si="4">BA6+1/24/4</f>
        <v>0.81249999999999922</v>
      </c>
      <c r="BC6" s="19">
        <f t="shared" ref="BC6" si="5">BB6+1/24/4</f>
        <v>0.82291666666666585</v>
      </c>
      <c r="BD6" s="18">
        <f t="shared" ref="BD6" si="6">BC6+1/24/4</f>
        <v>0.83333333333333248</v>
      </c>
      <c r="BE6" s="19">
        <f t="shared" ref="BE6" si="7">BD6+1/24/4</f>
        <v>0.84374999999999911</v>
      </c>
      <c r="BF6" s="18">
        <f t="shared" ref="BF6" si="8">BE6+1/24/4</f>
        <v>0.85416666666666574</v>
      </c>
      <c r="BG6" s="19">
        <f t="shared" ref="BG6" si="9">BF6+1/24/4</f>
        <v>0.86458333333333237</v>
      </c>
      <c r="BH6" s="18">
        <f t="shared" ref="BH6" si="10">BG6+1/24/4</f>
        <v>0.874999999999999</v>
      </c>
      <c r="BI6" s="19">
        <f t="shared" ref="BI6" si="11">BH6+1/24/4</f>
        <v>0.88541666666666563</v>
      </c>
      <c r="BJ6" s="18">
        <f t="shared" ref="BJ6" si="12">BI6+1/24/4</f>
        <v>0.89583333333333226</v>
      </c>
      <c r="BK6" s="19">
        <f t="shared" ref="BK6" si="13">BJ6+1/24/4</f>
        <v>0.90624999999999889</v>
      </c>
      <c r="BL6" s="18">
        <f t="shared" ref="BL6" si="14">BK6+1/24/4</f>
        <v>0.91666666666666552</v>
      </c>
      <c r="BM6" s="19">
        <f t="shared" ref="BM6" si="15">BL6+1/24/4</f>
        <v>0.92708333333333215</v>
      </c>
      <c r="BN6" s="18">
        <f t="shared" ref="BN6" si="16">BM6+1/24/4</f>
        <v>0.93749999999999878</v>
      </c>
      <c r="BO6" s="19">
        <f t="shared" ref="BO6" si="17">BN6+1/24/4</f>
        <v>0.94791666666666541</v>
      </c>
      <c r="BP6" s="26">
        <f>BO6+1/24/4</f>
        <v>0.95833333333333204</v>
      </c>
      <c r="BR6" s="52" t="str">
        <f ca="1">OFFSET(Cfg!$E$1,COLUMN()-69,0)</f>
        <v>Conférence</v>
      </c>
      <c r="BS6" s="63" t="str">
        <f ca="1">OFFSET(Cfg!$E$1,COLUMN()-69,0)</f>
        <v>Cours</v>
      </c>
      <c r="BT6" s="62" t="str">
        <f ca="1">OFFSET(Cfg!$E$1,COLUMN()-69,0)</f>
        <v>Spectacle</v>
      </c>
      <c r="BU6" s="53" t="str">
        <f ca="1">OFFSET(Cfg!$E$1,COLUMN()-69,0)</f>
        <v>Motif_D</v>
      </c>
      <c r="BV6" s="54" t="str">
        <f ca="1">OFFSET(Cfg!$E$1,COLUMN()-69,0)</f>
        <v>TOUT</v>
      </c>
      <c r="BW6" s="61" t="str">
        <f ca="1">OFFSET(Cfg!$E$1,COLUMN()-69,0)</f>
        <v>Hall</v>
      </c>
      <c r="BY6" s="80"/>
      <c r="BZ6" s="80"/>
      <c r="CA6" s="80"/>
      <c r="CB6" s="80"/>
      <c r="CC6" s="80"/>
      <c r="CD6" s="80"/>
      <c r="CE6" s="80"/>
      <c r="CF6" s="80"/>
      <c r="CG6" s="80"/>
      <c r="CH6" s="80"/>
    </row>
    <row r="7" spans="1:163" s="7" customFormat="1" ht="50" customHeight="1" x14ac:dyDescent="0.35">
      <c r="A7" s="6"/>
      <c r="B7" s="20">
        <v>44136</v>
      </c>
      <c r="C7" s="21"/>
      <c r="D7" s="12" t="s">
        <v>0</v>
      </c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5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27"/>
      <c r="BR7" s="48"/>
      <c r="BS7" s="49"/>
      <c r="BT7" s="49"/>
      <c r="BU7" s="49"/>
      <c r="BV7" s="49"/>
      <c r="BW7" s="59"/>
      <c r="BY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</row>
    <row r="8" spans="1:163" ht="50" customHeight="1" x14ac:dyDescent="0.35">
      <c r="A8" s="6"/>
      <c r="B8" s="22">
        <f>B7+1</f>
        <v>44137</v>
      </c>
      <c r="C8" s="23" t="s">
        <v>0</v>
      </c>
      <c r="D8" s="14" t="s">
        <v>0</v>
      </c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28"/>
      <c r="BR8" s="48"/>
      <c r="BS8" s="49"/>
      <c r="BT8" s="49"/>
      <c r="BU8" s="49"/>
      <c r="BV8" s="49"/>
      <c r="BW8" s="59"/>
    </row>
    <row r="9" spans="1:163" ht="50" customHeight="1" x14ac:dyDescent="0.35">
      <c r="A9" s="6"/>
      <c r="B9" s="22">
        <f t="shared" ref="B9:B37" si="18">B8+1</f>
        <v>44138</v>
      </c>
      <c r="C9" s="23" t="s">
        <v>0</v>
      </c>
      <c r="D9" s="14" t="s">
        <v>0</v>
      </c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  <c r="BP9" s="28"/>
      <c r="BR9" s="48"/>
      <c r="BS9" s="49"/>
      <c r="BT9" s="49"/>
      <c r="BU9" s="49"/>
      <c r="BV9" s="49"/>
      <c r="BW9" s="59"/>
    </row>
    <row r="10" spans="1:163" ht="50" customHeight="1" x14ac:dyDescent="0.35">
      <c r="A10" s="6"/>
      <c r="B10" s="22">
        <f t="shared" si="18"/>
        <v>44139</v>
      </c>
      <c r="C10" s="23" t="s">
        <v>0</v>
      </c>
      <c r="D10" s="14" t="s">
        <v>0</v>
      </c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28"/>
      <c r="BR10" s="48"/>
      <c r="BS10" s="49"/>
      <c r="BT10" s="49"/>
      <c r="BU10" s="49"/>
      <c r="BV10" s="49"/>
      <c r="BW10" s="59"/>
    </row>
    <row r="11" spans="1:163" ht="50" customHeight="1" x14ac:dyDescent="0.35">
      <c r="A11" s="6"/>
      <c r="B11" s="22">
        <f t="shared" si="18"/>
        <v>44140</v>
      </c>
      <c r="C11" s="23" t="s">
        <v>0</v>
      </c>
      <c r="D11" s="14" t="s">
        <v>0</v>
      </c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28"/>
      <c r="BR11" s="48"/>
      <c r="BS11" s="49"/>
      <c r="BT11" s="49"/>
      <c r="BU11" s="49"/>
      <c r="BV11" s="49"/>
      <c r="BW11" s="59"/>
    </row>
    <row r="12" spans="1:163" ht="50" customHeight="1" x14ac:dyDescent="0.35">
      <c r="A12" s="6"/>
      <c r="B12" s="22">
        <f t="shared" si="18"/>
        <v>44141</v>
      </c>
      <c r="C12" s="23" t="s">
        <v>0</v>
      </c>
      <c r="D12" s="14" t="s">
        <v>0</v>
      </c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28"/>
      <c r="BR12" s="48"/>
      <c r="BS12" s="49"/>
      <c r="BT12" s="49"/>
      <c r="BU12" s="49"/>
      <c r="BV12" s="49">
        <v>0.33333333333333331</v>
      </c>
      <c r="BW12" s="59"/>
    </row>
    <row r="13" spans="1:163" ht="50" customHeight="1" x14ac:dyDescent="0.35">
      <c r="A13" s="6"/>
      <c r="B13" s="22">
        <f t="shared" si="18"/>
        <v>44142</v>
      </c>
      <c r="C13" s="23" t="s">
        <v>0</v>
      </c>
      <c r="D13" s="14" t="s">
        <v>0</v>
      </c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5"/>
      <c r="BO13" s="15"/>
      <c r="BP13" s="28"/>
      <c r="BR13" s="48"/>
      <c r="BS13" s="49"/>
      <c r="BT13" s="49"/>
      <c r="BU13" s="49"/>
      <c r="BV13" s="49"/>
      <c r="BW13" s="59"/>
    </row>
    <row r="14" spans="1:163" ht="50" customHeight="1" x14ac:dyDescent="0.35">
      <c r="A14" s="6"/>
      <c r="B14" s="22">
        <f t="shared" si="18"/>
        <v>44143</v>
      </c>
      <c r="C14" s="23" t="s">
        <v>0</v>
      </c>
      <c r="D14" s="14" t="s">
        <v>0</v>
      </c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5"/>
      <c r="BH14" s="15"/>
      <c r="BI14" s="15"/>
      <c r="BJ14" s="15"/>
      <c r="BK14" s="15"/>
      <c r="BL14" s="15"/>
      <c r="BM14" s="15"/>
      <c r="BN14" s="15"/>
      <c r="BO14" s="15"/>
      <c r="BP14" s="28"/>
      <c r="BQ14">
        <v>1.4999999999999998</v>
      </c>
      <c r="BR14" s="48"/>
      <c r="BS14" s="49"/>
      <c r="BT14" s="49"/>
      <c r="BU14" s="49"/>
      <c r="BV14" s="49"/>
      <c r="BW14" s="59"/>
    </row>
    <row r="15" spans="1:163" ht="50" customHeight="1" x14ac:dyDescent="0.35">
      <c r="A15" s="6"/>
      <c r="B15" s="22">
        <f t="shared" si="18"/>
        <v>44144</v>
      </c>
      <c r="C15" s="23" t="s">
        <v>0</v>
      </c>
      <c r="D15" s="14" t="s">
        <v>0</v>
      </c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5"/>
      <c r="BH15" s="15"/>
      <c r="BI15" s="15"/>
      <c r="BJ15" s="15"/>
      <c r="BK15" s="15"/>
      <c r="BL15" s="15"/>
      <c r="BM15" s="15"/>
      <c r="BN15" s="15"/>
      <c r="BO15" s="15"/>
      <c r="BP15" s="28"/>
      <c r="BR15" s="48"/>
      <c r="BS15" s="49"/>
      <c r="BT15" s="49"/>
      <c r="BU15" s="49"/>
      <c r="BV15" s="49"/>
      <c r="BW15" s="59"/>
    </row>
    <row r="16" spans="1:163" ht="50" customHeight="1" x14ac:dyDescent="0.35">
      <c r="A16" s="6"/>
      <c r="B16" s="22">
        <f t="shared" si="18"/>
        <v>44145</v>
      </c>
      <c r="C16" s="23" t="s">
        <v>0</v>
      </c>
      <c r="D16" s="14" t="s">
        <v>0</v>
      </c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5"/>
      <c r="BH16" s="15"/>
      <c r="BI16" s="15"/>
      <c r="BJ16" s="15"/>
      <c r="BK16" s="15"/>
      <c r="BL16" s="15"/>
      <c r="BM16" s="15"/>
      <c r="BN16" s="15"/>
      <c r="BO16" s="15"/>
      <c r="BP16" s="28"/>
      <c r="BR16" s="48"/>
      <c r="BS16" s="49"/>
      <c r="BT16" s="49"/>
      <c r="BU16" s="49"/>
      <c r="BV16" s="49"/>
      <c r="BW16" s="59"/>
    </row>
    <row r="17" spans="1:75" ht="50" customHeight="1" x14ac:dyDescent="0.35">
      <c r="A17" s="6"/>
      <c r="B17" s="22">
        <f t="shared" si="18"/>
        <v>44146</v>
      </c>
      <c r="C17" s="23" t="s">
        <v>0</v>
      </c>
      <c r="D17" s="14" t="s">
        <v>0</v>
      </c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L17" s="15"/>
      <c r="BM17" s="15"/>
      <c r="BN17" s="15"/>
      <c r="BO17" s="15"/>
      <c r="BP17" s="28"/>
      <c r="BR17" s="48"/>
      <c r="BS17" s="49"/>
      <c r="BT17" s="49"/>
      <c r="BU17" s="49"/>
      <c r="BV17" s="49"/>
      <c r="BW17" s="59"/>
    </row>
    <row r="18" spans="1:75" ht="50" customHeight="1" x14ac:dyDescent="0.35">
      <c r="A18" s="6"/>
      <c r="B18" s="22">
        <f t="shared" si="18"/>
        <v>44147</v>
      </c>
      <c r="C18" s="23" t="s">
        <v>0</v>
      </c>
      <c r="D18" s="14" t="s">
        <v>0</v>
      </c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5"/>
      <c r="BH18" s="15"/>
      <c r="BI18" s="15"/>
      <c r="BJ18" s="15"/>
      <c r="BK18" s="15"/>
      <c r="BL18" s="15"/>
      <c r="BM18" s="15"/>
      <c r="BN18" s="15"/>
      <c r="BO18" s="15"/>
      <c r="BP18" s="28"/>
      <c r="BR18" s="48"/>
      <c r="BS18" s="49"/>
      <c r="BT18" s="49"/>
      <c r="BU18" s="49"/>
      <c r="BV18" s="49"/>
      <c r="BW18" s="59"/>
    </row>
    <row r="19" spans="1:75" ht="50" customHeight="1" x14ac:dyDescent="0.35">
      <c r="A19" s="6"/>
      <c r="B19" s="22">
        <f t="shared" si="18"/>
        <v>44148</v>
      </c>
      <c r="C19" s="23" t="s">
        <v>0</v>
      </c>
      <c r="D19" s="14" t="s">
        <v>0</v>
      </c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15"/>
      <c r="BO19" s="15"/>
      <c r="BP19" s="28"/>
      <c r="BR19" s="48"/>
      <c r="BS19" s="49"/>
      <c r="BT19" s="49"/>
      <c r="BU19" s="49"/>
      <c r="BV19" s="49"/>
      <c r="BW19" s="59"/>
    </row>
    <row r="20" spans="1:75" ht="50" customHeight="1" x14ac:dyDescent="0.35">
      <c r="A20" s="6"/>
      <c r="B20" s="22">
        <f t="shared" si="18"/>
        <v>44149</v>
      </c>
      <c r="C20" s="23" t="s">
        <v>0</v>
      </c>
      <c r="D20" s="14" t="s">
        <v>0</v>
      </c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5"/>
      <c r="BH20" s="15"/>
      <c r="BI20" s="15"/>
      <c r="BJ20" s="15"/>
      <c r="BK20" s="15"/>
      <c r="BL20" s="15"/>
      <c r="BM20" s="15"/>
      <c r="BN20" s="15"/>
      <c r="BO20" s="15"/>
      <c r="BP20" s="28"/>
      <c r="BR20" s="48"/>
      <c r="BS20" s="49"/>
      <c r="BT20" s="49"/>
      <c r="BU20" s="49"/>
      <c r="BV20" s="49"/>
      <c r="BW20" s="59"/>
    </row>
    <row r="21" spans="1:75" ht="50" customHeight="1" x14ac:dyDescent="0.35">
      <c r="A21" s="6"/>
      <c r="B21" s="22">
        <f t="shared" si="18"/>
        <v>44150</v>
      </c>
      <c r="C21" s="23" t="s">
        <v>0</v>
      </c>
      <c r="D21" s="14" t="s">
        <v>0</v>
      </c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28"/>
      <c r="BR21" s="48"/>
      <c r="BS21" s="49"/>
      <c r="BT21" s="49"/>
      <c r="BU21" s="49"/>
      <c r="BV21" s="49"/>
      <c r="BW21" s="59"/>
    </row>
    <row r="22" spans="1:75" ht="50" customHeight="1" x14ac:dyDescent="0.35">
      <c r="A22" s="6"/>
      <c r="B22" s="22">
        <f t="shared" si="18"/>
        <v>44151</v>
      </c>
      <c r="C22" s="23" t="s">
        <v>0</v>
      </c>
      <c r="D22" s="14" t="s">
        <v>0</v>
      </c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28"/>
      <c r="BR22" s="48"/>
      <c r="BS22" s="49"/>
      <c r="BT22" s="49"/>
      <c r="BU22" s="49"/>
      <c r="BV22" s="49"/>
      <c r="BW22" s="59"/>
    </row>
    <row r="23" spans="1:75" ht="50" customHeight="1" x14ac:dyDescent="0.35">
      <c r="A23" s="6"/>
      <c r="B23" s="22">
        <f t="shared" si="18"/>
        <v>44152</v>
      </c>
      <c r="C23" s="23" t="s">
        <v>0</v>
      </c>
      <c r="D23" s="14" t="s">
        <v>0</v>
      </c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28"/>
      <c r="BR23" s="48"/>
      <c r="BS23" s="49"/>
      <c r="BT23" s="49"/>
      <c r="BU23" s="49"/>
      <c r="BV23" s="49">
        <v>0.36458333333333331</v>
      </c>
      <c r="BW23" s="59"/>
    </row>
    <row r="24" spans="1:75" ht="50" customHeight="1" x14ac:dyDescent="0.35">
      <c r="A24" s="6"/>
      <c r="B24" s="22">
        <f t="shared" si="18"/>
        <v>44153</v>
      </c>
      <c r="C24" s="23" t="s">
        <v>0</v>
      </c>
      <c r="D24" s="14" t="s">
        <v>0</v>
      </c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28"/>
      <c r="BR24" s="48"/>
      <c r="BS24" s="49"/>
      <c r="BT24" s="49"/>
      <c r="BU24" s="49"/>
      <c r="BV24" s="49"/>
      <c r="BW24" s="59"/>
    </row>
    <row r="25" spans="1:75" ht="50" customHeight="1" x14ac:dyDescent="0.35">
      <c r="A25" s="6"/>
      <c r="B25" s="22">
        <f t="shared" si="18"/>
        <v>44154</v>
      </c>
      <c r="C25" s="23" t="s">
        <v>0</v>
      </c>
      <c r="D25" s="14" t="s">
        <v>0</v>
      </c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28"/>
      <c r="BR25" s="48"/>
      <c r="BS25" s="49"/>
      <c r="BT25" s="49"/>
      <c r="BU25" s="49"/>
      <c r="BV25" s="49">
        <v>0.34374999999999994</v>
      </c>
      <c r="BW25" s="59"/>
    </row>
    <row r="26" spans="1:75" ht="50" customHeight="1" x14ac:dyDescent="0.35">
      <c r="A26" s="6"/>
      <c r="B26" s="22">
        <f t="shared" si="18"/>
        <v>44155</v>
      </c>
      <c r="C26" s="23" t="s">
        <v>0</v>
      </c>
      <c r="D26" s="14" t="s">
        <v>0</v>
      </c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28"/>
      <c r="BR26" s="48"/>
      <c r="BS26" s="49"/>
      <c r="BT26" s="49"/>
      <c r="BU26" s="49"/>
      <c r="BV26" s="49"/>
      <c r="BW26" s="59"/>
    </row>
    <row r="27" spans="1:75" ht="50" customHeight="1" x14ac:dyDescent="0.35">
      <c r="A27" s="6"/>
      <c r="B27" s="22">
        <f t="shared" si="18"/>
        <v>44156</v>
      </c>
      <c r="C27" s="23" t="s">
        <v>0</v>
      </c>
      <c r="D27" s="14" t="s">
        <v>0</v>
      </c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28"/>
      <c r="BR27" s="48"/>
      <c r="BS27" s="49"/>
      <c r="BT27" s="49"/>
      <c r="BU27" s="49"/>
      <c r="BV27" s="49"/>
      <c r="BW27" s="59"/>
    </row>
    <row r="28" spans="1:75" ht="50" customHeight="1" x14ac:dyDescent="0.35">
      <c r="A28" s="6"/>
      <c r="B28" s="22">
        <f t="shared" si="18"/>
        <v>44157</v>
      </c>
      <c r="C28" s="23" t="s">
        <v>0</v>
      </c>
      <c r="D28" s="14" t="s">
        <v>0</v>
      </c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28"/>
      <c r="BR28" s="48"/>
      <c r="BS28" s="49"/>
      <c r="BT28" s="49"/>
      <c r="BU28" s="49"/>
      <c r="BV28" s="49"/>
      <c r="BW28" s="59"/>
    </row>
    <row r="29" spans="1:75" ht="50" customHeight="1" x14ac:dyDescent="0.35">
      <c r="A29" s="6"/>
      <c r="B29" s="22">
        <f t="shared" si="18"/>
        <v>44158</v>
      </c>
      <c r="C29" s="23" t="s">
        <v>0</v>
      </c>
      <c r="D29" s="14" t="s">
        <v>0</v>
      </c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28"/>
      <c r="BR29" s="48"/>
      <c r="BS29" s="49"/>
      <c r="BT29" s="49"/>
      <c r="BU29" s="49"/>
      <c r="BV29" s="49"/>
      <c r="BW29" s="59"/>
    </row>
    <row r="30" spans="1:75" ht="50" customHeight="1" x14ac:dyDescent="0.35">
      <c r="A30" s="6"/>
      <c r="B30" s="22">
        <f t="shared" si="18"/>
        <v>44159</v>
      </c>
      <c r="C30" s="23" t="s">
        <v>0</v>
      </c>
      <c r="D30" s="14" t="s">
        <v>0</v>
      </c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28"/>
      <c r="BR30" s="48"/>
      <c r="BS30" s="49"/>
      <c r="BT30" s="49"/>
      <c r="BU30" s="49"/>
      <c r="BV30" s="49"/>
      <c r="BW30" s="59"/>
    </row>
    <row r="31" spans="1:75" ht="50" customHeight="1" x14ac:dyDescent="0.35">
      <c r="A31" s="6"/>
      <c r="B31" s="22">
        <f t="shared" si="18"/>
        <v>44160</v>
      </c>
      <c r="C31" s="23" t="s">
        <v>0</v>
      </c>
      <c r="D31" s="14" t="s">
        <v>0</v>
      </c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28"/>
      <c r="BR31" s="48"/>
      <c r="BS31" s="49"/>
      <c r="BT31" s="49"/>
      <c r="BU31" s="49"/>
      <c r="BV31" s="49">
        <v>0.35416666666666669</v>
      </c>
      <c r="BW31" s="59"/>
    </row>
    <row r="32" spans="1:75" ht="50" customHeight="1" x14ac:dyDescent="0.35">
      <c r="A32" s="6"/>
      <c r="B32" s="22">
        <f t="shared" si="18"/>
        <v>44161</v>
      </c>
      <c r="C32" s="23" t="s">
        <v>0</v>
      </c>
      <c r="D32" s="14" t="s">
        <v>0</v>
      </c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28"/>
      <c r="BR32" s="48"/>
      <c r="BS32" s="49"/>
      <c r="BT32" s="49"/>
      <c r="BU32" s="49"/>
      <c r="BV32" s="49">
        <v>0.34375000000000006</v>
      </c>
      <c r="BW32" s="59"/>
    </row>
    <row r="33" spans="1:75" ht="50" customHeight="1" x14ac:dyDescent="0.35">
      <c r="A33" s="6"/>
      <c r="B33" s="22">
        <f t="shared" si="18"/>
        <v>44162</v>
      </c>
      <c r="C33" s="23" t="s">
        <v>0</v>
      </c>
      <c r="D33" s="14" t="s">
        <v>0</v>
      </c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28"/>
      <c r="BR33" s="48"/>
      <c r="BS33" s="49"/>
      <c r="BT33" s="49"/>
      <c r="BU33" s="49"/>
      <c r="BV33" s="49">
        <v>0.375</v>
      </c>
      <c r="BW33" s="59"/>
    </row>
    <row r="34" spans="1:75" ht="50" customHeight="1" x14ac:dyDescent="0.35">
      <c r="A34" s="6"/>
      <c r="B34" s="22">
        <f t="shared" si="18"/>
        <v>44163</v>
      </c>
      <c r="C34" s="23" t="s">
        <v>0</v>
      </c>
      <c r="D34" s="14" t="s">
        <v>0</v>
      </c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28"/>
      <c r="BR34" s="48"/>
      <c r="BS34" s="49"/>
      <c r="BT34" s="49"/>
      <c r="BU34" s="49"/>
      <c r="BV34" s="49"/>
      <c r="BW34" s="59"/>
    </row>
    <row r="35" spans="1:75" ht="50" customHeight="1" x14ac:dyDescent="0.35">
      <c r="A35" s="6"/>
      <c r="B35" s="22">
        <f t="shared" si="18"/>
        <v>44164</v>
      </c>
      <c r="C35" s="23"/>
      <c r="D35" s="14" t="s">
        <v>0</v>
      </c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28"/>
      <c r="BR35" s="48"/>
      <c r="BS35" s="49"/>
      <c r="BT35" s="49"/>
      <c r="BU35" s="49"/>
      <c r="BV35" s="49"/>
      <c r="BW35" s="59"/>
    </row>
    <row r="36" spans="1:75" ht="50" customHeight="1" x14ac:dyDescent="0.35">
      <c r="A36" s="6"/>
      <c r="B36" s="22">
        <f t="shared" si="18"/>
        <v>44165</v>
      </c>
      <c r="C36" s="23"/>
      <c r="D36" s="14" t="s">
        <v>0</v>
      </c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28"/>
      <c r="BR36" s="48"/>
      <c r="BS36" s="49"/>
      <c r="BT36" s="49"/>
      <c r="BU36" s="49"/>
      <c r="BV36" s="49"/>
      <c r="BW36" s="59"/>
    </row>
    <row r="37" spans="1:75" ht="50" hidden="1" customHeight="1" x14ac:dyDescent="0.35">
      <c r="A37" s="6"/>
      <c r="B37" s="24">
        <f t="shared" si="18"/>
        <v>44166</v>
      </c>
      <c r="C37" s="25"/>
      <c r="D37" s="16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29"/>
      <c r="BR37" s="50"/>
      <c r="BS37" s="51"/>
      <c r="BT37" s="51"/>
      <c r="BU37" s="51"/>
      <c r="BV37" s="51"/>
      <c r="BW37" s="60"/>
    </row>
    <row r="38" spans="1:75" ht="34" customHeight="1" x14ac:dyDescent="0.35"/>
    <row r="39" spans="1:75" ht="34" customHeight="1" x14ac:dyDescent="0.35"/>
    <row r="40" spans="1:75" ht="34" customHeight="1" x14ac:dyDescent="0.35"/>
    <row r="41" spans="1:75" ht="34" customHeight="1" x14ac:dyDescent="0.35"/>
    <row r="42" spans="1:75" ht="34" customHeight="1" x14ac:dyDescent="0.35"/>
    <row r="43" spans="1:75" ht="34" customHeight="1" x14ac:dyDescent="0.35"/>
    <row r="44" spans="1:75" ht="34" customHeight="1" x14ac:dyDescent="0.35"/>
    <row r="45" spans="1:75" ht="34" customHeight="1" x14ac:dyDescent="0.35"/>
    <row r="46" spans="1:75" ht="34" customHeight="1" x14ac:dyDescent="0.35"/>
    <row r="47" spans="1:75" ht="34" customHeight="1" x14ac:dyDescent="0.35"/>
    <row r="48" spans="1:75" ht="34" customHeight="1" x14ac:dyDescent="0.35"/>
    <row r="49" ht="34" customHeight="1" x14ac:dyDescent="0.35"/>
    <row r="50" ht="34" customHeight="1" x14ac:dyDescent="0.35"/>
    <row r="51" ht="34" customHeight="1" x14ac:dyDescent="0.35"/>
    <row r="52" ht="34" customHeight="1" x14ac:dyDescent="0.35"/>
    <row r="53" ht="34" customHeight="1" x14ac:dyDescent="0.35"/>
    <row r="54" ht="34" customHeight="1" x14ac:dyDescent="0.35"/>
    <row r="55" ht="34" customHeight="1" x14ac:dyDescent="0.35"/>
    <row r="56" ht="34" customHeight="1" x14ac:dyDescent="0.35"/>
    <row r="57" ht="34" customHeight="1" x14ac:dyDescent="0.35"/>
    <row r="58" ht="34" customHeight="1" x14ac:dyDescent="0.35"/>
    <row r="59" ht="34" customHeight="1" x14ac:dyDescent="0.35"/>
    <row r="60" ht="34" customHeight="1" x14ac:dyDescent="0.35"/>
    <row r="61" ht="34" customHeight="1" x14ac:dyDescent="0.35"/>
    <row r="62" ht="34" customHeight="1" x14ac:dyDescent="0.35"/>
    <row r="63" ht="34" customHeight="1" x14ac:dyDescent="0.35"/>
    <row r="64" ht="34" customHeight="1" x14ac:dyDescent="0.35"/>
    <row r="65" ht="34" customHeight="1" x14ac:dyDescent="0.35"/>
    <row r="66" ht="34" customHeight="1" x14ac:dyDescent="0.35"/>
    <row r="67" ht="34" customHeight="1" x14ac:dyDescent="0.35"/>
    <row r="68" ht="34" customHeight="1" x14ac:dyDescent="0.35"/>
    <row r="69" ht="34" customHeight="1" x14ac:dyDescent="0.35"/>
    <row r="70" ht="34" customHeight="1" x14ac:dyDescent="0.35"/>
    <row r="71" ht="34" customHeight="1" x14ac:dyDescent="0.35"/>
    <row r="72" ht="34" customHeight="1" x14ac:dyDescent="0.35"/>
    <row r="73" ht="34" customHeight="1" x14ac:dyDescent="0.35"/>
    <row r="74" ht="34" customHeight="1" x14ac:dyDescent="0.35"/>
    <row r="75" ht="34" customHeight="1" x14ac:dyDescent="0.35"/>
    <row r="76" ht="34" customHeight="1" x14ac:dyDescent="0.35"/>
    <row r="77" ht="34" customHeight="1" x14ac:dyDescent="0.35"/>
    <row r="78" ht="34" customHeight="1" x14ac:dyDescent="0.35"/>
    <row r="79" ht="34" customHeight="1" x14ac:dyDescent="0.35"/>
    <row r="80" ht="34" customHeight="1" x14ac:dyDescent="0.35"/>
    <row r="81" ht="34" customHeight="1" x14ac:dyDescent="0.35"/>
    <row r="82" ht="34" customHeight="1" x14ac:dyDescent="0.35"/>
    <row r="83" ht="34" customHeight="1" x14ac:dyDescent="0.35"/>
    <row r="84" ht="34" customHeight="1" x14ac:dyDescent="0.35"/>
    <row r="85" ht="34" customHeight="1" x14ac:dyDescent="0.35"/>
    <row r="86" ht="34" customHeight="1" x14ac:dyDescent="0.35"/>
    <row r="87" ht="34" customHeight="1" x14ac:dyDescent="0.35"/>
    <row r="88" ht="34" customHeight="1" x14ac:dyDescent="0.35"/>
    <row r="89" ht="34" customHeight="1" x14ac:dyDescent="0.35"/>
    <row r="90" ht="34" customHeight="1" x14ac:dyDescent="0.35"/>
    <row r="91" ht="34" customHeight="1" x14ac:dyDescent="0.35"/>
    <row r="92" ht="34" customHeight="1" x14ac:dyDescent="0.35"/>
    <row r="93" ht="34" customHeight="1" x14ac:dyDescent="0.35"/>
    <row r="94" ht="34" customHeight="1" x14ac:dyDescent="0.35"/>
    <row r="95" ht="34" customHeight="1" x14ac:dyDescent="0.35"/>
    <row r="96" ht="34" customHeight="1" x14ac:dyDescent="0.35"/>
    <row r="97" ht="34" customHeight="1" x14ac:dyDescent="0.35"/>
    <row r="98" ht="34" customHeight="1" x14ac:dyDescent="0.35"/>
    <row r="99" ht="34" customHeight="1" x14ac:dyDescent="0.35"/>
    <row r="100" ht="34" customHeight="1" x14ac:dyDescent="0.35"/>
    <row r="101" ht="34" customHeight="1" x14ac:dyDescent="0.35"/>
    <row r="102" ht="34" customHeight="1" x14ac:dyDescent="0.35"/>
    <row r="103" ht="34" customHeight="1" x14ac:dyDescent="0.35"/>
    <row r="104" ht="34" customHeight="1" x14ac:dyDescent="0.35"/>
    <row r="105" ht="34" customHeight="1" x14ac:dyDescent="0.35"/>
    <row r="106" ht="34" customHeight="1" x14ac:dyDescent="0.35"/>
    <row r="107" ht="34" customHeight="1" x14ac:dyDescent="0.35"/>
    <row r="108" ht="34" customHeight="1" x14ac:dyDescent="0.35"/>
    <row r="109" ht="30" customHeight="1" x14ac:dyDescent="0.35"/>
    <row r="110" ht="20" customHeight="1" x14ac:dyDescent="0.35"/>
    <row r="111" ht="20" customHeight="1" x14ac:dyDescent="0.35"/>
    <row r="112" ht="20" customHeight="1" x14ac:dyDescent="0.35"/>
    <row r="113" ht="20" customHeight="1" x14ac:dyDescent="0.35"/>
    <row r="114" ht="20" customHeight="1" x14ac:dyDescent="0.35"/>
    <row r="115" ht="20" customHeight="1" x14ac:dyDescent="0.35"/>
    <row r="116" ht="20" customHeight="1" x14ac:dyDescent="0.35"/>
    <row r="117" ht="20" customHeight="1" x14ac:dyDescent="0.35"/>
    <row r="118" ht="20" customHeight="1" x14ac:dyDescent="0.35"/>
    <row r="119" ht="20" customHeight="1" x14ac:dyDescent="0.35"/>
    <row r="120" ht="20" customHeight="1" x14ac:dyDescent="0.35"/>
    <row r="121" ht="20" customHeight="1" x14ac:dyDescent="0.35"/>
    <row r="122" ht="20" customHeight="1" x14ac:dyDescent="0.35"/>
    <row r="123" ht="20" customHeight="1" x14ac:dyDescent="0.35"/>
    <row r="124" ht="20" customHeight="1" x14ac:dyDescent="0.35"/>
    <row r="125" ht="20" customHeight="1" x14ac:dyDescent="0.35"/>
    <row r="126" ht="20" customHeight="1" x14ac:dyDescent="0.35"/>
    <row r="127" ht="20" customHeight="1" x14ac:dyDescent="0.35"/>
    <row r="128" ht="20" customHeight="1" x14ac:dyDescent="0.35"/>
    <row r="129" ht="20" customHeight="1" x14ac:dyDescent="0.35"/>
    <row r="130" ht="20" customHeight="1" x14ac:dyDescent="0.35"/>
    <row r="131" ht="20" customHeight="1" x14ac:dyDescent="0.35"/>
    <row r="132" ht="20" customHeight="1" x14ac:dyDescent="0.35"/>
    <row r="133" ht="20" customHeight="1" x14ac:dyDescent="0.35"/>
    <row r="134" ht="20" customHeight="1" x14ac:dyDescent="0.35"/>
    <row r="135" ht="20" customHeight="1" x14ac:dyDescent="0.35"/>
  </sheetData>
  <conditionalFormatting sqref="D6:BP37">
    <cfRule type="expression" dxfId="5" priority="4">
      <formula>(HOUR(D$6)*100)+MINUTE(D$6)=1200</formula>
    </cfRule>
    <cfRule type="expression" dxfId="4" priority="5">
      <formula>(HOUR(D$6)*100)+MINUTE(D$6)=(HOUR(NOW())*100)+INT(MINUTE(NOW())/15)*15</formula>
    </cfRule>
  </conditionalFormatting>
  <conditionalFormatting sqref="B7:BP37">
    <cfRule type="expression" dxfId="3" priority="26">
      <formula>OR(WEEKDAY($B7)=1,WEEKDAY($B7)=7,COUNTIF(Feries,DATE(YEAR($B7),MONTH($B7),DAY($B7)))&gt;0)</formula>
    </cfRule>
  </conditionalFormatting>
  <conditionalFormatting sqref="BR7:BW37">
    <cfRule type="expression" dxfId="2" priority="1">
      <formula>(HOUR(BR$6)*100)+MINUTE(BR$6)=1200</formula>
    </cfRule>
    <cfRule type="expression" dxfId="1" priority="2">
      <formula>(HOUR(BR$6)*100)+MINUTE(BR$6)=(HOUR(NOW())*100)+INT(MINUTE(NOW())/30)*30</formula>
    </cfRule>
  </conditionalFormatting>
  <conditionalFormatting sqref="BR7:BW37">
    <cfRule type="expression" dxfId="0" priority="3">
      <formula>OR(WEEKDAY($B7)=1,WEEKDAY($B7)=7,COUNTIF(Feries,DATE(YEAR($B7),MONTH($B7),DAY($B7)))&gt;0)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9" r:id="rId4" name="ComboBox1">
          <controlPr defaultSize="0" autoLine="0" r:id="rId5">
            <anchor moveWithCells="1">
              <from>
                <xdr:col>1</xdr:col>
                <xdr:colOff>304800</xdr:colOff>
                <xdr:row>2</xdr:row>
                <xdr:rowOff>50800</xdr:rowOff>
              </from>
              <to>
                <xdr:col>1</xdr:col>
                <xdr:colOff>1492250</xdr:colOff>
                <xdr:row>2</xdr:row>
                <xdr:rowOff>279400</xdr:rowOff>
              </to>
            </anchor>
          </controlPr>
        </control>
      </mc:Choice>
      <mc:Fallback>
        <control shapeId="1029" r:id="rId4" name="ComboBox1"/>
      </mc:Fallback>
    </mc:AlternateContent>
    <mc:AlternateContent xmlns:mc="http://schemas.openxmlformats.org/markup-compatibility/2006">
      <mc:Choice Requires="x14">
        <control shapeId="1028" r:id="rId6" name="ComboBox2">
          <controlPr defaultSize="0" autoLine="0" r:id="rId7">
            <anchor moveWithCells="1">
              <from>
                <xdr:col>1</xdr:col>
                <xdr:colOff>298450</xdr:colOff>
                <xdr:row>1</xdr:row>
                <xdr:rowOff>44450</xdr:rowOff>
              </from>
              <to>
                <xdr:col>1</xdr:col>
                <xdr:colOff>1485900</xdr:colOff>
                <xdr:row>1</xdr:row>
                <xdr:rowOff>273050</xdr:rowOff>
              </to>
            </anchor>
          </controlPr>
        </control>
      </mc:Choice>
      <mc:Fallback>
        <control shapeId="1028" r:id="rId6" name="ComboBox2"/>
      </mc:Fallback>
    </mc:AlternateContent>
    <mc:AlternateContent xmlns:mc="http://schemas.openxmlformats.org/markup-compatibility/2006">
      <mc:Choice Requires="x14">
        <control shapeId="1027" r:id="rId8" name="CommandButton1">
          <controlPr defaultSize="0" autoLine="0" r:id="rId9">
            <anchor moveWithCells="1">
              <from>
                <xdr:col>1</xdr:col>
                <xdr:colOff>50800</xdr:colOff>
                <xdr:row>2</xdr:row>
                <xdr:rowOff>69850</xdr:rowOff>
              </from>
              <to>
                <xdr:col>1</xdr:col>
                <xdr:colOff>254000</xdr:colOff>
                <xdr:row>2</xdr:row>
                <xdr:rowOff>273050</xdr:rowOff>
              </to>
            </anchor>
          </controlPr>
        </control>
      </mc:Choice>
      <mc:Fallback>
        <control shapeId="1027" r:id="rId8" name="CommandButton1"/>
      </mc:Fallback>
    </mc:AlternateContent>
    <mc:AlternateContent xmlns:mc="http://schemas.openxmlformats.org/markup-compatibility/2006">
      <mc:Choice Requires="x14">
        <control shapeId="1026" r:id="rId10" name="CommandButton2">
          <controlPr defaultSize="0" autoLine="0" r:id="rId11">
            <anchor moveWithCells="1">
              <from>
                <xdr:col>1</xdr:col>
                <xdr:colOff>1504950</xdr:colOff>
                <xdr:row>2</xdr:row>
                <xdr:rowOff>69850</xdr:rowOff>
              </from>
              <to>
                <xdr:col>1</xdr:col>
                <xdr:colOff>1708150</xdr:colOff>
                <xdr:row>2</xdr:row>
                <xdr:rowOff>273050</xdr:rowOff>
              </to>
            </anchor>
          </controlPr>
        </control>
      </mc:Choice>
      <mc:Fallback>
        <control shapeId="1026" r:id="rId10" name="CommandButton2"/>
      </mc:Fallback>
    </mc:AlternateContent>
    <mc:AlternateContent xmlns:mc="http://schemas.openxmlformats.org/markup-compatibility/2006">
      <mc:Choice Requires="x14">
        <control shapeId="1033" r:id="rId12" name="ComboBox3">
          <controlPr defaultSize="0" autoLine="0" r:id="rId13">
            <anchor moveWithCells="1">
              <from>
                <xdr:col>23</xdr:col>
                <xdr:colOff>63500</xdr:colOff>
                <xdr:row>2</xdr:row>
                <xdr:rowOff>44450</xdr:rowOff>
              </from>
              <to>
                <xdr:col>30</xdr:col>
                <xdr:colOff>95250</xdr:colOff>
                <xdr:row>2</xdr:row>
                <xdr:rowOff>273050</xdr:rowOff>
              </to>
            </anchor>
          </controlPr>
        </control>
      </mc:Choice>
      <mc:Fallback>
        <control shapeId="1033" r:id="rId12" name="ComboBox3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15AD20-F649-439E-90B8-A3848E011C5E}">
  <sheetPr codeName="Feuil3"/>
  <dimension ref="A1:N15"/>
  <sheetViews>
    <sheetView workbookViewId="0">
      <selection activeCell="I17" sqref="I17"/>
    </sheetView>
  </sheetViews>
  <sheetFormatPr baseColWidth="10" defaultRowHeight="14.5" x14ac:dyDescent="0.35"/>
  <cols>
    <col min="1" max="2" width="10.90625" style="44"/>
    <col min="3" max="4" width="10.90625" style="45"/>
    <col min="8" max="8" width="12.6328125" bestFit="1" customWidth="1"/>
    <col min="9" max="9" width="12.36328125" bestFit="1" customWidth="1"/>
    <col min="12" max="12" width="24.1796875" bestFit="1" customWidth="1"/>
    <col min="13" max="13" width="16.7265625" style="44" bestFit="1" customWidth="1"/>
  </cols>
  <sheetData>
    <row r="1" spans="1:14" s="85" customFormat="1" ht="27.5" customHeight="1" x14ac:dyDescent="0.35">
      <c r="A1" s="83" t="s">
        <v>19</v>
      </c>
      <c r="B1" s="83" t="s">
        <v>15</v>
      </c>
      <c r="C1" s="84" t="s">
        <v>16</v>
      </c>
      <c r="D1" s="84" t="s">
        <v>17</v>
      </c>
      <c r="E1" s="83" t="s">
        <v>24</v>
      </c>
      <c r="F1" s="83" t="s">
        <v>29</v>
      </c>
      <c r="G1" s="83" t="s">
        <v>30</v>
      </c>
      <c r="H1" s="83" t="s">
        <v>31</v>
      </c>
      <c r="I1" s="83" t="s">
        <v>32</v>
      </c>
      <c r="J1" s="83" t="s">
        <v>33</v>
      </c>
      <c r="K1" s="83" t="s">
        <v>34</v>
      </c>
      <c r="L1" s="83" t="s">
        <v>22</v>
      </c>
      <c r="M1" s="83" t="s">
        <v>35</v>
      </c>
      <c r="N1" s="83" t="s">
        <v>37</v>
      </c>
    </row>
    <row r="2" spans="1:14" x14ac:dyDescent="0.35">
      <c r="A2" s="86">
        <v>0</v>
      </c>
      <c r="B2" s="87">
        <v>43757</v>
      </c>
      <c r="C2" s="88">
        <v>1.0416666666666666E-2</v>
      </c>
      <c r="D2" s="88">
        <v>2.0833333333333332E-2</v>
      </c>
      <c r="E2" s="89" t="s">
        <v>21</v>
      </c>
      <c r="F2" s="89" t="s">
        <v>20</v>
      </c>
      <c r="G2" s="89"/>
      <c r="H2" s="89"/>
      <c r="I2" s="89"/>
      <c r="J2" s="89"/>
      <c r="K2" s="89"/>
      <c r="L2" s="89" t="s">
        <v>20</v>
      </c>
      <c r="M2" s="86" t="s">
        <v>36</v>
      </c>
      <c r="N2" s="87">
        <v>43757</v>
      </c>
    </row>
    <row r="3" spans="1:14" x14ac:dyDescent="0.35">
      <c r="A3" s="44">
        <v>1</v>
      </c>
      <c r="B3" s="91">
        <v>44089</v>
      </c>
      <c r="C3" s="92">
        <v>0.35416666666666669</v>
      </c>
      <c r="D3" s="92">
        <v>0.71875</v>
      </c>
      <c r="E3" t="s">
        <v>38</v>
      </c>
      <c r="F3" t="s">
        <v>39</v>
      </c>
      <c r="G3" t="s">
        <v>40</v>
      </c>
      <c r="H3">
        <v>660539758</v>
      </c>
      <c r="I3">
        <v>200</v>
      </c>
      <c r="J3" t="s">
        <v>41</v>
      </c>
      <c r="K3" t="s">
        <v>42</v>
      </c>
      <c r="L3" t="s">
        <v>43</v>
      </c>
      <c r="M3" s="44" t="s">
        <v>36</v>
      </c>
      <c r="N3" s="93">
        <v>43614</v>
      </c>
    </row>
    <row r="4" spans="1:14" x14ac:dyDescent="0.35">
      <c r="A4" s="44">
        <v>11</v>
      </c>
      <c r="B4" s="91">
        <v>44113</v>
      </c>
      <c r="C4" s="45">
        <v>0.35416666666666669</v>
      </c>
      <c r="D4" s="45">
        <v>0.70833333333333337</v>
      </c>
      <c r="E4" t="s">
        <v>38</v>
      </c>
      <c r="F4" t="s">
        <v>44</v>
      </c>
      <c r="G4" t="s">
        <v>45</v>
      </c>
      <c r="I4">
        <v>150</v>
      </c>
      <c r="J4" t="s">
        <v>46</v>
      </c>
      <c r="K4" t="s">
        <v>46</v>
      </c>
      <c r="M4" s="44" t="s">
        <v>36</v>
      </c>
      <c r="N4" s="93">
        <v>43888</v>
      </c>
    </row>
    <row r="5" spans="1:14" x14ac:dyDescent="0.35">
      <c r="A5" s="44">
        <v>12</v>
      </c>
      <c r="B5" s="91">
        <v>44117</v>
      </c>
      <c r="C5" s="45">
        <v>0.35416666666666669</v>
      </c>
      <c r="D5" s="45">
        <v>0.70833333333333337</v>
      </c>
      <c r="E5" t="s">
        <v>38</v>
      </c>
      <c r="F5" t="s">
        <v>47</v>
      </c>
      <c r="G5" t="s">
        <v>48</v>
      </c>
      <c r="I5">
        <v>200</v>
      </c>
      <c r="J5" t="s">
        <v>46</v>
      </c>
      <c r="K5" t="s">
        <v>46</v>
      </c>
      <c r="L5" t="s">
        <v>49</v>
      </c>
      <c r="M5" s="44" t="s">
        <v>36</v>
      </c>
      <c r="N5" s="93">
        <v>43782</v>
      </c>
    </row>
    <row r="6" spans="1:14" x14ac:dyDescent="0.35">
      <c r="A6" s="44">
        <v>13</v>
      </c>
      <c r="B6" s="91">
        <v>44154</v>
      </c>
      <c r="C6" s="45">
        <v>0.35416666666666669</v>
      </c>
      <c r="D6" s="45">
        <v>0.69791666666666663</v>
      </c>
      <c r="E6" t="s">
        <v>38</v>
      </c>
      <c r="F6" t="s">
        <v>50</v>
      </c>
      <c r="I6">
        <v>200</v>
      </c>
      <c r="J6" t="s">
        <v>46</v>
      </c>
      <c r="K6" t="s">
        <v>46</v>
      </c>
      <c r="M6" s="44" t="s">
        <v>36</v>
      </c>
      <c r="N6" s="93">
        <v>43614</v>
      </c>
    </row>
    <row r="7" spans="1:14" x14ac:dyDescent="0.35">
      <c r="A7" s="44">
        <v>16</v>
      </c>
      <c r="B7" s="91">
        <v>44141</v>
      </c>
      <c r="C7" s="45">
        <v>0.36458333333333331</v>
      </c>
      <c r="D7" s="45">
        <v>0.69791666666666663</v>
      </c>
      <c r="E7" t="s">
        <v>38</v>
      </c>
      <c r="F7" t="s">
        <v>51</v>
      </c>
      <c r="G7" t="s">
        <v>52</v>
      </c>
      <c r="L7" t="s">
        <v>53</v>
      </c>
      <c r="M7" s="44" t="s">
        <v>36</v>
      </c>
      <c r="N7" s="93">
        <v>43894</v>
      </c>
    </row>
    <row r="8" spans="1:14" x14ac:dyDescent="0.35">
      <c r="A8" s="44">
        <v>17</v>
      </c>
      <c r="B8" s="91">
        <v>44143</v>
      </c>
      <c r="C8" s="45">
        <v>0.35416666666666669</v>
      </c>
      <c r="D8" s="45">
        <v>0.72916666666666663</v>
      </c>
      <c r="E8" t="s">
        <v>54</v>
      </c>
      <c r="F8" t="s">
        <v>55</v>
      </c>
      <c r="J8" t="s">
        <v>46</v>
      </c>
      <c r="M8" s="44" t="s">
        <v>56</v>
      </c>
      <c r="N8" s="93">
        <v>43803</v>
      </c>
    </row>
    <row r="9" spans="1:14" x14ac:dyDescent="0.35">
      <c r="A9" s="44">
        <v>20</v>
      </c>
      <c r="B9" s="91">
        <v>44152</v>
      </c>
      <c r="C9" s="45">
        <v>0.35416666666666669</v>
      </c>
      <c r="D9" s="45">
        <v>0.71875</v>
      </c>
      <c r="E9" t="s">
        <v>38</v>
      </c>
      <c r="F9" t="s">
        <v>57</v>
      </c>
      <c r="G9" t="s">
        <v>58</v>
      </c>
      <c r="I9">
        <v>250</v>
      </c>
      <c r="J9" t="s">
        <v>46</v>
      </c>
      <c r="K9" t="s">
        <v>46</v>
      </c>
      <c r="M9" s="44" t="s">
        <v>36</v>
      </c>
      <c r="N9" s="93">
        <v>43658</v>
      </c>
    </row>
    <row r="10" spans="1:14" x14ac:dyDescent="0.35">
      <c r="A10" s="44">
        <v>24</v>
      </c>
      <c r="B10" s="91">
        <v>44222</v>
      </c>
      <c r="C10" s="45">
        <v>0.375</v>
      </c>
      <c r="D10" s="45">
        <v>0.71875</v>
      </c>
      <c r="E10" t="s">
        <v>38</v>
      </c>
      <c r="F10" t="s">
        <v>59</v>
      </c>
      <c r="G10" t="s">
        <v>60</v>
      </c>
      <c r="M10" s="44" t="s">
        <v>36</v>
      </c>
      <c r="N10" s="93">
        <v>43880</v>
      </c>
    </row>
    <row r="11" spans="1:14" x14ac:dyDescent="0.35">
      <c r="A11" s="44">
        <v>25</v>
      </c>
      <c r="B11" s="91">
        <v>44160</v>
      </c>
      <c r="C11" s="45">
        <v>0.36458333333333331</v>
      </c>
      <c r="D11" s="45">
        <v>0.71875</v>
      </c>
      <c r="E11" t="s">
        <v>38</v>
      </c>
      <c r="F11" t="s">
        <v>61</v>
      </c>
      <c r="G11" t="s">
        <v>62</v>
      </c>
      <c r="M11" s="44" t="s">
        <v>36</v>
      </c>
      <c r="N11" s="93">
        <v>43902</v>
      </c>
    </row>
    <row r="12" spans="1:14" x14ac:dyDescent="0.35">
      <c r="A12" s="44">
        <v>26</v>
      </c>
      <c r="B12" s="91">
        <v>44161</v>
      </c>
      <c r="C12" s="45">
        <v>0.36458333333333331</v>
      </c>
      <c r="D12" s="45">
        <v>0.70833333333333337</v>
      </c>
      <c r="E12" t="s">
        <v>38</v>
      </c>
      <c r="F12" t="s">
        <v>63</v>
      </c>
      <c r="G12" t="s">
        <v>64</v>
      </c>
      <c r="I12">
        <v>200</v>
      </c>
      <c r="J12" t="s">
        <v>46</v>
      </c>
      <c r="K12" t="s">
        <v>46</v>
      </c>
      <c r="M12" s="44" t="s">
        <v>36</v>
      </c>
      <c r="N12" s="93">
        <v>43854</v>
      </c>
    </row>
    <row r="13" spans="1:14" x14ac:dyDescent="0.35">
      <c r="A13" s="44">
        <v>27</v>
      </c>
      <c r="B13" s="91">
        <v>44162</v>
      </c>
      <c r="C13" s="45">
        <v>0.375</v>
      </c>
      <c r="D13" s="45">
        <v>0.75</v>
      </c>
      <c r="E13" t="s">
        <v>38</v>
      </c>
      <c r="F13" t="s">
        <v>65</v>
      </c>
      <c r="G13" t="s">
        <v>66</v>
      </c>
      <c r="H13">
        <v>21295</v>
      </c>
      <c r="I13">
        <v>300</v>
      </c>
      <c r="J13" t="s">
        <v>46</v>
      </c>
      <c r="K13" t="s">
        <v>46</v>
      </c>
      <c r="M13" s="44" t="s">
        <v>36</v>
      </c>
      <c r="N13" s="93">
        <v>43846</v>
      </c>
    </row>
    <row r="14" spans="1:14" x14ac:dyDescent="0.35">
      <c r="A14" s="44">
        <v>32</v>
      </c>
      <c r="B14" s="91">
        <v>44175</v>
      </c>
      <c r="C14" s="45">
        <v>0.36458333333333331</v>
      </c>
      <c r="D14" s="45">
        <v>0.70833333333333337</v>
      </c>
      <c r="E14" t="s">
        <v>38</v>
      </c>
      <c r="F14" t="s">
        <v>67</v>
      </c>
      <c r="G14" t="s">
        <v>68</v>
      </c>
      <c r="I14">
        <v>200</v>
      </c>
      <c r="J14" t="s">
        <v>46</v>
      </c>
      <c r="K14" t="s">
        <v>46</v>
      </c>
      <c r="M14" s="44" t="s">
        <v>36</v>
      </c>
      <c r="N14" s="93">
        <v>43851</v>
      </c>
    </row>
    <row r="15" spans="1:14" x14ac:dyDescent="0.35">
      <c r="A15" s="44">
        <v>33</v>
      </c>
      <c r="B15" s="91">
        <v>44176</v>
      </c>
      <c r="C15" s="45">
        <v>0.375</v>
      </c>
      <c r="D15" s="45">
        <v>0.69791666666666663</v>
      </c>
      <c r="E15" t="s">
        <v>38</v>
      </c>
      <c r="F15" t="s">
        <v>69</v>
      </c>
      <c r="G15" t="s">
        <v>70</v>
      </c>
      <c r="J15" t="s">
        <v>46</v>
      </c>
      <c r="K15" t="s">
        <v>46</v>
      </c>
      <c r="M15" s="44" t="s">
        <v>36</v>
      </c>
      <c r="N15" s="93">
        <v>43845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Cfg</vt:lpstr>
      <vt:lpstr>Mois</vt:lpstr>
      <vt:lpstr>Listing</vt:lpstr>
      <vt:lpstr>Feries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2019-11-07T13:01:10Z</dcterms:created>
  <dcterms:modified xsi:type="dcterms:W3CDTF">2020-09-22T11:15:49Z</dcterms:modified>
</cp:coreProperties>
</file>