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codeName="ThisWorkbook" hidePivotFieldList="1" autoCompressPictures="0"/>
  <bookViews>
    <workbookView xWindow="0" yWindow="0" windowWidth="25600" windowHeight="16060" tabRatio="500" activeTab="6"/>
  </bookViews>
  <sheets>
    <sheet name="Mars" sheetId="1" r:id="rId1"/>
    <sheet name="Avril" sheetId="2" r:id="rId2"/>
    <sheet name="Mai" sheetId="9" r:id="rId3"/>
    <sheet name="Juin" sheetId="10" r:id="rId4"/>
    <sheet name="Récap" sheetId="5" r:id="rId5"/>
    <sheet name="Jours fériés" sheetId="4" r:id="rId6"/>
    <sheet name="Recherche" sheetId="11" r:id="rId7"/>
  </sheets>
  <definedNames>
    <definedName name="Juin">Juin!$A$1:$T$16</definedName>
  </definedNames>
  <calcPr calcId="140000" concurrentCalc="0"/>
  <pivotCaches>
    <pivotCache cacheId="0" r:id="rId8"/>
    <pivotCache cacheId="1" r:id="rId9"/>
    <pivotCache cacheId="2" r:id="rId10"/>
    <pivotCache cacheId="3" r:id="rId11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N2" i="10" l="1"/>
  <c r="AM2" i="10"/>
  <c r="AL2" i="10"/>
  <c r="AK2" i="10"/>
  <c r="AJ2" i="10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14" i="9"/>
  <c r="O15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3" i="9"/>
  <c r="N4" i="9"/>
  <c r="N5" i="9"/>
  <c r="N6" i="9"/>
  <c r="N7" i="9"/>
  <c r="N8" i="9"/>
  <c r="N9" i="9"/>
  <c r="N10" i="9"/>
  <c r="N11" i="9"/>
  <c r="N12" i="9"/>
  <c r="N13" i="9"/>
  <c r="N2" i="9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2" i="2"/>
  <c r="O3" i="9"/>
  <c r="O4" i="9"/>
  <c r="O5" i="9"/>
  <c r="O6" i="9"/>
  <c r="O7" i="9"/>
  <c r="O8" i="9"/>
  <c r="O9" i="9"/>
  <c r="O10" i="9"/>
  <c r="O11" i="9"/>
  <c r="O12" i="9"/>
  <c r="O13" i="9"/>
  <c r="O2" i="9"/>
  <c r="R78" i="9"/>
  <c r="T2" i="9"/>
  <c r="T3" i="9"/>
  <c r="T4" i="9"/>
  <c r="T5" i="9"/>
  <c r="T6" i="9"/>
  <c r="T7" i="9"/>
  <c r="T8" i="9"/>
  <c r="T9" i="9"/>
  <c r="T10" i="9"/>
  <c r="T11" i="9"/>
  <c r="T12" i="9"/>
  <c r="T13" i="9"/>
  <c r="T14" i="9"/>
  <c r="T15" i="9"/>
  <c r="T16" i="9"/>
  <c r="T17" i="9"/>
  <c r="T18" i="9"/>
  <c r="T19" i="9"/>
  <c r="T20" i="9"/>
  <c r="T21" i="9"/>
  <c r="T22" i="9"/>
  <c r="T23" i="9"/>
  <c r="T24" i="9"/>
  <c r="T25" i="9"/>
  <c r="T26" i="9"/>
  <c r="T27" i="9"/>
  <c r="T28" i="9"/>
  <c r="T29" i="9"/>
  <c r="T30" i="9"/>
  <c r="T31" i="9"/>
  <c r="T32" i="9"/>
  <c r="T33" i="9"/>
  <c r="T34" i="9"/>
  <c r="T35" i="9"/>
  <c r="T36" i="9"/>
  <c r="T37" i="9"/>
  <c r="T38" i="9"/>
  <c r="T39" i="9"/>
  <c r="T40" i="9"/>
  <c r="T41" i="9"/>
  <c r="T42" i="9"/>
  <c r="T43" i="9"/>
  <c r="T44" i="9"/>
  <c r="T45" i="9"/>
  <c r="O28" i="2"/>
  <c r="T10" i="1"/>
  <c r="T21" i="1"/>
  <c r="T13" i="1"/>
  <c r="T24" i="1"/>
  <c r="T9" i="1"/>
  <c r="T14" i="1"/>
  <c r="R47" i="1"/>
  <c r="T3" i="1"/>
  <c r="T4" i="1"/>
  <c r="T5" i="1"/>
  <c r="T6" i="1"/>
  <c r="T7" i="1"/>
  <c r="T8" i="1"/>
  <c r="T11" i="1"/>
  <c r="T12" i="1"/>
  <c r="T15" i="1"/>
  <c r="T16" i="1"/>
  <c r="T17" i="1"/>
  <c r="T18" i="1"/>
  <c r="T19" i="1"/>
  <c r="T20" i="1"/>
  <c r="T22" i="1"/>
  <c r="T23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2" i="1"/>
  <c r="T46" i="1"/>
  <c r="X46" i="1"/>
  <c r="R52" i="2"/>
  <c r="T21" i="2"/>
  <c r="T22" i="2"/>
  <c r="T23" i="2"/>
  <c r="T13" i="2"/>
  <c r="T24" i="2"/>
  <c r="T19" i="2"/>
  <c r="T20" i="2"/>
  <c r="T25" i="2"/>
  <c r="T26" i="2"/>
  <c r="T29" i="2"/>
  <c r="T30" i="2"/>
  <c r="T31" i="2"/>
  <c r="T32" i="2"/>
  <c r="T33" i="2"/>
  <c r="T34" i="2"/>
  <c r="T35" i="2"/>
  <c r="T36" i="2"/>
  <c r="T37" i="2"/>
  <c r="T38" i="2"/>
  <c r="T39" i="2"/>
  <c r="T40" i="2"/>
  <c r="T42" i="2"/>
  <c r="T43" i="2"/>
  <c r="T44" i="2"/>
  <c r="T45" i="2"/>
  <c r="T17" i="2"/>
  <c r="Y52" i="2"/>
  <c r="P78" i="9"/>
  <c r="T14" i="2"/>
  <c r="T15" i="2"/>
  <c r="T16" i="2"/>
  <c r="T18" i="2"/>
  <c r="T27" i="2"/>
  <c r="T28" i="2"/>
  <c r="T41" i="2"/>
  <c r="T3" i="2"/>
  <c r="T4" i="2"/>
  <c r="T5" i="2"/>
  <c r="T6" i="2"/>
  <c r="T7" i="2"/>
  <c r="T8" i="2"/>
  <c r="T9" i="2"/>
  <c r="T10" i="2"/>
  <c r="T11" i="2"/>
  <c r="T12" i="2"/>
  <c r="T2" i="2"/>
  <c r="O2" i="2"/>
  <c r="O3" i="2"/>
  <c r="O4" i="2"/>
  <c r="O5" i="2"/>
  <c r="O6" i="2"/>
  <c r="O7" i="2"/>
  <c r="O8" i="2"/>
  <c r="O9" i="2"/>
  <c r="O10" i="2"/>
  <c r="O11" i="2"/>
  <c r="O12" i="2"/>
  <c r="O13" i="2"/>
  <c r="O19" i="2"/>
  <c r="O20" i="2"/>
  <c r="O21" i="2"/>
  <c r="O22" i="2"/>
  <c r="O23" i="2"/>
  <c r="O24" i="2"/>
  <c r="O25" i="2"/>
  <c r="O26" i="2"/>
  <c r="O27" i="2"/>
  <c r="AC52" i="2"/>
  <c r="O14" i="2"/>
  <c r="O15" i="2"/>
  <c r="O16" i="2"/>
  <c r="O17" i="2"/>
  <c r="O18" i="2"/>
  <c r="U34" i="1"/>
  <c r="W25" i="1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P52" i="2"/>
  <c r="Q52" i="2"/>
  <c r="U52" i="2"/>
  <c r="S78" i="9"/>
  <c r="W78" i="9"/>
</calcChain>
</file>

<file path=xl/sharedStrings.xml><?xml version="1.0" encoding="utf-8"?>
<sst xmlns="http://schemas.openxmlformats.org/spreadsheetml/2006/main" count="1452" uniqueCount="223">
  <si>
    <t>PSG</t>
  </si>
  <si>
    <t>Away</t>
  </si>
  <si>
    <t>Home</t>
  </si>
  <si>
    <t xml:space="preserve"> M</t>
  </si>
  <si>
    <t>S</t>
  </si>
  <si>
    <t>L</t>
  </si>
  <si>
    <t>M</t>
  </si>
  <si>
    <t>XL</t>
  </si>
  <si>
    <t>RED</t>
  </si>
  <si>
    <t>Home/woman</t>
  </si>
  <si>
    <t>Pascal</t>
  </si>
  <si>
    <t>away 2013</t>
  </si>
  <si>
    <t>Griezmann</t>
  </si>
  <si>
    <t>away 2014</t>
  </si>
  <si>
    <t>France</t>
  </si>
  <si>
    <t>Fabien</t>
  </si>
  <si>
    <t>Dadado</t>
  </si>
  <si>
    <t>Payé</t>
  </si>
  <si>
    <t>Brazil</t>
  </si>
  <si>
    <t>Portugal</t>
  </si>
  <si>
    <t>Ronaldo</t>
  </si>
  <si>
    <t>Date d'envoi</t>
  </si>
  <si>
    <t>date de réception</t>
  </si>
  <si>
    <t>Quaresma</t>
  </si>
  <si>
    <t>Bayern</t>
  </si>
  <si>
    <t>Schweinsteiger</t>
  </si>
  <si>
    <t>Anto</t>
  </si>
  <si>
    <t>Juventus</t>
  </si>
  <si>
    <t>Enzo</t>
  </si>
  <si>
    <t>Barcelona</t>
  </si>
  <si>
    <t>Neymar Jr.</t>
  </si>
  <si>
    <t>Short</t>
  </si>
  <si>
    <t>Third</t>
  </si>
  <si>
    <t>Ribéry</t>
  </si>
  <si>
    <t>vente</t>
  </si>
  <si>
    <t>achat</t>
  </si>
  <si>
    <t>Frais</t>
  </si>
  <si>
    <t>Foot</t>
  </si>
  <si>
    <t>Rugby</t>
  </si>
  <si>
    <t>12 years</t>
  </si>
  <si>
    <t>14 years</t>
  </si>
  <si>
    <t>Neymar</t>
  </si>
  <si>
    <t>Messi</t>
  </si>
  <si>
    <t>Spain</t>
  </si>
  <si>
    <t>Basket</t>
  </si>
  <si>
    <t>Spurs</t>
  </si>
  <si>
    <t>Ibrahimovic</t>
  </si>
  <si>
    <t>Psg</t>
  </si>
  <si>
    <t>Real</t>
  </si>
  <si>
    <t>Parker</t>
  </si>
  <si>
    <t>Temps (O to R)</t>
  </si>
  <si>
    <t>Italy</t>
  </si>
  <si>
    <t>7 years</t>
  </si>
  <si>
    <t>Restant du</t>
  </si>
  <si>
    <t>Jours fériés</t>
  </si>
  <si>
    <t>Jour de l'an</t>
  </si>
  <si>
    <t>Lundi de Pâques</t>
  </si>
  <si>
    <t>Fête du travail</t>
  </si>
  <si>
    <t>Fête de la victoire 1945</t>
  </si>
  <si>
    <t>Jeudi de l'Acsension</t>
  </si>
  <si>
    <t>Lundi de Pentecôte (*)</t>
  </si>
  <si>
    <t>Fête nationale</t>
  </si>
  <si>
    <t>Assomption</t>
  </si>
  <si>
    <t>Toussaint</t>
  </si>
  <si>
    <t>Fête de l'Armistice</t>
  </si>
  <si>
    <t>Noël</t>
  </si>
  <si>
    <t>Clément</t>
  </si>
  <si>
    <t>Jawed</t>
  </si>
  <si>
    <t>Neymar JR.</t>
  </si>
  <si>
    <t>Ménez</t>
  </si>
  <si>
    <t>Cavani</t>
  </si>
  <si>
    <t>PSG/women</t>
  </si>
  <si>
    <t>Barça/Women</t>
  </si>
  <si>
    <t>T. Silva</t>
  </si>
  <si>
    <t xml:space="preserve">AC Milan </t>
  </si>
  <si>
    <t xml:space="preserve">Bayern </t>
  </si>
  <si>
    <t>Coentrao</t>
  </si>
  <si>
    <t>Real Madrid</t>
  </si>
  <si>
    <t>Di Maria</t>
  </si>
  <si>
    <t>AC Milan</t>
  </si>
  <si>
    <t>Personne</t>
  </si>
  <si>
    <t>type</t>
  </si>
  <si>
    <t>sport</t>
  </si>
  <si>
    <t>Club/Pays</t>
  </si>
  <si>
    <t>Do / Ext</t>
  </si>
  <si>
    <t>Taille</t>
  </si>
  <si>
    <t>Numéro</t>
  </si>
  <si>
    <t>Joueur</t>
  </si>
  <si>
    <t>Quantité</t>
  </si>
  <si>
    <t>Date de commande</t>
  </si>
  <si>
    <t>Temps d'exp</t>
  </si>
  <si>
    <t>Jacket</t>
  </si>
  <si>
    <t>Jersey</t>
  </si>
  <si>
    <t>Somme</t>
  </si>
  <si>
    <t>Somme sur vente</t>
  </si>
  <si>
    <t>Total Somme sur vente</t>
  </si>
  <si>
    <t>Nbre de Maillots</t>
  </si>
  <si>
    <t>Total Nbre de Maillots</t>
  </si>
  <si>
    <t>Candreva</t>
  </si>
  <si>
    <t>Pepe</t>
  </si>
  <si>
    <t>Pirlo</t>
  </si>
  <si>
    <t>Rose</t>
  </si>
  <si>
    <t>Reus</t>
  </si>
  <si>
    <t>Soccer</t>
  </si>
  <si>
    <t>Seb 3h</t>
  </si>
  <si>
    <t>Seb A</t>
  </si>
  <si>
    <t xml:space="preserve"> Juventus</t>
  </si>
  <si>
    <t>Chelsea</t>
  </si>
  <si>
    <t>Milan AC</t>
  </si>
  <si>
    <t xml:space="preserve"> Bayern</t>
  </si>
  <si>
    <t xml:space="preserve">PSG </t>
  </si>
  <si>
    <t>Bulls</t>
  </si>
  <si>
    <t>Basket Ball</t>
  </si>
  <si>
    <t xml:space="preserve"> PSG</t>
  </si>
  <si>
    <t>Germany</t>
  </si>
  <si>
    <t>Pays Bas</t>
  </si>
  <si>
    <t>Uruguay</t>
  </si>
  <si>
    <t>Boum</t>
  </si>
  <si>
    <t>Somme sur Quantité</t>
  </si>
  <si>
    <t>Total Somme sur Quantité</t>
  </si>
  <si>
    <t>Mars</t>
  </si>
  <si>
    <t>Avril</t>
  </si>
  <si>
    <t>Total</t>
  </si>
  <si>
    <t>NB sur Personne</t>
  </si>
  <si>
    <t>NB sur Personne 1</t>
  </si>
  <si>
    <t>Somme sur vente 1</t>
  </si>
  <si>
    <t>Total NB sur Personne</t>
  </si>
  <si>
    <t>Ho / Aw</t>
  </si>
  <si>
    <t>temps moyen</t>
  </si>
  <si>
    <t>restant du</t>
  </si>
  <si>
    <t>Jersey/short</t>
  </si>
  <si>
    <t>Begriche</t>
  </si>
  <si>
    <t>Cameroon</t>
  </si>
  <si>
    <t>Bedimo</t>
  </si>
  <si>
    <t>Hockey</t>
  </si>
  <si>
    <t>Montreal</t>
  </si>
  <si>
    <t>Red</t>
  </si>
  <si>
    <t>Inter</t>
  </si>
  <si>
    <t>Argentina</t>
  </si>
  <si>
    <t>Lavezzi</t>
  </si>
  <si>
    <t>Hernanes</t>
  </si>
  <si>
    <t xml:space="preserve">Basket </t>
  </si>
  <si>
    <t>Boston</t>
  </si>
  <si>
    <t>Green</t>
  </si>
  <si>
    <t>16 Years</t>
  </si>
  <si>
    <t>New Zealand</t>
  </si>
  <si>
    <t>Black</t>
  </si>
  <si>
    <t>Kids (XL)</t>
  </si>
  <si>
    <t>Pour qui</t>
  </si>
  <si>
    <t>Micka</t>
  </si>
  <si>
    <t>Driss</t>
  </si>
  <si>
    <t>Arsenal</t>
  </si>
  <si>
    <t>Sylvain Muet</t>
  </si>
  <si>
    <t>Seb Lemaitre</t>
  </si>
  <si>
    <t>Fred Martinat</t>
  </si>
  <si>
    <t>Tony Dessurne</t>
  </si>
  <si>
    <t>Nounours</t>
  </si>
  <si>
    <t>Mathieu Pont</t>
  </si>
  <si>
    <t>Steph Joly</t>
  </si>
  <si>
    <t>Davin</t>
  </si>
  <si>
    <t>Arnaud Babin</t>
  </si>
  <si>
    <t>Denis Poitevin</t>
  </si>
  <si>
    <t>Jean Luc</t>
  </si>
  <si>
    <t>Portland</t>
  </si>
  <si>
    <t>White</t>
  </si>
  <si>
    <t>Batum</t>
  </si>
  <si>
    <t>LA Clippers</t>
  </si>
  <si>
    <t>Blue</t>
  </si>
  <si>
    <t>Griffin</t>
  </si>
  <si>
    <t>bénéfices</t>
  </si>
  <si>
    <t>Mai</t>
  </si>
  <si>
    <t>Real madrid</t>
  </si>
  <si>
    <t>Goalkeeper</t>
  </si>
  <si>
    <t>Casillas</t>
  </si>
  <si>
    <t>Robben</t>
  </si>
  <si>
    <t>Cédric Delon</t>
  </si>
  <si>
    <t>Adrien</t>
  </si>
  <si>
    <t>Terrension</t>
  </si>
  <si>
    <t>Guyot</t>
  </si>
  <si>
    <t>Thierry Ucsa</t>
  </si>
  <si>
    <t>Nicole</t>
  </si>
  <si>
    <t>Océane</t>
  </si>
  <si>
    <t>Enolan</t>
  </si>
  <si>
    <t>Mehdy</t>
  </si>
  <si>
    <t>Man United</t>
  </si>
  <si>
    <t>Berrichon</t>
  </si>
  <si>
    <t>Elio</t>
  </si>
  <si>
    <t>Eto'o</t>
  </si>
  <si>
    <t>Pogba</t>
  </si>
  <si>
    <t>Home/longsleeve</t>
  </si>
  <si>
    <t>USA</t>
  </si>
  <si>
    <t>Inter Milan</t>
  </si>
  <si>
    <t>Da Rocha</t>
  </si>
  <si>
    <t>Netherlands</t>
  </si>
  <si>
    <t>Algeria</t>
  </si>
  <si>
    <t>Hulk</t>
  </si>
  <si>
    <t xml:space="preserve">France </t>
  </si>
  <si>
    <t>Milan ac</t>
  </si>
  <si>
    <t>Balotelli</t>
  </si>
  <si>
    <t>Kendo</t>
  </si>
  <si>
    <t>Tymeo</t>
  </si>
  <si>
    <t>New york red bulls</t>
  </si>
  <si>
    <t>Henry</t>
  </si>
  <si>
    <t>Galatasaray</t>
  </si>
  <si>
    <t>Drogba</t>
  </si>
  <si>
    <t>Monaco</t>
  </si>
  <si>
    <t>James</t>
  </si>
  <si>
    <t>Manchester city</t>
  </si>
  <si>
    <t>Nasri</t>
  </si>
  <si>
    <t>Ethan</t>
  </si>
  <si>
    <t>Tom</t>
  </si>
  <si>
    <t>Dorian</t>
  </si>
  <si>
    <t>Cédric sport</t>
  </si>
  <si>
    <t>Baptiste</t>
  </si>
  <si>
    <t>Timothé</t>
  </si>
  <si>
    <t>Black/Woman</t>
  </si>
  <si>
    <t>Date de paiement</t>
  </si>
  <si>
    <t>Yanis</t>
  </si>
  <si>
    <t>Irland</t>
  </si>
  <si>
    <t>Lyon</t>
  </si>
  <si>
    <t>bunchu catherine</t>
  </si>
  <si>
    <t>Bracelona</t>
  </si>
  <si>
    <t>Steevy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</si>
</sst>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rgb="FF002060"/>
      <name val="Arial"/>
      <family val="2"/>
    </font>
    <font>
      <sz val="10"/>
      <color rgb="FF002060"/>
      <name val="Calibri"/>
    </font>
    <font>
      <sz val="10"/>
      <color theme="1"/>
      <name val="Calibri"/>
    </font>
    <font>
      <sz val="12"/>
      <color theme="1"/>
      <name val="Calibri"/>
    </font>
    <font>
      <b/>
      <sz val="10"/>
      <color rgb="FF002060"/>
      <name val="Arial"/>
      <family val="2"/>
    </font>
    <font>
      <sz val="8"/>
      <name val="Calibri"/>
      <family val="2"/>
      <scheme val="minor"/>
    </font>
    <font>
      <sz val="12"/>
      <color indexed="206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/>
      <diagonal/>
    </border>
  </borders>
  <cellStyleXfs count="5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4" fillId="0" borderId="0" xfId="0" quotePrefix="1" applyNumberFormat="1" applyFont="1" applyFill="1" applyAlignment="1">
      <alignment horizontal="center" vertical="center"/>
    </xf>
    <xf numFmtId="14" fontId="5" fillId="0" borderId="0" xfId="0" quotePrefix="1" applyNumberFormat="1" applyFont="1" applyFill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7" fillId="0" borderId="0" xfId="0" applyFont="1"/>
    <xf numFmtId="0" fontId="4" fillId="0" borderId="0" xfId="0" applyFont="1" applyFill="1"/>
    <xf numFmtId="0" fontId="8" fillId="0" borderId="0" xfId="0" applyFont="1" applyFill="1" applyBorder="1"/>
    <xf numFmtId="0" fontId="4" fillId="0" borderId="1" xfId="0" applyFont="1" applyFill="1" applyBorder="1"/>
    <xf numFmtId="14" fontId="5" fillId="0" borderId="1" xfId="0" quotePrefix="1" applyNumberFormat="1" applyFont="1" applyFill="1" applyBorder="1" applyAlignment="1">
      <alignment horizontal="center" vertical="center"/>
    </xf>
    <xf numFmtId="164" fontId="3" fillId="0" borderId="0" xfId="0" applyNumberFormat="1" applyFont="1"/>
    <xf numFmtId="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0" fillId="0" borderId="0" xfId="0" applyFont="1"/>
  </cellXfs>
  <cellStyles count="5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Normal" xfId="0" builtinId="0"/>
  </cellStyles>
  <dxfs count="9"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9" tint="-0.249977111117893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9" tint="-0.249977111117893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9" tint="-0.249977111117893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pivotCacheDefinition" Target="pivotCache/pivotCacheDefinition4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pivotCacheDefinition" Target="pivotCache/pivotCacheDefinition1.xml"/><Relationship Id="rId9" Type="http://schemas.openxmlformats.org/officeDocument/2006/relationships/pivotCacheDefinition" Target="pivotCache/pivotCacheDefinition2.xml"/><Relationship Id="rId10" Type="http://schemas.openxmlformats.org/officeDocument/2006/relationships/pivotCacheDefinition" Target="pivotCache/pivotCacheDefinition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Relationship Id="rId2" Type="http://schemas.openxmlformats.org/officeDocument/2006/relationships/externalLinkPath" Target="maillots.xlsx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ien" refreshedDate="41760.568807638891" createdVersion="4" refreshedVersion="4" minRefreshableVersion="3" recordCount="37">
  <cacheSource type="worksheet">
    <worksheetSource ref="A1:R38" sheet="Mars"/>
  </cacheSource>
  <cacheFields count="17">
    <cacheField name="Personne" numFmtId="0">
      <sharedItems count="7">
        <s v="Seb 3h"/>
        <s v="Seb A"/>
        <s v="Dadado"/>
        <s v="Boum"/>
        <s v="Jawed"/>
        <s v="Pascal"/>
        <s v="Fabien"/>
      </sharedItems>
    </cacheField>
    <cacheField name="Quantité" numFmtId="0">
      <sharedItems containsSemiMixedTypes="0" containsString="0" containsNumber="1" containsInteger="1" minValue="1" maxValue="1"/>
    </cacheField>
    <cacheField name="type" numFmtId="0">
      <sharedItems/>
    </cacheField>
    <cacheField name="sport" numFmtId="0">
      <sharedItems/>
    </cacheField>
    <cacheField name="Club/Pays" numFmtId="0">
      <sharedItems/>
    </cacheField>
    <cacheField name="Do / Ext" numFmtId="0">
      <sharedItems/>
    </cacheField>
    <cacheField name="Taille" numFmtId="0">
      <sharedItems containsMixedTypes="1" containsNumber="1" containsInteger="1" minValue="28" maxValue="28"/>
    </cacheField>
    <cacheField name="Numéro" numFmtId="0">
      <sharedItems containsString="0" containsBlank="1" containsNumber="1" containsInteger="1" minValue="1" maxValue="87"/>
    </cacheField>
    <cacheField name="Joueur" numFmtId="0">
      <sharedItems containsBlank="1"/>
    </cacheField>
    <cacheField name="Date de commande" numFmtId="0">
      <sharedItems containsNonDate="0" containsString="0" containsBlank="1"/>
    </cacheField>
    <cacheField name="Date d'envoi" numFmtId="164">
      <sharedItems containsString="0" containsBlank="1" containsNumber="1" minValue="12.99" maxValue="122.27"/>
    </cacheField>
    <cacheField name="date de réception" numFmtId="164">
      <sharedItems containsString="0" containsBlank="1" containsNumber="1" minValue="0.46" maxValue="2.65"/>
    </cacheField>
    <cacheField name="Temps d'exp" numFmtId="0">
      <sharedItems containsNonDate="0" containsString="0" containsBlank="1"/>
    </cacheField>
    <cacheField name="Temps (O to R)" numFmtId="0">
      <sharedItems containsNonDate="0" containsString="0" containsBlank="1"/>
    </cacheField>
    <cacheField name="achat" numFmtId="0">
      <sharedItems containsNonDate="0" containsString="0" containsBlank="1"/>
    </cacheField>
    <cacheField name="Frais" numFmtId="0">
      <sharedItems containsNonDate="0" containsString="0" containsBlank="1"/>
    </cacheField>
    <cacheField name="vente" numFmtId="164">
      <sharedItems containsSemiMixedTypes="0" containsString="0" containsNumber="1" containsInteg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abien" refreshedDate="41788.88227858796" createdVersion="4" refreshedVersion="4" minRefreshableVersion="3" recordCount="75">
  <cacheSource type="worksheet">
    <worksheetSource ref="A1:R76" sheet="Mai"/>
  </cacheSource>
  <cacheFields count="18">
    <cacheField name="Personne" numFmtId="0">
      <sharedItems count="3">
        <s v="Dadado"/>
        <s v="Seb 3h"/>
        <s v="Pascal"/>
      </sharedItems>
    </cacheField>
    <cacheField name="Pour qui" numFmtId="0">
      <sharedItems containsBlank="1"/>
    </cacheField>
    <cacheField name="Quantité" numFmtId="0">
      <sharedItems containsSemiMixedTypes="0" containsString="0" containsNumber="1" containsInteger="1" minValue="1" maxValue="1"/>
    </cacheField>
    <cacheField name="type" numFmtId="0">
      <sharedItems/>
    </cacheField>
    <cacheField name="sport" numFmtId="0">
      <sharedItems/>
    </cacheField>
    <cacheField name="Club/Pays" numFmtId="0">
      <sharedItems/>
    </cacheField>
    <cacheField name="Ho / Aw" numFmtId="0">
      <sharedItems/>
    </cacheField>
    <cacheField name="Taille" numFmtId="0">
      <sharedItems containsMixedTypes="1" containsNumber="1" containsInteger="1" minValue="16" maxValue="28"/>
    </cacheField>
    <cacheField name="Numéro" numFmtId="0">
      <sharedItems containsString="0" containsBlank="1" containsNumber="1" containsInteger="1" minValue="1" maxValue="88"/>
    </cacheField>
    <cacheField name="Joueur" numFmtId="0">
      <sharedItems containsBlank="1"/>
    </cacheField>
    <cacheField name="Date de commande" numFmtId="0">
      <sharedItems containsNonDate="0" containsDate="1" containsString="0" containsBlank="1" minDate="2014-05-01T00:00:00" maxDate="2014-05-28T00:00:00"/>
    </cacheField>
    <cacheField name="Date d'envoi" numFmtId="0">
      <sharedItems containsNonDate="0" containsDate="1" containsString="0" containsBlank="1" minDate="2014-05-01T00:00:00" maxDate="2014-05-06T00:00:00"/>
    </cacheField>
    <cacheField name="date de réception" numFmtId="0">
      <sharedItems containsNonDate="0" containsDate="1" containsString="0" containsBlank="1" minDate="2014-05-19T00:00:00" maxDate="2014-05-29T00:00:00"/>
    </cacheField>
    <cacheField name="Temps d'exp" numFmtId="0">
      <sharedItems containsNonDate="0" containsString="0" containsBlank="1"/>
    </cacheField>
    <cacheField name="Temps (O to R)" numFmtId="0">
      <sharedItems containsNonDate="0" containsString="0" containsBlank="1"/>
    </cacheField>
    <cacheField name="achat" numFmtId="164">
      <sharedItems containsString="0" containsBlank="1" containsNumber="1" minValue="11.66" maxValue="164.02"/>
    </cacheField>
    <cacheField name="Frais" numFmtId="0">
      <sharedItems containsNonDate="0" containsString="0" containsBlank="1"/>
    </cacheField>
    <cacheField name="vente" numFmtId="0">
      <sharedItems containsString="0" containsBlank="1" containsNumber="1" containsInteger="1" minValue="0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fabien" refreshedDate="41788.882430787038" createdVersion="4" refreshedVersion="4" minRefreshableVersion="3" recordCount="44">
  <cacheSource type="worksheet">
    <worksheetSource ref="A1:R45" sheet="Avril"/>
  </cacheSource>
  <cacheFields count="18">
    <cacheField name="Personne" numFmtId="0">
      <sharedItems count="5">
        <s v="Dadado"/>
        <s v="Seb 3h"/>
        <s v="Pascal"/>
        <s v="Fabien"/>
        <s v="Jawed"/>
      </sharedItems>
    </cacheField>
    <cacheField name="Pour qui" numFmtId="0">
      <sharedItems containsBlank="1"/>
    </cacheField>
    <cacheField name="Quantité" numFmtId="0">
      <sharedItems containsSemiMixedTypes="0" containsString="0" containsNumber="1" containsInteger="1" minValue="1" maxValue="1"/>
    </cacheField>
    <cacheField name="type" numFmtId="0">
      <sharedItems/>
    </cacheField>
    <cacheField name="sport" numFmtId="0">
      <sharedItems/>
    </cacheField>
    <cacheField name="Club/Pays" numFmtId="0">
      <sharedItems/>
    </cacheField>
    <cacheField name="Ho / Aw" numFmtId="0">
      <sharedItems/>
    </cacheField>
    <cacheField name="Taille" numFmtId="0">
      <sharedItems containsMixedTypes="1" containsNumber="1" containsInteger="1" minValue="16" maxValue="28"/>
    </cacheField>
    <cacheField name="Numéro" numFmtId="0">
      <sharedItems containsString="0" containsBlank="1" containsNumber="1" containsInteger="1" minValue="2" maxValue="31"/>
    </cacheField>
    <cacheField name="Joueur" numFmtId="0">
      <sharedItems containsBlank="1"/>
    </cacheField>
    <cacheField name="Date de commande" numFmtId="14">
      <sharedItems containsSemiMixedTypes="0" containsNonDate="0" containsDate="1" containsString="0" minDate="2014-04-07T00:00:00" maxDate="2014-04-19T00:00:00"/>
    </cacheField>
    <cacheField name="Date d'envoi" numFmtId="14">
      <sharedItems containsSemiMixedTypes="0" containsNonDate="0" containsDate="1" containsString="0" minDate="2014-04-12T00:00:00" maxDate="2014-05-12T00:00:00"/>
    </cacheField>
    <cacheField name="date de réception" numFmtId="0">
      <sharedItems containsNonDate="0" containsDate="1" containsString="0" containsBlank="1" minDate="2014-04-22T00:00:00" maxDate="2014-05-29T00:00:00"/>
    </cacheField>
    <cacheField name="Temps d'exp" numFmtId="0">
      <sharedItems containsSemiMixedTypes="0" containsString="0" containsNumber="1" containsInteger="1" minValue="2" maxValue="20"/>
    </cacheField>
    <cacheField name="Temps (O to R)" numFmtId="0">
      <sharedItems containsMixedTypes="1" containsNumber="1" containsInteger="1" minValue="8" maxValue="39"/>
    </cacheField>
    <cacheField name="achat" numFmtId="0">
      <sharedItems containsString="0" containsBlank="1" containsNumber="1" minValue="12.72" maxValue="219.42"/>
    </cacheField>
    <cacheField name="Frais" numFmtId="0">
      <sharedItems containsString="0" containsBlank="1" containsNumber="1" minValue="0.49" maxValue="2.64"/>
    </cacheField>
    <cacheField name="vente" numFmtId="0">
      <sharedItems containsSemiMixedTypes="0" containsString="0" containsNumber="1" containsInteger="1" minValue="0" maxValue="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fabien" refreshedDate="41804.875334027776" createdVersion="4" refreshedVersion="4" minRefreshableVersion="3" recordCount="171">
  <cacheSource type="worksheet">
    <worksheetSource ref="A1:R172" sheet="Feuil3" r:id="rId2"/>
  </cacheSource>
  <cacheFields count="18">
    <cacheField name="Personne" numFmtId="0">
      <sharedItems count="7">
        <s v="Seb 3h"/>
        <s v="Seb A"/>
        <s v="Dadado"/>
        <s v="Boum"/>
        <s v="Jawed"/>
        <s v="Pascal"/>
        <s v="Fabien"/>
      </sharedItems>
    </cacheField>
    <cacheField name="Pour qui" numFmtId="0">
      <sharedItems containsBlank="1"/>
    </cacheField>
    <cacheField name="Quantité" numFmtId="0">
      <sharedItems containsSemiMixedTypes="0" containsString="0" containsNumber="1" containsInteger="1" minValue="1" maxValue="1" count="1">
        <n v="1"/>
      </sharedItems>
    </cacheField>
    <cacheField name="type" numFmtId="0">
      <sharedItems/>
    </cacheField>
    <cacheField name="sport" numFmtId="0">
      <sharedItems/>
    </cacheField>
    <cacheField name="Club/Pays" numFmtId="0">
      <sharedItems/>
    </cacheField>
    <cacheField name="Do / Ext" numFmtId="0">
      <sharedItems/>
    </cacheField>
    <cacheField name="Taille" numFmtId="0">
      <sharedItems containsMixedTypes="1" containsNumber="1" containsInteger="1" minValue="16" maxValue="28"/>
    </cacheField>
    <cacheField name="Numéro" numFmtId="0">
      <sharedItems containsString="0" containsBlank="1" containsNumber="1" containsInteger="1" minValue="1" maxValue="88"/>
    </cacheField>
    <cacheField name="Joueur" numFmtId="0">
      <sharedItems containsBlank="1"/>
    </cacheField>
    <cacheField name="Date de commande" numFmtId="0">
      <sharedItems containsNonDate="0" containsDate="1" containsString="0" containsBlank="1" minDate="2014-04-07T00:00:00" maxDate="2014-06-08T00:00:00"/>
    </cacheField>
    <cacheField name="Date d'envoi" numFmtId="0">
      <sharedItems containsDate="1" containsString="0" containsBlank="1" containsMixedTypes="1" minDate="2014-04-12T00:00:00" maxDate="1899-12-30T00:00:00"/>
    </cacheField>
    <cacheField name="date de réception" numFmtId="0">
      <sharedItems containsDate="1" containsString="0" containsBlank="1" containsMixedTypes="1" minDate="2014-04-22T00:00:00" maxDate="1899-12-30T00:00:00"/>
    </cacheField>
    <cacheField name="Temps d'exp" numFmtId="0">
      <sharedItems containsBlank="1" containsMixedTypes="1" containsNumber="1" containsInteger="1" minValue="2" maxValue="20"/>
    </cacheField>
    <cacheField name="Temps (O to R)" numFmtId="0">
      <sharedItems containsBlank="1" containsMixedTypes="1" containsNumber="1" containsInteger="1" minValue="9" maxValue="39"/>
    </cacheField>
    <cacheField name="achat" numFmtId="0">
      <sharedItems containsString="0" containsBlank="1" containsNumber="1" minValue="11.66" maxValue="219.42"/>
    </cacheField>
    <cacheField name="Frais" numFmtId="0">
      <sharedItems containsString="0" containsBlank="1" containsNumber="1" minValue="0.49" maxValue="2.64"/>
    </cacheField>
    <cacheField name="vente" numFmtId="164">
      <sharedItems containsSemiMixedTypes="0" containsString="0" containsNumber="1" containsInteg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n v="1"/>
    <s v="Jersey"/>
    <s v="Soccer"/>
    <s v="Bayern"/>
    <s v="Third"/>
    <s v=" M"/>
    <n v="7"/>
    <s v="Ribéry"/>
    <m/>
    <n v="50.13"/>
    <n v="1.2"/>
    <m/>
    <m/>
    <m/>
    <m/>
    <n v="25"/>
  </r>
  <r>
    <x v="0"/>
    <n v="1"/>
    <s v="Jersey"/>
    <s v="Soccer"/>
    <s v="Italy"/>
    <s v="Home"/>
    <s v="S"/>
    <n v="87"/>
    <s v="Candreva"/>
    <m/>
    <m/>
    <m/>
    <m/>
    <m/>
    <m/>
    <m/>
    <n v="0"/>
  </r>
  <r>
    <x v="1"/>
    <n v="1"/>
    <s v="Jacket"/>
    <s v="Soccer"/>
    <s v="PSG"/>
    <s v="Home"/>
    <s v="L"/>
    <m/>
    <m/>
    <m/>
    <n v="18.18"/>
    <n v="0.56000000000000005"/>
    <m/>
    <m/>
    <m/>
    <m/>
    <n v="55"/>
  </r>
  <r>
    <x v="1"/>
    <n v="1"/>
    <s v="Jacket"/>
    <s v="Soccer"/>
    <s v="PSG"/>
    <s v="Away"/>
    <s v="L"/>
    <m/>
    <m/>
    <m/>
    <n v="18.18"/>
    <n v="0.56000000000000005"/>
    <m/>
    <m/>
    <m/>
    <m/>
    <n v="0"/>
  </r>
  <r>
    <x v="1"/>
    <n v="1"/>
    <s v="Jersey"/>
    <s v="Soccer"/>
    <s v="France"/>
    <s v="Home"/>
    <s v="L"/>
    <m/>
    <m/>
    <m/>
    <m/>
    <m/>
    <m/>
    <m/>
    <m/>
    <m/>
    <n v="0"/>
  </r>
  <r>
    <x v="2"/>
    <n v="1"/>
    <s v="Jersey"/>
    <s v="Soccer"/>
    <s v="Portugal"/>
    <s v="Home"/>
    <s v="S"/>
    <n v="3"/>
    <s v="Pepe"/>
    <m/>
    <n v="122.27"/>
    <n v="2.65"/>
    <m/>
    <m/>
    <m/>
    <m/>
    <n v="25"/>
  </r>
  <r>
    <x v="2"/>
    <n v="1"/>
    <s v="Jersey"/>
    <s v="Soccer"/>
    <s v="Brazil"/>
    <s v="Away"/>
    <s v="L"/>
    <m/>
    <m/>
    <m/>
    <n v="14.15"/>
    <n v="0.87"/>
    <m/>
    <m/>
    <m/>
    <m/>
    <n v="0"/>
  </r>
  <r>
    <x v="2"/>
    <n v="1"/>
    <s v="Jersey"/>
    <s v="Soccer"/>
    <s v="France"/>
    <s v="Home"/>
    <s v="L"/>
    <m/>
    <m/>
    <m/>
    <n v="14.15"/>
    <n v="0.87"/>
    <m/>
    <m/>
    <m/>
    <m/>
    <n v="25"/>
  </r>
  <r>
    <x v="2"/>
    <n v="1"/>
    <s v="Jersey"/>
    <s v="Soccer"/>
    <s v="Barcelona"/>
    <s v="Home"/>
    <n v="28"/>
    <n v="11"/>
    <s v="Neymar"/>
    <m/>
    <n v="78.81"/>
    <n v="1.78"/>
    <m/>
    <m/>
    <m/>
    <m/>
    <n v="25"/>
  </r>
  <r>
    <x v="2"/>
    <n v="1"/>
    <s v="Jersey"/>
    <s v="Soccer"/>
    <s v=" Juventus"/>
    <s v="Home"/>
    <s v="L"/>
    <n v="21"/>
    <s v="Pirlo"/>
    <m/>
    <n v="27.43"/>
    <n v="0.75"/>
    <m/>
    <m/>
    <m/>
    <m/>
    <n v="25"/>
  </r>
  <r>
    <x v="2"/>
    <n v="1"/>
    <s v="Jersey"/>
    <s v="Soccer"/>
    <s v="Real Madrid"/>
    <s v="Away"/>
    <s v="L"/>
    <n v="7"/>
    <s v="Ronaldo"/>
    <m/>
    <n v="12.99"/>
    <n v="0.46"/>
    <m/>
    <m/>
    <m/>
    <m/>
    <n v="25"/>
  </r>
  <r>
    <x v="2"/>
    <n v="1"/>
    <s v="Jersey"/>
    <s v="Soccer"/>
    <s v="Chelsea"/>
    <s v="Home"/>
    <s v="L"/>
    <m/>
    <m/>
    <m/>
    <n v="65.709999999999994"/>
    <n v="1.51"/>
    <m/>
    <m/>
    <m/>
    <m/>
    <n v="25"/>
  </r>
  <r>
    <x v="2"/>
    <n v="1"/>
    <s v="Jersey"/>
    <s v="Soccer"/>
    <s v="Milan AC"/>
    <s v="Home"/>
    <s v="L"/>
    <m/>
    <m/>
    <m/>
    <m/>
    <m/>
    <m/>
    <m/>
    <m/>
    <m/>
    <n v="25"/>
  </r>
  <r>
    <x v="2"/>
    <n v="1"/>
    <s v="Jersey"/>
    <s v="Soccer"/>
    <s v=" Bayern"/>
    <s v="Home"/>
    <s v="L"/>
    <m/>
    <m/>
    <m/>
    <m/>
    <m/>
    <m/>
    <m/>
    <m/>
    <m/>
    <n v="25"/>
  </r>
  <r>
    <x v="2"/>
    <n v="1"/>
    <s v="Jersey"/>
    <s v="Soccer"/>
    <s v="Barcelona"/>
    <s v="Home"/>
    <s v="L"/>
    <m/>
    <m/>
    <m/>
    <m/>
    <m/>
    <m/>
    <m/>
    <m/>
    <m/>
    <n v="25"/>
  </r>
  <r>
    <x v="2"/>
    <n v="1"/>
    <s v="Jersey"/>
    <s v="Soccer"/>
    <s v="Italy"/>
    <s v="Home"/>
    <s v="L"/>
    <m/>
    <m/>
    <m/>
    <m/>
    <m/>
    <m/>
    <m/>
    <m/>
    <m/>
    <n v="25"/>
  </r>
  <r>
    <x v="2"/>
    <n v="1"/>
    <s v="Jersey"/>
    <s v="Soccer"/>
    <s v="France"/>
    <s v="Away"/>
    <s v="L"/>
    <m/>
    <m/>
    <m/>
    <m/>
    <m/>
    <m/>
    <m/>
    <m/>
    <m/>
    <n v="0"/>
  </r>
  <r>
    <x v="2"/>
    <n v="1"/>
    <s v="Jersey"/>
    <s v="Soccer"/>
    <s v="Portugal"/>
    <s v="Home"/>
    <s v="M"/>
    <m/>
    <m/>
    <m/>
    <m/>
    <m/>
    <m/>
    <m/>
    <m/>
    <m/>
    <n v="25"/>
  </r>
  <r>
    <x v="2"/>
    <n v="1"/>
    <s v="Jersey"/>
    <s v="Soccer"/>
    <s v="France"/>
    <s v="Away"/>
    <s v="XL"/>
    <m/>
    <m/>
    <m/>
    <m/>
    <m/>
    <m/>
    <m/>
    <m/>
    <m/>
    <n v="25"/>
  </r>
  <r>
    <x v="2"/>
    <n v="1"/>
    <s v="Jersey"/>
    <s v="Soccer"/>
    <s v="Barcelona"/>
    <s v="Home"/>
    <s v="XL"/>
    <m/>
    <m/>
    <m/>
    <m/>
    <m/>
    <m/>
    <m/>
    <m/>
    <m/>
    <n v="25"/>
  </r>
  <r>
    <x v="2"/>
    <n v="1"/>
    <s v="Jersey"/>
    <s v="Soccer"/>
    <s v="PSG "/>
    <s v="Away"/>
    <s v="L"/>
    <n v="2"/>
    <s v="T. Silva"/>
    <m/>
    <m/>
    <m/>
    <m/>
    <m/>
    <m/>
    <m/>
    <n v="25"/>
  </r>
  <r>
    <x v="2"/>
    <n v="1"/>
    <s v="Jersey"/>
    <s v="Soccer"/>
    <s v="PSG"/>
    <s v="Away"/>
    <s v="S"/>
    <n v="9"/>
    <s v="Cavani"/>
    <m/>
    <m/>
    <m/>
    <m/>
    <m/>
    <m/>
    <m/>
    <n v="25"/>
  </r>
  <r>
    <x v="2"/>
    <n v="1"/>
    <s v="Jersey"/>
    <s v="Soccer"/>
    <s v="Spain"/>
    <s v="Home"/>
    <s v="XL"/>
    <m/>
    <m/>
    <m/>
    <m/>
    <m/>
    <m/>
    <m/>
    <m/>
    <m/>
    <n v="25"/>
  </r>
  <r>
    <x v="2"/>
    <n v="1"/>
    <s v="Jersey"/>
    <s v="Basket Ball"/>
    <s v="Bulls"/>
    <s v="RED"/>
    <s v="XL"/>
    <n v="1"/>
    <s v="Rose"/>
    <m/>
    <m/>
    <m/>
    <m/>
    <m/>
    <m/>
    <m/>
    <n v="30"/>
  </r>
  <r>
    <x v="3"/>
    <n v="1"/>
    <s v="Jersey"/>
    <s v="Soccer"/>
    <s v="Real Madrid"/>
    <s v="Home"/>
    <s v="M"/>
    <n v="7"/>
    <s v="Ronaldo"/>
    <m/>
    <m/>
    <m/>
    <m/>
    <m/>
    <m/>
    <m/>
    <n v="25"/>
  </r>
  <r>
    <x v="4"/>
    <n v="1"/>
    <s v="Jersey"/>
    <s v="Soccer"/>
    <s v=" PSG"/>
    <s v="Home/woman"/>
    <s v="S"/>
    <m/>
    <m/>
    <m/>
    <m/>
    <m/>
    <m/>
    <m/>
    <m/>
    <m/>
    <n v="20"/>
  </r>
  <r>
    <x v="4"/>
    <n v="1"/>
    <s v="Jersey"/>
    <s v="Soccer"/>
    <s v="PSG"/>
    <s v="Home"/>
    <s v="M"/>
    <n v="10"/>
    <s v="Ibrahimovic"/>
    <m/>
    <m/>
    <m/>
    <m/>
    <m/>
    <m/>
    <m/>
    <n v="0"/>
  </r>
  <r>
    <x v="4"/>
    <n v="1"/>
    <s v="Jersey"/>
    <s v="Soccer"/>
    <s v="Germany"/>
    <s v="Home"/>
    <s v="M"/>
    <n v="21"/>
    <s v="Reus"/>
    <m/>
    <m/>
    <m/>
    <m/>
    <m/>
    <m/>
    <m/>
    <n v="25"/>
  </r>
  <r>
    <x v="5"/>
    <n v="1"/>
    <s v="Jersey"/>
    <s v="Soccer"/>
    <s v="Portugal"/>
    <s v="Home/woman"/>
    <s v="S"/>
    <m/>
    <m/>
    <m/>
    <m/>
    <m/>
    <m/>
    <m/>
    <m/>
    <m/>
    <n v="25"/>
  </r>
  <r>
    <x v="5"/>
    <n v="1"/>
    <s v="Jersey"/>
    <s v="Soccer"/>
    <s v="France"/>
    <s v="away 2013"/>
    <s v="L"/>
    <n v="11"/>
    <s v="Griezmann"/>
    <m/>
    <m/>
    <m/>
    <m/>
    <m/>
    <m/>
    <m/>
    <n v="25"/>
  </r>
  <r>
    <x v="5"/>
    <n v="1"/>
    <s v="Jersey"/>
    <s v="Soccer"/>
    <s v="France"/>
    <s v="away 2014"/>
    <s v="L"/>
    <n v="11"/>
    <s v="Griezmann"/>
    <m/>
    <m/>
    <m/>
    <m/>
    <m/>
    <m/>
    <m/>
    <n v="25"/>
  </r>
  <r>
    <x v="5"/>
    <n v="1"/>
    <s v="Jersey"/>
    <s v="Soccer"/>
    <s v="France"/>
    <s v="away 2014"/>
    <s v="L"/>
    <n v="11"/>
    <s v="Griezmann"/>
    <m/>
    <m/>
    <m/>
    <m/>
    <m/>
    <m/>
    <m/>
    <n v="25"/>
  </r>
  <r>
    <x v="5"/>
    <n v="1"/>
    <s v="Jersey"/>
    <s v="Soccer"/>
    <s v="France"/>
    <s v="away 2014"/>
    <s v="L"/>
    <n v="11"/>
    <s v="Griezmann"/>
    <m/>
    <m/>
    <m/>
    <m/>
    <m/>
    <m/>
    <m/>
    <n v="25"/>
  </r>
  <r>
    <x v="6"/>
    <n v="1"/>
    <s v="Jersey"/>
    <s v="Soccer"/>
    <s v="Pays Bas"/>
    <s v="Home"/>
    <s v="M"/>
    <m/>
    <m/>
    <m/>
    <m/>
    <m/>
    <m/>
    <m/>
    <m/>
    <m/>
    <n v="0"/>
  </r>
  <r>
    <x v="6"/>
    <n v="1"/>
    <s v="Jersey"/>
    <s v="Soccer"/>
    <s v="Spain"/>
    <s v="Home"/>
    <s v="M"/>
    <m/>
    <m/>
    <m/>
    <m/>
    <m/>
    <m/>
    <m/>
    <m/>
    <m/>
    <n v="0"/>
  </r>
  <r>
    <x v="6"/>
    <n v="1"/>
    <s v="Jersey"/>
    <s v="Soccer"/>
    <s v="Bayern "/>
    <s v="Away"/>
    <s v="M"/>
    <m/>
    <m/>
    <m/>
    <m/>
    <m/>
    <m/>
    <m/>
    <m/>
    <m/>
    <n v="0"/>
  </r>
  <r>
    <x v="6"/>
    <n v="1"/>
    <s v="Jersey"/>
    <s v="Soccer"/>
    <s v="Uruguay"/>
    <s v="Home"/>
    <s v="M"/>
    <m/>
    <m/>
    <m/>
    <m/>
    <m/>
    <m/>
    <m/>
    <m/>
    <m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5">
  <r>
    <x v="0"/>
    <m/>
    <n v="1"/>
    <s v="Jersey"/>
    <s v="Hockey"/>
    <s v="Montreal"/>
    <s v="Red"/>
    <s v="M"/>
    <m/>
    <m/>
    <d v="2014-05-01T00:00:00"/>
    <d v="2014-05-01T00:00:00"/>
    <m/>
    <m/>
    <m/>
    <n v="19.02"/>
    <m/>
    <n v="30"/>
  </r>
  <r>
    <x v="0"/>
    <s v="Tony Dessurne"/>
    <n v="1"/>
    <s v="Jersey/short"/>
    <s v="Basket "/>
    <s v="Bulls"/>
    <s v="Red"/>
    <s v="Kids (XL)"/>
    <n v="1"/>
    <s v="Rose"/>
    <d v="2014-05-02T00:00:00"/>
    <d v="2014-05-03T00:00:00"/>
    <m/>
    <m/>
    <m/>
    <n v="14.62"/>
    <m/>
    <n v="30"/>
  </r>
  <r>
    <x v="0"/>
    <s v="Nounours"/>
    <n v="1"/>
    <s v="Jersey"/>
    <s v="Rugby"/>
    <s v="France"/>
    <s v="Home"/>
    <s v="XL"/>
    <m/>
    <m/>
    <d v="2014-05-02T00:00:00"/>
    <d v="2014-05-05T00:00:00"/>
    <d v="2014-05-19T00:00:00"/>
    <m/>
    <m/>
    <n v="139.41999999999999"/>
    <m/>
    <n v="25"/>
  </r>
  <r>
    <x v="0"/>
    <s v="Nounours"/>
    <n v="1"/>
    <s v="Jersey"/>
    <s v="Rugby"/>
    <s v="France"/>
    <s v="Home"/>
    <s v="XL"/>
    <m/>
    <m/>
    <d v="2014-05-02T00:00:00"/>
    <d v="2014-05-05T00:00:00"/>
    <d v="2014-05-19T00:00:00"/>
    <m/>
    <m/>
    <m/>
    <m/>
    <n v="25"/>
  </r>
  <r>
    <x v="0"/>
    <s v="Mathieu Pont"/>
    <n v="1"/>
    <s v="Jersey"/>
    <s v="Rugby"/>
    <s v="France"/>
    <s v="Home"/>
    <s v="XL"/>
    <m/>
    <m/>
    <d v="2014-05-02T00:00:00"/>
    <d v="2014-05-05T00:00:00"/>
    <d v="2014-05-19T00:00:00"/>
    <m/>
    <m/>
    <m/>
    <m/>
    <n v="25"/>
  </r>
  <r>
    <x v="0"/>
    <s v="Davin"/>
    <n v="1"/>
    <s v="Jersey"/>
    <s v="Rugby"/>
    <s v="France"/>
    <s v="Home"/>
    <s v="XL"/>
    <m/>
    <m/>
    <d v="2014-05-02T00:00:00"/>
    <d v="2014-05-05T00:00:00"/>
    <d v="2014-05-28T00:00:00"/>
    <m/>
    <m/>
    <m/>
    <m/>
    <n v="25"/>
  </r>
  <r>
    <x v="0"/>
    <s v="Nounours"/>
    <n v="1"/>
    <s v="Jersey"/>
    <s v="Rugby"/>
    <s v="France"/>
    <s v="Home"/>
    <s v="L"/>
    <m/>
    <m/>
    <d v="2014-05-02T00:00:00"/>
    <d v="2014-05-05T00:00:00"/>
    <d v="2014-05-28T00:00:00"/>
    <m/>
    <m/>
    <m/>
    <m/>
    <n v="25"/>
  </r>
  <r>
    <x v="0"/>
    <s v="Nounours"/>
    <n v="1"/>
    <s v="Jersey"/>
    <s v="Rugby"/>
    <s v="France"/>
    <s v="Home"/>
    <s v="L"/>
    <m/>
    <m/>
    <d v="2014-05-02T00:00:00"/>
    <d v="2014-05-05T00:00:00"/>
    <d v="2014-05-28T00:00:00"/>
    <m/>
    <m/>
    <m/>
    <m/>
    <n v="25"/>
  </r>
  <r>
    <x v="0"/>
    <s v="Arnaud Babin"/>
    <n v="1"/>
    <s v="Jersey"/>
    <s v="Rugby"/>
    <s v="France"/>
    <s v="Home"/>
    <s v="L"/>
    <m/>
    <m/>
    <d v="2014-05-02T00:00:00"/>
    <d v="2014-05-05T00:00:00"/>
    <d v="2014-05-28T00:00:00"/>
    <m/>
    <m/>
    <m/>
    <m/>
    <n v="25"/>
  </r>
  <r>
    <x v="0"/>
    <s v="Fred Martinat"/>
    <n v="1"/>
    <s v="Jersey"/>
    <s v="Rugby"/>
    <s v="New Zealand"/>
    <s v="Home"/>
    <s v="XL"/>
    <m/>
    <m/>
    <d v="2014-05-02T00:00:00"/>
    <d v="2014-05-05T00:00:00"/>
    <d v="2014-05-19T00:00:00"/>
    <m/>
    <m/>
    <m/>
    <m/>
    <n v="25"/>
  </r>
  <r>
    <x v="0"/>
    <m/>
    <n v="1"/>
    <s v="Jersey/short"/>
    <s v="Basket "/>
    <s v="Bulls"/>
    <s v="Black"/>
    <s v="Kids (XL)"/>
    <n v="1"/>
    <s v="Rose"/>
    <d v="2014-05-02T00:00:00"/>
    <d v="2014-05-03T00:00:00"/>
    <d v="2014-05-19T00:00:00"/>
    <m/>
    <m/>
    <n v="13.87"/>
    <m/>
    <n v="30"/>
  </r>
  <r>
    <x v="0"/>
    <m/>
    <n v="1"/>
    <s v="Jersey"/>
    <s v="Rugby"/>
    <s v="France"/>
    <s v="Home"/>
    <s v="XL"/>
    <m/>
    <m/>
    <d v="2014-05-03T00:00:00"/>
    <d v="2014-05-05T00:00:00"/>
    <d v="2014-05-28T00:00:00"/>
    <m/>
    <m/>
    <n v="16.11"/>
    <m/>
    <n v="25"/>
  </r>
  <r>
    <x v="1"/>
    <m/>
    <n v="1"/>
    <s v="Jersey/short"/>
    <s v="Soccer"/>
    <s v="Bayern"/>
    <s v="Home"/>
    <n v="24"/>
    <n v="28"/>
    <s v="Begriche"/>
    <d v="2014-05-03T00:00:00"/>
    <m/>
    <m/>
    <m/>
    <m/>
    <n v="164.02"/>
    <m/>
    <n v="0"/>
  </r>
  <r>
    <x v="1"/>
    <m/>
    <n v="1"/>
    <s v="Jersey/short"/>
    <s v="Soccer"/>
    <s v="Cameroon"/>
    <s v="Home"/>
    <s v="S"/>
    <n v="12"/>
    <s v="Bedimo"/>
    <d v="2014-05-03T00:00:00"/>
    <m/>
    <m/>
    <m/>
    <m/>
    <m/>
    <m/>
    <n v="0"/>
  </r>
  <r>
    <x v="1"/>
    <s v="Driss"/>
    <n v="1"/>
    <s v="Jersey/short"/>
    <s v="Soccer"/>
    <s v="Inter"/>
    <s v="Home"/>
    <s v="M"/>
    <n v="88"/>
    <s v="Hernanes"/>
    <d v="2014-05-03T00:00:00"/>
    <m/>
    <m/>
    <m/>
    <m/>
    <m/>
    <m/>
    <n v="25"/>
  </r>
  <r>
    <x v="1"/>
    <s v="Driss"/>
    <n v="1"/>
    <s v="Jersey/short"/>
    <s v="Soccer"/>
    <s v="Argentina"/>
    <s v="Home"/>
    <s v="S"/>
    <n v="22"/>
    <s v="Lavezzi"/>
    <d v="2014-05-03T00:00:00"/>
    <m/>
    <m/>
    <m/>
    <m/>
    <m/>
    <m/>
    <n v="25"/>
  </r>
  <r>
    <x v="1"/>
    <s v="Micka"/>
    <n v="1"/>
    <s v="Short"/>
    <s v="Soccer"/>
    <s v="Portugal"/>
    <s v="Home"/>
    <s v="M"/>
    <n v="7"/>
    <s v="Ronaldo"/>
    <d v="2014-05-03T00:00:00"/>
    <m/>
    <m/>
    <m/>
    <m/>
    <m/>
    <m/>
    <n v="25"/>
  </r>
  <r>
    <x v="0"/>
    <s v="Denis Poitevin"/>
    <n v="1"/>
    <s v="Jersey/short"/>
    <s v="Soccer"/>
    <s v="France"/>
    <s v="Away"/>
    <s v="S"/>
    <m/>
    <m/>
    <d v="2014-05-03T00:00:00"/>
    <m/>
    <m/>
    <m/>
    <m/>
    <m/>
    <m/>
    <n v="25"/>
  </r>
  <r>
    <x v="0"/>
    <s v="Denis Poitevin"/>
    <n v="1"/>
    <s v="Jersey/short"/>
    <s v="Soccer"/>
    <s v="France"/>
    <s v="Away"/>
    <n v="26"/>
    <m/>
    <m/>
    <d v="2014-05-03T00:00:00"/>
    <m/>
    <m/>
    <m/>
    <m/>
    <m/>
    <m/>
    <n v="25"/>
  </r>
  <r>
    <x v="0"/>
    <s v="Davin"/>
    <n v="1"/>
    <s v="Jersey/short"/>
    <s v="Soccer"/>
    <s v="France"/>
    <s v="Away"/>
    <n v="26"/>
    <m/>
    <m/>
    <d v="2014-05-03T00:00:00"/>
    <m/>
    <m/>
    <m/>
    <m/>
    <m/>
    <m/>
    <n v="25"/>
  </r>
  <r>
    <x v="0"/>
    <s v="Denis Poitevin"/>
    <n v="1"/>
    <s v="Jersey/short"/>
    <s v="Soccer"/>
    <s v="France"/>
    <s v="Away"/>
    <n v="28"/>
    <m/>
    <m/>
    <d v="2014-05-03T00:00:00"/>
    <m/>
    <m/>
    <m/>
    <m/>
    <m/>
    <m/>
    <n v="25"/>
  </r>
  <r>
    <x v="0"/>
    <s v="Steph Joly"/>
    <n v="1"/>
    <s v="Jersey/short"/>
    <s v="Soccer"/>
    <s v="Barcelona"/>
    <s v="Home"/>
    <n v="28"/>
    <n v="10"/>
    <s v="Messi"/>
    <d v="2014-05-03T00:00:00"/>
    <m/>
    <m/>
    <m/>
    <m/>
    <m/>
    <m/>
    <n v="25"/>
  </r>
  <r>
    <x v="0"/>
    <s v="Berrichon"/>
    <n v="1"/>
    <s v="Jersey/short"/>
    <s v="Soccer"/>
    <s v="Brazil"/>
    <s v="Away"/>
    <s v="XL"/>
    <m/>
    <m/>
    <d v="2014-05-03T00:00:00"/>
    <m/>
    <m/>
    <m/>
    <m/>
    <m/>
    <m/>
    <n v="25"/>
  </r>
  <r>
    <x v="0"/>
    <s v="Seb Lemaitre"/>
    <n v="1"/>
    <s v="Jersey/short"/>
    <s v="Soccer"/>
    <s v="PSG"/>
    <s v="Away"/>
    <n v="26"/>
    <n v="10"/>
    <s v="Ibrahimovic"/>
    <d v="2014-05-03T00:00:00"/>
    <m/>
    <m/>
    <m/>
    <m/>
    <m/>
    <m/>
    <n v="25"/>
  </r>
  <r>
    <x v="0"/>
    <s v="Sylvain Muet"/>
    <n v="1"/>
    <s v="Jersey/short"/>
    <s v="Soccer"/>
    <s v="Arsenal"/>
    <s v="Home"/>
    <s v="XL"/>
    <m/>
    <m/>
    <d v="2014-05-03T00:00:00"/>
    <m/>
    <m/>
    <m/>
    <m/>
    <m/>
    <m/>
    <n v="25"/>
  </r>
  <r>
    <x v="0"/>
    <s v="Sylvain Muet"/>
    <n v="1"/>
    <s v="Jersey/short"/>
    <s v="Soccer"/>
    <s v="France"/>
    <s v="Away"/>
    <s v="XL"/>
    <m/>
    <m/>
    <d v="2014-05-03T00:00:00"/>
    <m/>
    <m/>
    <m/>
    <m/>
    <m/>
    <m/>
    <n v="25"/>
  </r>
  <r>
    <x v="0"/>
    <s v="Tony Dessurne"/>
    <n v="1"/>
    <s v="Jersey/short"/>
    <s v="Basket "/>
    <s v="Boston"/>
    <s v="Green"/>
    <s v="16 Years"/>
    <n v="11"/>
    <m/>
    <d v="2014-05-04T00:00:00"/>
    <d v="2014-05-05T00:00:00"/>
    <m/>
    <m/>
    <m/>
    <m/>
    <m/>
    <n v="30"/>
  </r>
  <r>
    <x v="0"/>
    <s v="Jean Luc"/>
    <n v="1"/>
    <s v="Jersey/short"/>
    <s v="Basket "/>
    <s v="Portland"/>
    <s v="White"/>
    <s v="XL"/>
    <n v="88"/>
    <s v="Batum"/>
    <d v="2014-05-04T00:00:00"/>
    <d v="2014-05-05T00:00:00"/>
    <m/>
    <m/>
    <m/>
    <n v="76.89"/>
    <m/>
    <n v="30"/>
  </r>
  <r>
    <x v="0"/>
    <s v="Jean Luc"/>
    <n v="1"/>
    <s v="Jersey/short"/>
    <s v="Basket "/>
    <s v="LA Clippers"/>
    <s v="Blue"/>
    <s v="S"/>
    <n v="32"/>
    <s v="Griffin"/>
    <d v="2014-05-04T00:00:00"/>
    <d v="2014-05-05T00:00:00"/>
    <m/>
    <m/>
    <m/>
    <m/>
    <m/>
    <n v="30"/>
  </r>
  <r>
    <x v="1"/>
    <m/>
    <n v="1"/>
    <s v="Jersey/short"/>
    <s v="Soccer"/>
    <s v="Real madrid"/>
    <s v="Third"/>
    <s v="XL"/>
    <m/>
    <m/>
    <d v="2014-05-05T00:00:00"/>
    <m/>
    <m/>
    <m/>
    <m/>
    <n v="13.18"/>
    <m/>
    <n v="25"/>
  </r>
  <r>
    <x v="1"/>
    <m/>
    <n v="1"/>
    <s v="Jersey/short"/>
    <s v="Soccer"/>
    <s v="Real madrid"/>
    <s v="Goalkeeper"/>
    <n v="26"/>
    <n v="1"/>
    <s v="Casillas"/>
    <d v="2014-05-07T00:00:00"/>
    <m/>
    <m/>
    <m/>
    <m/>
    <n v="11.66"/>
    <m/>
    <n v="25"/>
  </r>
  <r>
    <x v="0"/>
    <s v="Thierry Ucsa"/>
    <n v="1"/>
    <s v="Jersey"/>
    <s v="Rugby"/>
    <s v="France"/>
    <s v="Home"/>
    <s v="XL"/>
    <m/>
    <m/>
    <d v="2014-05-14T00:00:00"/>
    <m/>
    <m/>
    <m/>
    <m/>
    <m/>
    <m/>
    <n v="25"/>
  </r>
  <r>
    <x v="1"/>
    <m/>
    <n v="1"/>
    <s v="Jersey/short"/>
    <s v="Soccer"/>
    <s v="Italy"/>
    <s v="Home/woman"/>
    <s v="S"/>
    <m/>
    <m/>
    <d v="2014-05-16T00:00:00"/>
    <m/>
    <m/>
    <m/>
    <m/>
    <m/>
    <m/>
    <n v="0"/>
  </r>
  <r>
    <x v="0"/>
    <m/>
    <n v="1"/>
    <s v="Jersey/short"/>
    <s v="Soccer"/>
    <s v="Bayern"/>
    <s v="Third"/>
    <s v="S"/>
    <n v="10"/>
    <s v="Robben"/>
    <d v="2014-05-16T00:00:00"/>
    <m/>
    <m/>
    <m/>
    <m/>
    <n v="133.15"/>
    <m/>
    <n v="25"/>
  </r>
  <r>
    <x v="0"/>
    <s v="Cédric Delon"/>
    <n v="1"/>
    <s v="Jersey/short"/>
    <s v="Soccer"/>
    <s v="PSG"/>
    <s v="Home"/>
    <n v="28"/>
    <n v="10"/>
    <s v="Ibrahimovic"/>
    <d v="2014-05-16T00:00:00"/>
    <m/>
    <m/>
    <m/>
    <m/>
    <m/>
    <m/>
    <n v="25"/>
  </r>
  <r>
    <x v="0"/>
    <s v="Cédric Delon"/>
    <n v="1"/>
    <s v="Jersey/short"/>
    <s v="Soccer"/>
    <s v="Spain"/>
    <s v="Home"/>
    <n v="28"/>
    <n v="10"/>
    <s v="Adrien"/>
    <d v="2014-05-16T00:00:00"/>
    <m/>
    <m/>
    <m/>
    <m/>
    <m/>
    <m/>
    <n v="25"/>
  </r>
  <r>
    <x v="0"/>
    <s v="Terrension"/>
    <n v="1"/>
    <s v="Jersey/short"/>
    <s v="Soccer"/>
    <s v="France"/>
    <s v="Home"/>
    <s v="XL"/>
    <n v="24"/>
    <s v="Guyot"/>
    <d v="2014-05-16T00:00:00"/>
    <m/>
    <m/>
    <m/>
    <m/>
    <n v="14.66"/>
    <m/>
    <n v="25"/>
  </r>
  <r>
    <x v="0"/>
    <s v="Nicole"/>
    <n v="1"/>
    <s v="Jersey/short"/>
    <s v="Soccer"/>
    <s v="PSG"/>
    <s v="Home"/>
    <s v="S"/>
    <n v="9"/>
    <s v="Océane"/>
    <d v="2014-05-16T00:00:00"/>
    <m/>
    <m/>
    <m/>
    <m/>
    <m/>
    <m/>
    <n v="25"/>
  </r>
  <r>
    <x v="0"/>
    <m/>
    <n v="1"/>
    <s v="Jersey/short"/>
    <s v="Soccer"/>
    <s v="PSG"/>
    <s v="Home"/>
    <n v="24"/>
    <n v="10"/>
    <s v="Ibrahimovic"/>
    <d v="2014-05-16T00:00:00"/>
    <m/>
    <m/>
    <m/>
    <m/>
    <m/>
    <m/>
    <n v="25"/>
  </r>
  <r>
    <x v="0"/>
    <m/>
    <n v="1"/>
    <s v="Jersey/short"/>
    <s v="Soccer"/>
    <s v="Brazil"/>
    <s v="Home"/>
    <n v="24"/>
    <n v="10"/>
    <s v="Enolan"/>
    <d v="2014-05-16T00:00:00"/>
    <m/>
    <m/>
    <m/>
    <m/>
    <m/>
    <m/>
    <n v="25"/>
  </r>
  <r>
    <x v="0"/>
    <m/>
    <n v="1"/>
    <s v="Jersey/short"/>
    <s v="Soccer"/>
    <s v="Man United"/>
    <s v="Home"/>
    <s v="XL"/>
    <n v="10"/>
    <s v="Mehdy"/>
    <d v="2014-05-16T00:00:00"/>
    <m/>
    <m/>
    <m/>
    <m/>
    <m/>
    <m/>
    <n v="25"/>
  </r>
  <r>
    <x v="0"/>
    <m/>
    <n v="1"/>
    <s v="Jersey/short"/>
    <s v="Soccer"/>
    <s v="Brazil"/>
    <s v="Home"/>
    <s v="XL"/>
    <n v="10"/>
    <s v="Mehdy"/>
    <d v="2014-05-16T00:00:00"/>
    <m/>
    <m/>
    <m/>
    <m/>
    <m/>
    <m/>
    <n v="0"/>
  </r>
  <r>
    <x v="2"/>
    <m/>
    <n v="1"/>
    <s v="Jersey/short"/>
    <s v="Soccer"/>
    <s v="France"/>
    <s v="Home"/>
    <s v="L"/>
    <n v="11"/>
    <s v="Griezmann"/>
    <m/>
    <m/>
    <m/>
    <m/>
    <m/>
    <m/>
    <m/>
    <n v="0"/>
  </r>
  <r>
    <x v="2"/>
    <m/>
    <n v="1"/>
    <s v="Jersey/short"/>
    <s v="Soccer"/>
    <s v="France"/>
    <s v="Home"/>
    <s v="L"/>
    <n v="11"/>
    <s v="Griezmann"/>
    <m/>
    <m/>
    <m/>
    <m/>
    <m/>
    <m/>
    <m/>
    <m/>
  </r>
  <r>
    <x v="1"/>
    <s v="Micka"/>
    <n v="1"/>
    <s v="Jersey/short"/>
    <s v="Soccer"/>
    <s v="Real madrid"/>
    <s v="Home"/>
    <n v="24"/>
    <n v="7"/>
    <s v="Elio"/>
    <d v="2014-05-27T00:00:00"/>
    <m/>
    <m/>
    <m/>
    <m/>
    <n v="158.94"/>
    <m/>
    <n v="25"/>
  </r>
  <r>
    <x v="1"/>
    <s v="Micka"/>
    <n v="1"/>
    <s v="Jersey/short"/>
    <s v="Soccer"/>
    <s v="Real madrid"/>
    <s v="Home"/>
    <s v="S"/>
    <n v="9"/>
    <m/>
    <d v="2014-05-27T00:00:00"/>
    <m/>
    <m/>
    <m/>
    <m/>
    <m/>
    <m/>
    <n v="25"/>
  </r>
  <r>
    <x v="1"/>
    <s v="Micka"/>
    <n v="1"/>
    <s v="Jersey/short"/>
    <s v="Soccer"/>
    <s v="Arsenal"/>
    <s v="Home"/>
    <s v="S"/>
    <n v="9"/>
    <m/>
    <d v="2014-05-27T00:00:00"/>
    <m/>
    <m/>
    <m/>
    <m/>
    <m/>
    <m/>
    <n v="25"/>
  </r>
  <r>
    <x v="1"/>
    <s v="Micka"/>
    <n v="1"/>
    <s v="Jersey/short"/>
    <s v="Soccer"/>
    <s v="Chelsea"/>
    <s v="Black"/>
    <s v="M"/>
    <n v="29"/>
    <s v="Eto'o"/>
    <d v="2014-05-27T00:00:00"/>
    <m/>
    <m/>
    <m/>
    <m/>
    <m/>
    <m/>
    <n v="25"/>
  </r>
  <r>
    <x v="1"/>
    <s v="Micka"/>
    <n v="1"/>
    <s v="Jersey/short"/>
    <s v="Soccer"/>
    <s v="Juventus"/>
    <s v="Home"/>
    <s v="M"/>
    <n v="6"/>
    <s v="Pogba"/>
    <d v="2014-05-27T00:00:00"/>
    <m/>
    <m/>
    <m/>
    <m/>
    <m/>
    <m/>
    <n v="25"/>
  </r>
  <r>
    <x v="1"/>
    <s v="Micka"/>
    <n v="1"/>
    <s v="Jersey/short"/>
    <s v="Soccer"/>
    <s v="Real madrid"/>
    <s v="Home/longsleeve"/>
    <s v="L"/>
    <n v="7"/>
    <s v="Ronaldo"/>
    <d v="2014-05-27T00:00:00"/>
    <m/>
    <m/>
    <m/>
    <m/>
    <m/>
    <m/>
    <n v="25"/>
  </r>
  <r>
    <x v="1"/>
    <s v="Micka"/>
    <n v="1"/>
    <s v="Jersey/short"/>
    <s v="Soccer"/>
    <s v="USA"/>
    <s v="Away"/>
    <s v="M"/>
    <m/>
    <m/>
    <d v="2014-05-27T00:00:00"/>
    <m/>
    <m/>
    <m/>
    <m/>
    <m/>
    <m/>
    <n v="25"/>
  </r>
  <r>
    <x v="1"/>
    <s v="Micka"/>
    <n v="1"/>
    <s v="Jersey/short"/>
    <s v="Soccer"/>
    <s v="Inter Milan"/>
    <s v="Home"/>
    <s v="M"/>
    <n v="13"/>
    <s v="Da Rocha"/>
    <d v="2014-05-27T00:00:00"/>
    <m/>
    <m/>
    <m/>
    <m/>
    <m/>
    <m/>
    <n v="0"/>
  </r>
  <r>
    <x v="1"/>
    <s v="Micka"/>
    <n v="1"/>
    <s v="Jersey/short"/>
    <s v="Soccer"/>
    <s v="Netherlands"/>
    <s v="Home"/>
    <s v="L"/>
    <m/>
    <m/>
    <d v="2014-05-27T00:00:00"/>
    <m/>
    <m/>
    <m/>
    <m/>
    <m/>
    <m/>
    <n v="25"/>
  </r>
  <r>
    <x v="1"/>
    <s v="Micka"/>
    <n v="1"/>
    <s v="Jersey/short"/>
    <s v="Soccer"/>
    <s v="Algeria"/>
    <s v="Home"/>
    <s v="M"/>
    <m/>
    <m/>
    <d v="2014-05-27T00:00:00"/>
    <m/>
    <m/>
    <m/>
    <m/>
    <m/>
    <m/>
    <n v="25"/>
  </r>
  <r>
    <x v="1"/>
    <s v="Micka"/>
    <n v="1"/>
    <s v="Jersey/short"/>
    <s v="Soccer"/>
    <s v="Brazil"/>
    <s v="Home"/>
    <s v="M"/>
    <n v="7"/>
    <s v="Hulk"/>
    <d v="2014-05-27T00:00:00"/>
    <m/>
    <m/>
    <m/>
    <m/>
    <m/>
    <m/>
    <n v="25"/>
  </r>
  <r>
    <x v="1"/>
    <s v="Micka"/>
    <n v="1"/>
    <s v="Jersey/short"/>
    <s v="Soccer"/>
    <s v="Argentina"/>
    <s v="Home"/>
    <s v="L"/>
    <m/>
    <m/>
    <d v="2014-05-27T00:00:00"/>
    <m/>
    <m/>
    <m/>
    <m/>
    <m/>
    <m/>
    <n v="25"/>
  </r>
  <r>
    <x v="1"/>
    <s v="Micka"/>
    <n v="1"/>
    <s v="Jersey/short"/>
    <s v="Soccer"/>
    <s v="France "/>
    <s v="Home"/>
    <s v="M"/>
    <n v="19"/>
    <s v="Pogba"/>
    <m/>
    <m/>
    <m/>
    <m/>
    <m/>
    <m/>
    <m/>
    <n v="25"/>
  </r>
  <r>
    <x v="1"/>
    <s v="Micka"/>
    <n v="1"/>
    <s v="Jersey/short"/>
    <s v="Soccer"/>
    <s v="Barcelona"/>
    <s v="Away"/>
    <n v="28"/>
    <n v="11"/>
    <s v="Neymar Jr."/>
    <m/>
    <m/>
    <m/>
    <m/>
    <m/>
    <m/>
    <m/>
    <n v="25"/>
  </r>
  <r>
    <x v="1"/>
    <s v="Micka"/>
    <n v="1"/>
    <s v="Jersey/short"/>
    <s v="Soccer"/>
    <s v="Real madrid"/>
    <s v="Home"/>
    <n v="28"/>
    <n v="7"/>
    <s v="Ronaldo"/>
    <m/>
    <m/>
    <m/>
    <m/>
    <m/>
    <m/>
    <m/>
    <n v="25"/>
  </r>
  <r>
    <x v="1"/>
    <s v="Micka"/>
    <n v="1"/>
    <s v="Jersey/short"/>
    <s v="Soccer"/>
    <s v="Milan ac"/>
    <s v="Home"/>
    <s v="M"/>
    <n v="45"/>
    <s v="Balotelli"/>
    <m/>
    <m/>
    <m/>
    <m/>
    <m/>
    <m/>
    <m/>
    <n v="25"/>
  </r>
  <r>
    <x v="1"/>
    <s v="Micka"/>
    <n v="1"/>
    <s v="Jersey/short"/>
    <s v="Soccer"/>
    <s v="Real madrid"/>
    <s v="Home"/>
    <n v="16"/>
    <n v="14"/>
    <s v="Kendo"/>
    <m/>
    <m/>
    <m/>
    <m/>
    <m/>
    <m/>
    <m/>
    <n v="25"/>
  </r>
  <r>
    <x v="1"/>
    <s v="Micka"/>
    <n v="1"/>
    <s v="Jersey/short"/>
    <s v="Soccer"/>
    <s v="Real madrid"/>
    <s v="Home"/>
    <n v="20"/>
    <n v="20"/>
    <s v="Tymeo"/>
    <m/>
    <m/>
    <m/>
    <m/>
    <m/>
    <m/>
    <m/>
    <n v="25"/>
  </r>
  <r>
    <x v="1"/>
    <s v="Micka"/>
    <n v="1"/>
    <s v="Jersey/short"/>
    <s v="Soccer"/>
    <s v="New york red bulls"/>
    <s v="Away"/>
    <s v="M"/>
    <n v="14"/>
    <s v="Henry"/>
    <m/>
    <m/>
    <m/>
    <m/>
    <m/>
    <m/>
    <m/>
    <n v="25"/>
  </r>
  <r>
    <x v="1"/>
    <s v="Micka"/>
    <n v="1"/>
    <s v="Jersey/short"/>
    <s v="Soccer"/>
    <s v="Galatasaray"/>
    <s v="Home"/>
    <s v="M"/>
    <n v="11"/>
    <s v="Drogba"/>
    <m/>
    <m/>
    <m/>
    <m/>
    <m/>
    <m/>
    <m/>
    <n v="25"/>
  </r>
  <r>
    <x v="1"/>
    <s v="Micka"/>
    <n v="1"/>
    <s v="Jersey/short"/>
    <s v="Soccer"/>
    <s v="Monaco"/>
    <s v="Home"/>
    <s v="XL"/>
    <n v="10"/>
    <s v="James"/>
    <m/>
    <m/>
    <m/>
    <m/>
    <m/>
    <m/>
    <m/>
    <n v="25"/>
  </r>
  <r>
    <x v="1"/>
    <s v="Micka"/>
    <n v="1"/>
    <s v="Jersey/short"/>
    <s v="Soccer"/>
    <s v="Manchester city"/>
    <s v="Home"/>
    <s v="M"/>
    <n v="8"/>
    <s v="Nasri"/>
    <m/>
    <m/>
    <m/>
    <m/>
    <m/>
    <m/>
    <m/>
    <n v="0"/>
  </r>
  <r>
    <x v="1"/>
    <s v="Micka"/>
    <n v="1"/>
    <s v="Jersey/short"/>
    <s v="Soccer"/>
    <s v="Brazil"/>
    <s v="Home"/>
    <s v="L"/>
    <n v="10"/>
    <s v="Neymar Jr."/>
    <m/>
    <m/>
    <m/>
    <m/>
    <m/>
    <m/>
    <m/>
    <n v="25"/>
  </r>
  <r>
    <x v="1"/>
    <s v="Micka"/>
    <n v="1"/>
    <s v="Jersey/short"/>
    <s v="Soccer"/>
    <s v="Brazil"/>
    <s v="Home"/>
    <s v="S"/>
    <n v="10"/>
    <s v="Neymar Jr."/>
    <m/>
    <m/>
    <m/>
    <m/>
    <m/>
    <m/>
    <m/>
    <n v="25"/>
  </r>
  <r>
    <x v="1"/>
    <s v="Micka"/>
    <n v="1"/>
    <s v="Jersey/short"/>
    <s v="Soccer"/>
    <s v="France"/>
    <s v="Home"/>
    <s v="M"/>
    <n v="19"/>
    <s v="Pogba"/>
    <m/>
    <m/>
    <m/>
    <m/>
    <m/>
    <m/>
    <m/>
    <n v="25"/>
  </r>
  <r>
    <x v="1"/>
    <s v="Micka"/>
    <n v="1"/>
    <s v="Jersey/short"/>
    <s v="Soccer"/>
    <s v="France"/>
    <s v="Away"/>
    <s v="M"/>
    <m/>
    <m/>
    <m/>
    <m/>
    <m/>
    <m/>
    <m/>
    <m/>
    <m/>
    <n v="25"/>
  </r>
  <r>
    <x v="0"/>
    <s v="Adrien"/>
    <n v="1"/>
    <s v="Jersey/short"/>
    <s v="Soccer"/>
    <s v="France"/>
    <s v="Home"/>
    <n v="24"/>
    <n v="10"/>
    <s v="Tom"/>
    <m/>
    <m/>
    <m/>
    <m/>
    <m/>
    <m/>
    <m/>
    <n v="25"/>
  </r>
  <r>
    <x v="0"/>
    <s v="Adrien"/>
    <n v="1"/>
    <s v="Jersey/short"/>
    <s v="Soccer"/>
    <s v="France"/>
    <s v="Home"/>
    <n v="24"/>
    <n v="8"/>
    <s v="Ethan"/>
    <m/>
    <m/>
    <m/>
    <m/>
    <m/>
    <m/>
    <m/>
    <n v="25"/>
  </r>
  <r>
    <x v="0"/>
    <s v="Adrien"/>
    <n v="1"/>
    <s v="Jersey/short"/>
    <s v="Soccer"/>
    <s v="France"/>
    <s v="Home"/>
    <n v="26"/>
    <n v="6"/>
    <s v="Dorian"/>
    <m/>
    <m/>
    <m/>
    <m/>
    <m/>
    <m/>
    <m/>
    <n v="25"/>
  </r>
  <r>
    <x v="0"/>
    <s v="Cédric sport"/>
    <n v="1"/>
    <s v="Jersey/short"/>
    <s v="Soccer"/>
    <s v="France"/>
    <s v="Home"/>
    <n v="28"/>
    <n v="5"/>
    <s v="Baptiste"/>
    <m/>
    <m/>
    <m/>
    <m/>
    <m/>
    <m/>
    <m/>
    <n v="25"/>
  </r>
  <r>
    <x v="0"/>
    <s v="Cédric sport"/>
    <n v="1"/>
    <s v="Jersey/short"/>
    <s v="Soccer"/>
    <s v="France"/>
    <s v="Home"/>
    <s v="S"/>
    <n v="10"/>
    <s v="Timothé"/>
    <m/>
    <m/>
    <m/>
    <m/>
    <m/>
    <m/>
    <m/>
    <n v="2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4">
  <r>
    <x v="0"/>
    <s v="Dadado"/>
    <n v="1"/>
    <s v="Jacket"/>
    <s v="Foot"/>
    <s v="France"/>
    <s v="Home"/>
    <s v="L"/>
    <m/>
    <m/>
    <d v="2014-04-07T00:00:00"/>
    <d v="2014-04-21T00:00:00"/>
    <d v="2014-04-24T00:00:00"/>
    <n v="13"/>
    <n v="14"/>
    <n v="18.190000000000001"/>
    <n v="0.56000000000000005"/>
    <n v="0"/>
  </r>
  <r>
    <x v="1"/>
    <s v="Micka"/>
    <n v="1"/>
    <s v="Jersey"/>
    <s v="Foot"/>
    <s v="Brazil"/>
    <s v="Home"/>
    <s v="XL"/>
    <m/>
    <m/>
    <d v="2014-04-09T00:00:00"/>
    <d v="2014-04-17T00:00:00"/>
    <d v="2014-04-24T00:00:00"/>
    <n v="8"/>
    <n v="12"/>
    <n v="121.89"/>
    <n v="2.64"/>
    <n v="25"/>
  </r>
  <r>
    <x v="1"/>
    <s v="Micka"/>
    <n v="1"/>
    <s v="Jersey"/>
    <s v="Foot"/>
    <s v="Portugal"/>
    <s v="Home"/>
    <s v="M"/>
    <n v="7"/>
    <s v="Ronaldo"/>
    <d v="2014-04-09T00:00:00"/>
    <d v="2014-04-17T00:00:00"/>
    <d v="2014-04-24T00:00:00"/>
    <n v="8"/>
    <n v="12"/>
    <m/>
    <m/>
    <n v="25"/>
  </r>
  <r>
    <x v="1"/>
    <s v="Micka"/>
    <n v="1"/>
    <s v="Jersey"/>
    <s v="Foot"/>
    <s v="Portugal"/>
    <s v="Away"/>
    <s v="M"/>
    <n v="10"/>
    <s v="Quaresma"/>
    <d v="2014-04-09T00:00:00"/>
    <d v="2014-04-17T00:00:00"/>
    <d v="2014-04-24T00:00:00"/>
    <n v="8"/>
    <n v="12"/>
    <m/>
    <m/>
    <n v="25"/>
  </r>
  <r>
    <x v="1"/>
    <s v="Micka"/>
    <n v="1"/>
    <s v="Jersey"/>
    <s v="Foot"/>
    <s v="France"/>
    <s v="Home"/>
    <s v="L"/>
    <n v="10"/>
    <s v="Anto"/>
    <d v="2014-04-09T00:00:00"/>
    <d v="2014-04-17T00:00:00"/>
    <d v="2014-04-24T00:00:00"/>
    <n v="8"/>
    <n v="12"/>
    <m/>
    <m/>
    <n v="25"/>
  </r>
  <r>
    <x v="1"/>
    <s v="Micka"/>
    <n v="1"/>
    <s v="Jersey"/>
    <s v="Foot"/>
    <s v="Bayern"/>
    <s v="Home"/>
    <s v="L"/>
    <n v="31"/>
    <s v="Schweinsteiger"/>
    <d v="2014-04-09T00:00:00"/>
    <d v="2014-04-17T00:00:00"/>
    <d v="2014-04-24T00:00:00"/>
    <n v="8"/>
    <n v="12"/>
    <m/>
    <m/>
    <n v="25"/>
  </r>
  <r>
    <x v="1"/>
    <s v="Micka"/>
    <n v="1"/>
    <s v="Jersey"/>
    <s v="Foot"/>
    <s v="Portugal"/>
    <s v="Away"/>
    <s v="M"/>
    <n v="7"/>
    <s v="Ronaldo"/>
    <d v="2014-04-09T00:00:00"/>
    <d v="2014-04-17T00:00:00"/>
    <d v="2014-04-24T00:00:00"/>
    <n v="8"/>
    <n v="12"/>
    <m/>
    <m/>
    <n v="25"/>
  </r>
  <r>
    <x v="1"/>
    <s v="Micka"/>
    <n v="1"/>
    <s v="Jersey"/>
    <s v="Foot"/>
    <s v="Bayern"/>
    <s v="Third"/>
    <s v="M"/>
    <n v="7"/>
    <s v="Ribéry"/>
    <d v="2014-04-09T00:00:00"/>
    <d v="2014-04-17T00:00:00"/>
    <d v="2014-04-24T00:00:00"/>
    <n v="8"/>
    <n v="12"/>
    <m/>
    <m/>
    <n v="0"/>
  </r>
  <r>
    <x v="1"/>
    <s v="Micka"/>
    <n v="1"/>
    <s v="Jersey"/>
    <s v="Foot"/>
    <s v="Juventus"/>
    <s v="Home"/>
    <n v="24"/>
    <n v="7"/>
    <s v="Enzo"/>
    <d v="2014-04-09T00:00:00"/>
    <d v="2014-04-17T00:00:00"/>
    <d v="2014-04-24T00:00:00"/>
    <n v="8"/>
    <n v="12"/>
    <m/>
    <m/>
    <n v="25"/>
  </r>
  <r>
    <x v="1"/>
    <s v="Micka"/>
    <n v="1"/>
    <s v="Jersey"/>
    <s v="Foot"/>
    <s v="Barcelona"/>
    <s v="Home"/>
    <n v="28"/>
    <n v="11"/>
    <s v="Neymar Jr."/>
    <d v="2014-04-09T00:00:00"/>
    <d v="2014-04-17T00:00:00"/>
    <d v="2014-04-24T00:00:00"/>
    <n v="8"/>
    <n v="12"/>
    <m/>
    <m/>
    <n v="25"/>
  </r>
  <r>
    <x v="2"/>
    <m/>
    <n v="1"/>
    <s v="Short"/>
    <s v="Foot"/>
    <s v="Portugal"/>
    <s v="Home"/>
    <s v="S"/>
    <m/>
    <m/>
    <d v="2014-04-09T00:00:00"/>
    <d v="2014-04-17T00:00:00"/>
    <d v="2014-04-24T00:00:00"/>
    <n v="8"/>
    <n v="12"/>
    <m/>
    <m/>
    <n v="0"/>
  </r>
  <r>
    <x v="0"/>
    <m/>
    <n v="1"/>
    <s v="Jersey"/>
    <s v="Rugby"/>
    <s v="France"/>
    <s v="Home"/>
    <s v="L"/>
    <m/>
    <m/>
    <d v="2014-04-10T00:00:00"/>
    <d v="2014-04-12T00:00:00"/>
    <d v="2014-04-25T00:00:00"/>
    <n v="3"/>
    <n v="13"/>
    <n v="15.83"/>
    <n v="0.52"/>
    <n v="25"/>
  </r>
  <r>
    <x v="3"/>
    <m/>
    <n v="1"/>
    <s v="Jersey"/>
    <s v="Foot"/>
    <s v="Italy"/>
    <s v="Home"/>
    <s v="M"/>
    <m/>
    <m/>
    <d v="2014-04-12T00:00:00"/>
    <d v="2014-04-16T00:00:00"/>
    <d v="2014-04-22T00:00:00"/>
    <n v="4"/>
    <n v="8"/>
    <m/>
    <m/>
    <n v="0"/>
  </r>
  <r>
    <x v="3"/>
    <m/>
    <n v="1"/>
    <s v="Jersey"/>
    <s v="Foot"/>
    <s v="France"/>
    <s v="Home"/>
    <s v="M"/>
    <m/>
    <m/>
    <d v="2014-04-12T00:00:00"/>
    <d v="2014-04-16T00:00:00"/>
    <d v="2014-04-22T00:00:00"/>
    <n v="4"/>
    <n v="8"/>
    <m/>
    <m/>
    <n v="0"/>
  </r>
  <r>
    <x v="3"/>
    <m/>
    <n v="1"/>
    <s v="Jersey"/>
    <s v="Foot"/>
    <s v="Portugal"/>
    <s v="Home"/>
    <s v="M"/>
    <m/>
    <m/>
    <d v="2014-04-12T00:00:00"/>
    <d v="2014-04-16T00:00:00"/>
    <d v="2014-04-22T00:00:00"/>
    <n v="4"/>
    <n v="8"/>
    <m/>
    <m/>
    <n v="0"/>
  </r>
  <r>
    <x v="0"/>
    <m/>
    <n v="1"/>
    <s v="Jersey"/>
    <s v="Basket"/>
    <s v="Spurs"/>
    <s v="Home"/>
    <s v="12 years"/>
    <n v="9"/>
    <s v="Parker"/>
    <d v="2014-04-13T00:00:00"/>
    <d v="2014-04-15T00:00:00"/>
    <d v="2014-05-28T00:00:00"/>
    <n v="2"/>
    <n v="39"/>
    <n v="14.43"/>
    <n v="0.49"/>
    <n v="25"/>
  </r>
  <r>
    <x v="1"/>
    <m/>
    <n v="1"/>
    <s v="Jersey"/>
    <s v="Foot"/>
    <s v="Monaco"/>
    <s v="Home"/>
    <s v="S"/>
    <m/>
    <m/>
    <d v="2014-04-13T00:00:00"/>
    <d v="2014-04-15T00:00:00"/>
    <d v="2014-05-23T00:00:00"/>
    <n v="2"/>
    <n v="35"/>
    <n v="12.72"/>
    <m/>
    <n v="0"/>
  </r>
  <r>
    <x v="0"/>
    <m/>
    <n v="1"/>
    <s v="Jersey"/>
    <s v="Foot"/>
    <s v="Psg"/>
    <s v="Home"/>
    <s v="12 years"/>
    <n v="10"/>
    <s v="Ibrahimovic"/>
    <d v="2014-04-16T00:00:00"/>
    <d v="2014-04-22T00:00:00"/>
    <d v="2014-04-30T00:00:00"/>
    <n v="6"/>
    <n v="12"/>
    <n v="132.25"/>
    <m/>
    <n v="25"/>
  </r>
  <r>
    <x v="0"/>
    <m/>
    <n v="1"/>
    <s v="Jersey"/>
    <s v="Foot"/>
    <s v="Portugal"/>
    <s v="Home"/>
    <s v="14 years"/>
    <n v="7"/>
    <s v="Ronaldo"/>
    <d v="2014-04-16T00:00:00"/>
    <d v="2014-04-22T00:00:00"/>
    <d v="2014-04-30T00:00:00"/>
    <n v="6"/>
    <n v="12"/>
    <m/>
    <m/>
    <n v="25"/>
  </r>
  <r>
    <x v="0"/>
    <m/>
    <n v="1"/>
    <s v="Jersey"/>
    <s v="Foot"/>
    <s v="Barcelona"/>
    <s v="Away"/>
    <s v="12 years"/>
    <n v="10"/>
    <s v="Messi"/>
    <d v="2014-04-16T00:00:00"/>
    <d v="2014-04-22T00:00:00"/>
    <d v="2014-04-30T00:00:00"/>
    <n v="6"/>
    <n v="12"/>
    <m/>
    <m/>
    <n v="25"/>
  </r>
  <r>
    <x v="0"/>
    <m/>
    <n v="1"/>
    <s v="Jersey"/>
    <s v="Foot"/>
    <s v="Barcelona"/>
    <s v="Away"/>
    <s v="S"/>
    <n v="11"/>
    <s v="Neymar"/>
    <d v="2014-04-16T00:00:00"/>
    <d v="2014-04-22T00:00:00"/>
    <d v="2014-04-30T00:00:00"/>
    <n v="6"/>
    <n v="12"/>
    <m/>
    <m/>
    <n v="25"/>
  </r>
  <r>
    <x v="0"/>
    <m/>
    <n v="1"/>
    <s v="Jersey"/>
    <s v="Foot"/>
    <s v="Spain"/>
    <s v="Home"/>
    <s v="XL"/>
    <m/>
    <m/>
    <d v="2014-04-16T00:00:00"/>
    <d v="2014-04-22T00:00:00"/>
    <d v="2014-04-30T00:00:00"/>
    <n v="6"/>
    <n v="12"/>
    <m/>
    <m/>
    <n v="25"/>
  </r>
  <r>
    <x v="0"/>
    <m/>
    <n v="1"/>
    <s v="Jersey"/>
    <s v="Foot"/>
    <s v="France"/>
    <s v="Home"/>
    <s v="12 years"/>
    <n v="6"/>
    <s v="Clément"/>
    <d v="2014-04-16T00:00:00"/>
    <d v="2014-04-22T00:00:00"/>
    <d v="2014-04-30T00:00:00"/>
    <n v="6"/>
    <n v="12"/>
    <m/>
    <m/>
    <n v="25"/>
  </r>
  <r>
    <x v="1"/>
    <m/>
    <n v="1"/>
    <s v="Jersey"/>
    <s v="Foot"/>
    <s v="Psg"/>
    <s v="Home"/>
    <s v="M"/>
    <n v="10"/>
    <s v="Ibrahimovic"/>
    <d v="2014-04-16T00:00:00"/>
    <d v="2014-04-22T00:00:00"/>
    <d v="2014-04-30T00:00:00"/>
    <n v="6"/>
    <n v="12"/>
    <m/>
    <m/>
    <n v="25"/>
  </r>
  <r>
    <x v="1"/>
    <m/>
    <n v="1"/>
    <s v="Jersey"/>
    <s v="Foot"/>
    <s v="Real"/>
    <s v="Third"/>
    <s v="M"/>
    <n v="7"/>
    <s v="Ronaldo"/>
    <d v="2014-04-16T00:00:00"/>
    <d v="2014-04-22T00:00:00"/>
    <d v="2014-04-30T00:00:00"/>
    <n v="6"/>
    <n v="12"/>
    <m/>
    <m/>
    <n v="25"/>
  </r>
  <r>
    <x v="1"/>
    <m/>
    <n v="1"/>
    <s v="Jersey"/>
    <s v="Foot"/>
    <s v="Real"/>
    <s v="Third"/>
    <s v="7 years"/>
    <n v="7"/>
    <s v="Ronaldo"/>
    <d v="2014-04-16T00:00:00"/>
    <d v="2014-04-22T00:00:00"/>
    <d v="2014-04-30T00:00:00"/>
    <n v="6"/>
    <n v="12"/>
    <m/>
    <m/>
    <n v="25"/>
  </r>
  <r>
    <x v="1"/>
    <m/>
    <n v="1"/>
    <s v="Jersey"/>
    <s v="Foot"/>
    <s v="Portugal"/>
    <s v="Away"/>
    <s v="7 years"/>
    <n v="7"/>
    <s v="Ronaldo"/>
    <d v="2014-04-16T00:00:00"/>
    <d v="2014-04-22T00:00:00"/>
    <m/>
    <n v="6"/>
    <e v="#REF!"/>
    <m/>
    <m/>
    <n v="25"/>
  </r>
  <r>
    <x v="4"/>
    <m/>
    <n v="1"/>
    <s v="Jersey"/>
    <s v="Foot"/>
    <s v="Psg"/>
    <s v="Home"/>
    <s v="S"/>
    <n v="10"/>
    <s v="Ibrahimovic"/>
    <d v="2014-04-18T00:00:00"/>
    <d v="2014-05-11T00:00:00"/>
    <d v="2014-05-26T00:00:00"/>
    <n v="20"/>
    <n v="33"/>
    <n v="219.42"/>
    <m/>
    <n v="25"/>
  </r>
  <r>
    <x v="4"/>
    <m/>
    <n v="1"/>
    <s v="Jersey"/>
    <s v="Foot"/>
    <s v="Barcelona"/>
    <s v="Third"/>
    <s v="S"/>
    <n v="11"/>
    <s v="Neymar Jr."/>
    <d v="2014-04-18T00:00:00"/>
    <d v="2014-05-10T00:00:00"/>
    <d v="2014-05-21T00:00:00"/>
    <n v="20"/>
    <n v="29"/>
    <m/>
    <m/>
    <n v="25"/>
  </r>
  <r>
    <x v="4"/>
    <m/>
    <n v="1"/>
    <s v="Jersey"/>
    <s v="Foot"/>
    <s v="Psg"/>
    <s v="Home"/>
    <s v="M"/>
    <n v="7"/>
    <s v="Ménez"/>
    <d v="2014-04-18T00:00:00"/>
    <d v="2014-05-10T00:00:00"/>
    <d v="2014-05-21T00:00:00"/>
    <n v="20"/>
    <n v="29"/>
    <m/>
    <m/>
    <n v="25"/>
  </r>
  <r>
    <x v="4"/>
    <m/>
    <n v="1"/>
    <s v="Jersey"/>
    <s v="Foot"/>
    <s v="PSG/women"/>
    <s v="Away"/>
    <s v="S"/>
    <n v="9"/>
    <s v="Cavani"/>
    <d v="2014-04-18T00:00:00"/>
    <d v="2014-05-10T00:00:00"/>
    <d v="2014-05-21T00:00:00"/>
    <n v="20"/>
    <n v="29"/>
    <m/>
    <m/>
    <n v="20"/>
  </r>
  <r>
    <x v="4"/>
    <m/>
    <n v="1"/>
    <s v="Jersey"/>
    <s v="Foot"/>
    <s v="Barça/Women"/>
    <s v="Third"/>
    <s v="L"/>
    <m/>
    <m/>
    <d v="2014-04-18T00:00:00"/>
    <d v="2014-05-10T00:00:00"/>
    <d v="2014-05-19T00:00:00"/>
    <n v="20"/>
    <n v="27"/>
    <m/>
    <m/>
    <n v="20"/>
  </r>
  <r>
    <x v="4"/>
    <m/>
    <n v="1"/>
    <s v="Jersey"/>
    <s v="Foot"/>
    <s v="Psg"/>
    <s v="Home"/>
    <s v="L"/>
    <n v="2"/>
    <s v="T. Silva"/>
    <d v="2014-04-18T00:00:00"/>
    <d v="2014-05-11T00:00:00"/>
    <d v="2014-05-26T00:00:00"/>
    <n v="20"/>
    <n v="33"/>
    <m/>
    <m/>
    <n v="25"/>
  </r>
  <r>
    <x v="4"/>
    <m/>
    <n v="1"/>
    <s v="Jersey"/>
    <s v="Foot"/>
    <s v="AC Milan "/>
    <s v="Home"/>
    <n v="16"/>
    <n v="10"/>
    <m/>
    <d v="2014-04-18T00:00:00"/>
    <d v="2014-05-10T00:00:00"/>
    <d v="2014-05-19T00:00:00"/>
    <n v="20"/>
    <n v="27"/>
    <m/>
    <m/>
    <n v="25"/>
  </r>
  <r>
    <x v="4"/>
    <m/>
    <n v="1"/>
    <s v="Jersey"/>
    <s v="Foot"/>
    <s v="Barcelona"/>
    <s v="Third"/>
    <n v="18"/>
    <n v="10"/>
    <m/>
    <d v="2014-04-18T00:00:00"/>
    <d v="2014-05-10T00:00:00"/>
    <d v="2014-05-19T00:00:00"/>
    <n v="20"/>
    <n v="27"/>
    <m/>
    <m/>
    <n v="25"/>
  </r>
  <r>
    <x v="4"/>
    <m/>
    <n v="1"/>
    <s v="Jersey"/>
    <s v="Foot"/>
    <s v="Bayern "/>
    <s v="Home"/>
    <n v="20"/>
    <n v="10"/>
    <m/>
    <d v="2014-04-18T00:00:00"/>
    <d v="2014-05-10T00:00:00"/>
    <d v="2014-05-19T00:00:00"/>
    <n v="20"/>
    <n v="27"/>
    <m/>
    <m/>
    <n v="25"/>
  </r>
  <r>
    <x v="4"/>
    <m/>
    <n v="1"/>
    <s v="Jersey"/>
    <s v="Foot"/>
    <s v="Barcelona"/>
    <s v="Home"/>
    <n v="20"/>
    <n v="10"/>
    <m/>
    <d v="2014-04-18T00:00:00"/>
    <d v="2014-05-10T00:00:00"/>
    <d v="2014-05-19T00:00:00"/>
    <n v="20"/>
    <n v="27"/>
    <m/>
    <m/>
    <n v="25"/>
  </r>
  <r>
    <x v="4"/>
    <m/>
    <n v="1"/>
    <s v="Jersey"/>
    <s v="Foot"/>
    <s v="Psg"/>
    <s v="Away"/>
    <n v="22"/>
    <n v="10"/>
    <m/>
    <d v="2014-04-18T00:00:00"/>
    <d v="2014-05-10T00:00:00"/>
    <d v="2014-05-19T00:00:00"/>
    <n v="20"/>
    <n v="27"/>
    <m/>
    <m/>
    <n v="25"/>
  </r>
  <r>
    <x v="4"/>
    <m/>
    <n v="1"/>
    <s v="Jersey"/>
    <s v="Foot"/>
    <s v="Psg"/>
    <s v="Home"/>
    <n v="24"/>
    <n v="10"/>
    <m/>
    <d v="2014-04-18T00:00:00"/>
    <d v="2014-05-10T00:00:00"/>
    <d v="2014-05-19T00:00:00"/>
    <n v="20"/>
    <n v="27"/>
    <m/>
    <m/>
    <n v="25"/>
  </r>
  <r>
    <x v="4"/>
    <m/>
    <n v="1"/>
    <s v="Jersey"/>
    <s v="Foot"/>
    <s v="Portugal"/>
    <s v="Home"/>
    <s v="M"/>
    <n v="5"/>
    <s v="Coentrao"/>
    <d v="2014-04-18T00:00:00"/>
    <d v="2014-05-11T00:00:00"/>
    <d v="2014-05-26T00:00:00"/>
    <n v="20"/>
    <n v="33"/>
    <m/>
    <m/>
    <n v="25"/>
  </r>
  <r>
    <x v="4"/>
    <m/>
    <n v="1"/>
    <s v="Jersey"/>
    <s v="Foot"/>
    <s v="Real Madrid"/>
    <s v="Home"/>
    <s v="L"/>
    <n v="22"/>
    <s v="Di Maria"/>
    <d v="2014-04-18T00:00:00"/>
    <d v="2014-05-10T00:00:00"/>
    <d v="2014-05-21T00:00:00"/>
    <n v="20"/>
    <n v="29"/>
    <m/>
    <m/>
    <n v="25"/>
  </r>
  <r>
    <x v="4"/>
    <m/>
    <n v="1"/>
    <s v="Jersey"/>
    <s v="Foot"/>
    <s v="AC Milan"/>
    <s v="Home"/>
    <s v="M"/>
    <m/>
    <m/>
    <d v="2014-04-18T00:00:00"/>
    <d v="2014-05-10T00:00:00"/>
    <d v="2014-05-21T00:00:00"/>
    <n v="20"/>
    <n v="29"/>
    <m/>
    <m/>
    <n v="25"/>
  </r>
  <r>
    <x v="4"/>
    <m/>
    <n v="1"/>
    <s v="Jersey"/>
    <s v="Foot"/>
    <s v="Psg"/>
    <s v="Home"/>
    <s v="M"/>
    <n v="2"/>
    <s v="T. Silva"/>
    <d v="2014-04-18T00:00:00"/>
    <d v="2014-05-11T00:00:00"/>
    <d v="2014-05-26T00:00:00"/>
    <n v="20"/>
    <n v="33"/>
    <m/>
    <m/>
    <n v="25"/>
  </r>
  <r>
    <x v="4"/>
    <m/>
    <n v="1"/>
    <s v="Jersey"/>
    <s v="Foot"/>
    <s v="Barcelona"/>
    <s v="Third"/>
    <s v="S"/>
    <n v="11"/>
    <s v="Neymar Jr."/>
    <d v="2014-04-18T00:00:00"/>
    <d v="2014-05-11T00:00:00"/>
    <d v="2014-05-26T00:00:00"/>
    <n v="20"/>
    <n v="33"/>
    <m/>
    <m/>
    <n v="2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71">
  <r>
    <x v="0"/>
    <m/>
    <x v="0"/>
    <s v="Jersey"/>
    <s v="Soccer"/>
    <s v="Bayern"/>
    <s v="Third"/>
    <s v=" M"/>
    <n v="7"/>
    <s v="Ribéry"/>
    <m/>
    <n v="50.13"/>
    <n v="1.2"/>
    <m/>
    <m/>
    <m/>
    <m/>
    <n v="25"/>
  </r>
  <r>
    <x v="0"/>
    <m/>
    <x v="0"/>
    <s v="Jersey"/>
    <s v="Soccer"/>
    <s v="Italy"/>
    <s v="Home"/>
    <s v="S"/>
    <n v="87"/>
    <s v="Candreva"/>
    <m/>
    <m/>
    <m/>
    <m/>
    <m/>
    <m/>
    <m/>
    <n v="0"/>
  </r>
  <r>
    <x v="1"/>
    <m/>
    <x v="0"/>
    <s v="Jacket"/>
    <s v="Soccer"/>
    <s v="PSG"/>
    <s v="Home"/>
    <s v="L"/>
    <m/>
    <m/>
    <m/>
    <n v="18.18"/>
    <n v="0.56000000000000005"/>
    <m/>
    <m/>
    <m/>
    <m/>
    <n v="55"/>
  </r>
  <r>
    <x v="1"/>
    <m/>
    <x v="0"/>
    <s v="Jacket"/>
    <s v="Soccer"/>
    <s v="PSG"/>
    <s v="Away"/>
    <s v="L"/>
    <m/>
    <m/>
    <m/>
    <n v="18.18"/>
    <n v="0.56000000000000005"/>
    <m/>
    <m/>
    <m/>
    <m/>
    <n v="0"/>
  </r>
  <r>
    <x v="1"/>
    <m/>
    <x v="0"/>
    <s v="Jersey"/>
    <s v="Soccer"/>
    <s v="France"/>
    <s v="Home"/>
    <s v="L"/>
    <m/>
    <m/>
    <m/>
    <m/>
    <m/>
    <m/>
    <m/>
    <m/>
    <m/>
    <n v="0"/>
  </r>
  <r>
    <x v="2"/>
    <m/>
    <x v="0"/>
    <s v="Jersey"/>
    <s v="Soccer"/>
    <s v="Portugal"/>
    <s v="Home"/>
    <s v="S"/>
    <n v="3"/>
    <s v="Pepe"/>
    <m/>
    <n v="122.27"/>
    <n v="2.65"/>
    <m/>
    <m/>
    <m/>
    <m/>
    <n v="25"/>
  </r>
  <r>
    <x v="2"/>
    <m/>
    <x v="0"/>
    <s v="Jersey"/>
    <s v="Soccer"/>
    <s v="Brazil"/>
    <s v="Away"/>
    <s v="L"/>
    <m/>
    <m/>
    <m/>
    <n v="14.15"/>
    <n v="0.87"/>
    <m/>
    <m/>
    <m/>
    <m/>
    <n v="0"/>
  </r>
  <r>
    <x v="2"/>
    <m/>
    <x v="0"/>
    <s v="Jersey"/>
    <s v="Soccer"/>
    <s v="Pays Bas"/>
    <s v="Home"/>
    <s v="M"/>
    <m/>
    <m/>
    <m/>
    <n v="14.15"/>
    <n v="0.87"/>
    <m/>
    <m/>
    <m/>
    <m/>
    <n v="25"/>
  </r>
  <r>
    <x v="2"/>
    <m/>
    <x v="0"/>
    <s v="Jersey"/>
    <s v="Soccer"/>
    <s v="Barcelona"/>
    <s v="Home"/>
    <n v="28"/>
    <n v="11"/>
    <s v="Neymar"/>
    <m/>
    <n v="78.81"/>
    <n v="1.78"/>
    <m/>
    <m/>
    <m/>
    <m/>
    <n v="25"/>
  </r>
  <r>
    <x v="2"/>
    <m/>
    <x v="0"/>
    <s v="Jersey"/>
    <s v="Soccer"/>
    <s v=" Juventus"/>
    <s v="Home"/>
    <s v="L"/>
    <n v="21"/>
    <s v="Pirlo"/>
    <m/>
    <n v="27.43"/>
    <n v="0.75"/>
    <m/>
    <m/>
    <m/>
    <m/>
    <n v="25"/>
  </r>
  <r>
    <x v="2"/>
    <m/>
    <x v="0"/>
    <s v="Jersey"/>
    <s v="Soccer"/>
    <s v="Real Madrid"/>
    <s v="Away"/>
    <s v="L"/>
    <n v="7"/>
    <s v="Ronaldo"/>
    <m/>
    <n v="12.99"/>
    <n v="0.46"/>
    <m/>
    <m/>
    <m/>
    <m/>
    <n v="25"/>
  </r>
  <r>
    <x v="2"/>
    <m/>
    <x v="0"/>
    <s v="Jersey"/>
    <s v="Soccer"/>
    <s v="Chelsea"/>
    <s v="Home"/>
    <s v="L"/>
    <m/>
    <m/>
    <m/>
    <n v="65.709999999999994"/>
    <n v="1.51"/>
    <m/>
    <m/>
    <m/>
    <m/>
    <n v="25"/>
  </r>
  <r>
    <x v="2"/>
    <m/>
    <x v="0"/>
    <s v="Jersey"/>
    <s v="Soccer"/>
    <s v="Milan AC"/>
    <s v="Home"/>
    <s v="L"/>
    <m/>
    <m/>
    <m/>
    <m/>
    <m/>
    <m/>
    <m/>
    <m/>
    <m/>
    <n v="25"/>
  </r>
  <r>
    <x v="2"/>
    <m/>
    <x v="0"/>
    <s v="Jersey"/>
    <s v="Soccer"/>
    <s v=" Bayern"/>
    <s v="Home"/>
    <s v="L"/>
    <m/>
    <m/>
    <m/>
    <m/>
    <m/>
    <m/>
    <m/>
    <m/>
    <m/>
    <n v="25"/>
  </r>
  <r>
    <x v="2"/>
    <m/>
    <x v="0"/>
    <s v="Jersey"/>
    <s v="Soccer"/>
    <s v="Barcelona"/>
    <s v="Home"/>
    <s v="L"/>
    <m/>
    <m/>
    <m/>
    <m/>
    <m/>
    <m/>
    <m/>
    <m/>
    <m/>
    <n v="25"/>
  </r>
  <r>
    <x v="2"/>
    <m/>
    <x v="0"/>
    <s v="Jersey"/>
    <s v="Soccer"/>
    <s v="Italy"/>
    <s v="Home"/>
    <s v="L"/>
    <m/>
    <m/>
    <m/>
    <m/>
    <m/>
    <m/>
    <m/>
    <m/>
    <m/>
    <n v="25"/>
  </r>
  <r>
    <x v="2"/>
    <m/>
    <x v="0"/>
    <s v="Jersey"/>
    <s v="Soccer"/>
    <s v="Portugal"/>
    <s v="Home"/>
    <s v="S"/>
    <m/>
    <m/>
    <m/>
    <m/>
    <m/>
    <m/>
    <m/>
    <m/>
    <m/>
    <n v="25"/>
  </r>
  <r>
    <x v="2"/>
    <m/>
    <x v="0"/>
    <s v="Jersey"/>
    <s v="Soccer"/>
    <s v="France"/>
    <s v="Away"/>
    <s v="L"/>
    <m/>
    <m/>
    <m/>
    <m/>
    <m/>
    <m/>
    <m/>
    <m/>
    <m/>
    <n v="0"/>
  </r>
  <r>
    <x v="2"/>
    <m/>
    <x v="0"/>
    <s v="Jersey"/>
    <s v="Soccer"/>
    <s v="Portugal"/>
    <s v="Home"/>
    <s v="M"/>
    <m/>
    <m/>
    <m/>
    <m/>
    <m/>
    <m/>
    <m/>
    <m/>
    <m/>
    <n v="25"/>
  </r>
  <r>
    <x v="2"/>
    <m/>
    <x v="0"/>
    <s v="Jersey"/>
    <s v="Soccer"/>
    <s v="France"/>
    <s v="Away"/>
    <s v="XL"/>
    <m/>
    <m/>
    <m/>
    <m/>
    <m/>
    <m/>
    <m/>
    <m/>
    <m/>
    <n v="25"/>
  </r>
  <r>
    <x v="2"/>
    <m/>
    <x v="0"/>
    <s v="Jersey"/>
    <s v="Soccer"/>
    <s v="Barcelona"/>
    <s v="Home"/>
    <s v="XL"/>
    <m/>
    <m/>
    <m/>
    <m/>
    <m/>
    <m/>
    <m/>
    <m/>
    <m/>
    <n v="25"/>
  </r>
  <r>
    <x v="2"/>
    <m/>
    <x v="0"/>
    <s v="Jersey"/>
    <s v="Soccer"/>
    <s v="PSG "/>
    <s v="Away"/>
    <s v="L"/>
    <n v="2"/>
    <s v="T. Silva"/>
    <m/>
    <m/>
    <m/>
    <m/>
    <m/>
    <m/>
    <m/>
    <n v="25"/>
  </r>
  <r>
    <x v="2"/>
    <m/>
    <x v="0"/>
    <s v="Jersey"/>
    <s v="Soccer"/>
    <s v="PSG"/>
    <s v="Away"/>
    <s v="S"/>
    <n v="9"/>
    <s v="Cavani"/>
    <m/>
    <m/>
    <m/>
    <m/>
    <m/>
    <m/>
    <m/>
    <n v="25"/>
  </r>
  <r>
    <x v="2"/>
    <m/>
    <x v="0"/>
    <s v="Jersey"/>
    <s v="Soccer"/>
    <s v="Spain"/>
    <s v="Home"/>
    <s v="XL"/>
    <m/>
    <m/>
    <m/>
    <m/>
    <m/>
    <m/>
    <m/>
    <m/>
    <m/>
    <n v="25"/>
  </r>
  <r>
    <x v="2"/>
    <m/>
    <x v="0"/>
    <s v="Jersey"/>
    <s v="Basket Ball"/>
    <s v="Bulls"/>
    <s v="RED"/>
    <s v="XL"/>
    <n v="1"/>
    <s v="Rose"/>
    <m/>
    <m/>
    <m/>
    <m/>
    <m/>
    <m/>
    <m/>
    <n v="30"/>
  </r>
  <r>
    <x v="3"/>
    <m/>
    <x v="0"/>
    <s v="Jersey"/>
    <s v="Soccer"/>
    <s v="Real Madrid"/>
    <s v="Home"/>
    <s v="M"/>
    <n v="7"/>
    <s v="Ronaldo"/>
    <m/>
    <m/>
    <m/>
    <m/>
    <m/>
    <m/>
    <m/>
    <n v="25"/>
  </r>
  <r>
    <x v="4"/>
    <m/>
    <x v="0"/>
    <s v="Jersey"/>
    <s v="Soccer"/>
    <s v=" PSG"/>
    <s v="Home/woman"/>
    <s v="S"/>
    <m/>
    <m/>
    <m/>
    <m/>
    <m/>
    <m/>
    <m/>
    <m/>
    <m/>
    <n v="20"/>
  </r>
  <r>
    <x v="4"/>
    <m/>
    <x v="0"/>
    <s v="Jersey"/>
    <s v="Soccer"/>
    <s v="PSG"/>
    <s v="Home"/>
    <s v="M"/>
    <n v="10"/>
    <s v="Ibrahimovic"/>
    <m/>
    <m/>
    <m/>
    <m/>
    <m/>
    <m/>
    <m/>
    <n v="0"/>
  </r>
  <r>
    <x v="4"/>
    <m/>
    <x v="0"/>
    <s v="Jersey"/>
    <s v="Soccer"/>
    <s v="Germany"/>
    <s v="Home"/>
    <s v="M"/>
    <n v="21"/>
    <s v="Reus"/>
    <m/>
    <m/>
    <m/>
    <m/>
    <m/>
    <m/>
    <m/>
    <n v="25"/>
  </r>
  <r>
    <x v="5"/>
    <m/>
    <x v="0"/>
    <s v="Jersey"/>
    <s v="Soccer"/>
    <s v="Portugal"/>
    <s v="Home/woman"/>
    <s v="S"/>
    <m/>
    <m/>
    <m/>
    <m/>
    <m/>
    <m/>
    <m/>
    <m/>
    <m/>
    <n v="25"/>
  </r>
  <r>
    <x v="5"/>
    <m/>
    <x v="0"/>
    <s v="Jersey"/>
    <s v="Soccer"/>
    <s v="France"/>
    <s v="away 2013"/>
    <s v="L"/>
    <n v="11"/>
    <s v="Griezmann"/>
    <m/>
    <m/>
    <m/>
    <m/>
    <m/>
    <m/>
    <m/>
    <n v="25"/>
  </r>
  <r>
    <x v="5"/>
    <m/>
    <x v="0"/>
    <s v="Jersey"/>
    <s v="Soccer"/>
    <s v="France"/>
    <s v="away 2014"/>
    <s v="L"/>
    <n v="11"/>
    <s v="Griezmann"/>
    <m/>
    <m/>
    <m/>
    <m/>
    <m/>
    <m/>
    <m/>
    <n v="25"/>
  </r>
  <r>
    <x v="5"/>
    <m/>
    <x v="0"/>
    <s v="Jersey"/>
    <s v="Soccer"/>
    <s v="France"/>
    <s v="away 2014"/>
    <s v="L"/>
    <n v="11"/>
    <s v="Griezmann"/>
    <m/>
    <m/>
    <m/>
    <m/>
    <m/>
    <m/>
    <m/>
    <n v="25"/>
  </r>
  <r>
    <x v="5"/>
    <m/>
    <x v="0"/>
    <s v="Jersey"/>
    <s v="Soccer"/>
    <s v="France"/>
    <s v="away 2014"/>
    <s v="L"/>
    <n v="11"/>
    <s v="Griezmann"/>
    <m/>
    <m/>
    <m/>
    <m/>
    <m/>
    <m/>
    <m/>
    <n v="25"/>
  </r>
  <r>
    <x v="6"/>
    <m/>
    <x v="0"/>
    <s v="Jersey"/>
    <s v="Soccer"/>
    <s v="Spain"/>
    <s v="Home"/>
    <s v="M"/>
    <m/>
    <m/>
    <m/>
    <m/>
    <m/>
    <m/>
    <m/>
    <m/>
    <m/>
    <n v="0"/>
  </r>
  <r>
    <x v="6"/>
    <m/>
    <x v="0"/>
    <s v="Jersey"/>
    <s v="Soccer"/>
    <s v="Bayern "/>
    <s v="Away"/>
    <s v="M"/>
    <m/>
    <m/>
    <m/>
    <m/>
    <m/>
    <m/>
    <m/>
    <m/>
    <m/>
    <n v="0"/>
  </r>
  <r>
    <x v="6"/>
    <m/>
    <x v="0"/>
    <s v="Jersey"/>
    <s v="Soccer"/>
    <s v="Uruguay"/>
    <s v="Home"/>
    <s v="M"/>
    <m/>
    <m/>
    <m/>
    <m/>
    <m/>
    <m/>
    <m/>
    <m/>
    <m/>
    <n v="0"/>
  </r>
  <r>
    <x v="2"/>
    <s v="Dadado"/>
    <x v="0"/>
    <s v="Jacket"/>
    <s v="Foot"/>
    <s v="France"/>
    <s v="Home"/>
    <s v="L"/>
    <m/>
    <m/>
    <d v="2014-04-07T00:00:00"/>
    <d v="2014-04-21T00:00:00"/>
    <d v="2014-04-24T00:00:00"/>
    <e v="#N/A"/>
    <e v="#N/A"/>
    <n v="18.190000000000001"/>
    <n v="0.56000000000000005"/>
    <n v="0"/>
  </r>
  <r>
    <x v="0"/>
    <s v="Micka"/>
    <x v="0"/>
    <s v="Jersey"/>
    <s v="Foot"/>
    <s v="Brazil"/>
    <s v="Home"/>
    <s v="XL"/>
    <m/>
    <m/>
    <d v="2014-04-09T00:00:00"/>
    <d v="2014-04-17T00:00:00"/>
    <d v="2014-04-24T00:00:00"/>
    <e v="#N/A"/>
    <e v="#N/A"/>
    <n v="121.89"/>
    <n v="2.64"/>
    <n v="25"/>
  </r>
  <r>
    <x v="0"/>
    <s v="Micka"/>
    <x v="0"/>
    <s v="Jersey"/>
    <s v="Foot"/>
    <s v="Portugal"/>
    <s v="Home"/>
    <s v="M"/>
    <n v="7"/>
    <s v="Ronaldo"/>
    <d v="2014-04-09T00:00:00"/>
    <d v="2014-04-17T00:00:00"/>
    <d v="2014-04-24T00:00:00"/>
    <e v="#N/A"/>
    <e v="#N/A"/>
    <m/>
    <m/>
    <n v="25"/>
  </r>
  <r>
    <x v="0"/>
    <s v="Micka"/>
    <x v="0"/>
    <s v="Jersey"/>
    <s v="Foot"/>
    <s v="Portugal"/>
    <s v="Away"/>
    <s v="M"/>
    <n v="10"/>
    <s v="Quaresma"/>
    <d v="2014-04-09T00:00:00"/>
    <d v="2014-04-17T00:00:00"/>
    <d v="2014-04-24T00:00:00"/>
    <e v="#N/A"/>
    <e v="#N/A"/>
    <m/>
    <m/>
    <n v="25"/>
  </r>
  <r>
    <x v="0"/>
    <s v="Micka"/>
    <x v="0"/>
    <s v="Jersey"/>
    <s v="Foot"/>
    <s v="France"/>
    <s v="Home"/>
    <s v="L"/>
    <n v="10"/>
    <s v="Anto"/>
    <d v="2014-04-09T00:00:00"/>
    <d v="2014-04-17T00:00:00"/>
    <d v="2014-04-24T00:00:00"/>
    <e v="#N/A"/>
    <e v="#N/A"/>
    <m/>
    <m/>
    <n v="25"/>
  </r>
  <r>
    <x v="0"/>
    <s v="Micka"/>
    <x v="0"/>
    <s v="Jersey"/>
    <s v="Foot"/>
    <s v="Bayern"/>
    <s v="Home"/>
    <s v="L"/>
    <n v="31"/>
    <s v="Schweinsteiger"/>
    <d v="2014-04-09T00:00:00"/>
    <d v="2014-04-17T00:00:00"/>
    <d v="2014-04-24T00:00:00"/>
    <e v="#N/A"/>
    <e v="#N/A"/>
    <m/>
    <m/>
    <n v="25"/>
  </r>
  <r>
    <x v="0"/>
    <s v="Micka"/>
    <x v="0"/>
    <s v="Jersey"/>
    <s v="Foot"/>
    <s v="Portugal"/>
    <s v="Away"/>
    <s v="M"/>
    <n v="7"/>
    <s v="Ronaldo"/>
    <d v="2014-04-09T00:00:00"/>
    <d v="2014-04-17T00:00:00"/>
    <d v="2014-04-24T00:00:00"/>
    <e v="#N/A"/>
    <e v="#N/A"/>
    <m/>
    <m/>
    <n v="25"/>
  </r>
  <r>
    <x v="0"/>
    <s v="Micka"/>
    <x v="0"/>
    <s v="Jersey"/>
    <s v="Foot"/>
    <s v="Bayern"/>
    <s v="Third"/>
    <s v="M"/>
    <n v="7"/>
    <s v="Ribéry"/>
    <d v="2014-04-09T00:00:00"/>
    <d v="2014-04-17T00:00:00"/>
    <d v="2014-04-24T00:00:00"/>
    <n v="8"/>
    <n v="14"/>
    <m/>
    <m/>
    <n v="0"/>
  </r>
  <r>
    <x v="0"/>
    <s v="Micka"/>
    <x v="0"/>
    <s v="Jersey"/>
    <s v="Foot"/>
    <s v="Juventus"/>
    <s v="Home"/>
    <n v="24"/>
    <n v="7"/>
    <s v="Enzo"/>
    <d v="2014-04-09T00:00:00"/>
    <d v="2014-04-17T00:00:00"/>
    <d v="2014-04-24T00:00:00"/>
    <n v="8"/>
    <n v="14"/>
    <m/>
    <m/>
    <n v="25"/>
  </r>
  <r>
    <x v="0"/>
    <s v="Micka"/>
    <x v="0"/>
    <s v="Jersey"/>
    <s v="Foot"/>
    <s v="Barcelona"/>
    <s v="Home"/>
    <n v="28"/>
    <n v="11"/>
    <s v="Neymar Jr."/>
    <d v="2014-04-09T00:00:00"/>
    <d v="2014-04-17T00:00:00"/>
    <d v="2014-04-24T00:00:00"/>
    <n v="8"/>
    <n v="14"/>
    <m/>
    <m/>
    <n v="25"/>
  </r>
  <r>
    <x v="5"/>
    <m/>
    <x v="0"/>
    <s v="Short"/>
    <s v="Foot"/>
    <s v="Portugal"/>
    <s v="Home"/>
    <s v="S"/>
    <m/>
    <m/>
    <d v="2014-04-09T00:00:00"/>
    <d v="2014-04-17T00:00:00"/>
    <d v="2014-04-24T00:00:00"/>
    <n v="8"/>
    <n v="14"/>
    <m/>
    <m/>
    <n v="0"/>
  </r>
  <r>
    <x v="2"/>
    <m/>
    <x v="0"/>
    <s v="Jersey"/>
    <s v="Rugby"/>
    <s v="France"/>
    <s v="Home"/>
    <s v="L"/>
    <m/>
    <m/>
    <d v="2014-04-10T00:00:00"/>
    <d v="2014-04-12T00:00:00"/>
    <d v="2014-04-25T00:00:00"/>
    <n v="3"/>
    <n v="14"/>
    <n v="15.83"/>
    <n v="0.52"/>
    <n v="25"/>
  </r>
  <r>
    <x v="6"/>
    <m/>
    <x v="0"/>
    <s v="Jersey"/>
    <s v="Foot"/>
    <s v="Italy"/>
    <s v="Home"/>
    <s v="M"/>
    <m/>
    <m/>
    <d v="2014-04-12T00:00:00"/>
    <d v="2014-04-16T00:00:00"/>
    <d v="2014-04-22T00:00:00"/>
    <n v="4"/>
    <n v="9"/>
    <m/>
    <m/>
    <n v="0"/>
  </r>
  <r>
    <x v="6"/>
    <m/>
    <x v="0"/>
    <s v="Jersey"/>
    <s v="Foot"/>
    <s v="France"/>
    <s v="Home"/>
    <s v="M"/>
    <m/>
    <m/>
    <d v="2014-04-12T00:00:00"/>
    <d v="2014-04-16T00:00:00"/>
    <d v="2014-04-22T00:00:00"/>
    <n v="4"/>
    <n v="9"/>
    <m/>
    <m/>
    <n v="0"/>
  </r>
  <r>
    <x v="6"/>
    <m/>
    <x v="0"/>
    <s v="Jersey"/>
    <s v="Foot"/>
    <s v="Portugal"/>
    <s v="Home"/>
    <s v="M"/>
    <m/>
    <m/>
    <d v="2014-04-12T00:00:00"/>
    <d v="2014-04-16T00:00:00"/>
    <d v="2014-04-22T00:00:00"/>
    <n v="4"/>
    <n v="9"/>
    <m/>
    <m/>
    <n v="0"/>
  </r>
  <r>
    <x v="2"/>
    <m/>
    <x v="0"/>
    <s v="Jersey"/>
    <s v="Basket"/>
    <s v="Spurs"/>
    <s v="Home"/>
    <s v="12 years"/>
    <n v="9"/>
    <s v="Parker"/>
    <d v="2014-04-13T00:00:00"/>
    <d v="2014-04-15T00:00:00"/>
    <d v="2014-05-28T00:00:00"/>
    <n v="2"/>
    <n v="39"/>
    <n v="14.43"/>
    <n v="0.49"/>
    <n v="25"/>
  </r>
  <r>
    <x v="0"/>
    <m/>
    <x v="0"/>
    <s v="Jersey"/>
    <s v="Foot"/>
    <s v="Monaco"/>
    <s v="Home"/>
    <s v="S"/>
    <m/>
    <m/>
    <d v="2014-04-13T00:00:00"/>
    <d v="2014-04-15T00:00:00"/>
    <d v="2014-05-23T00:00:00"/>
    <n v="2"/>
    <n v="35"/>
    <n v="12.72"/>
    <m/>
    <n v="0"/>
  </r>
  <r>
    <x v="2"/>
    <m/>
    <x v="0"/>
    <s v="Jersey"/>
    <s v="Foot"/>
    <s v="PSG"/>
    <s v="Home"/>
    <s v="12 years"/>
    <n v="10"/>
    <s v="Ibrahimovic"/>
    <d v="2014-04-16T00:00:00"/>
    <d v="2014-04-22T00:00:00"/>
    <d v="2014-04-30T00:00:00"/>
    <n v="6"/>
    <n v="13"/>
    <n v="132.25"/>
    <m/>
    <n v="25"/>
  </r>
  <r>
    <x v="2"/>
    <m/>
    <x v="0"/>
    <s v="Jersey"/>
    <s v="Foot"/>
    <s v="Portugal"/>
    <s v="Home"/>
    <s v="14 years"/>
    <n v="7"/>
    <s v="Ronaldo"/>
    <d v="2014-04-16T00:00:00"/>
    <d v="2014-04-22T00:00:00"/>
    <d v="2014-04-30T00:00:00"/>
    <n v="6"/>
    <n v="13"/>
    <m/>
    <m/>
    <n v="25"/>
  </r>
  <r>
    <x v="2"/>
    <m/>
    <x v="0"/>
    <s v="Jersey"/>
    <s v="Foot"/>
    <s v="Barcelona"/>
    <s v="Away"/>
    <s v="12 years"/>
    <n v="10"/>
    <s v="Messi"/>
    <d v="2014-04-16T00:00:00"/>
    <d v="2014-04-22T00:00:00"/>
    <d v="2014-04-30T00:00:00"/>
    <n v="6"/>
    <n v="13"/>
    <m/>
    <m/>
    <n v="25"/>
  </r>
  <r>
    <x v="2"/>
    <m/>
    <x v="0"/>
    <s v="Jersey"/>
    <s v="Foot"/>
    <s v="Barcelona"/>
    <s v="Away"/>
    <s v="S"/>
    <n v="11"/>
    <s v="Neymar"/>
    <d v="2014-04-16T00:00:00"/>
    <d v="2014-04-22T00:00:00"/>
    <d v="2014-04-30T00:00:00"/>
    <n v="6"/>
    <n v="13"/>
    <m/>
    <m/>
    <n v="25"/>
  </r>
  <r>
    <x v="2"/>
    <m/>
    <x v="0"/>
    <s v="Jersey"/>
    <s v="Foot"/>
    <s v="Spain"/>
    <s v="Home"/>
    <s v="XL"/>
    <m/>
    <m/>
    <d v="2014-04-16T00:00:00"/>
    <d v="2014-04-22T00:00:00"/>
    <d v="2014-04-30T00:00:00"/>
    <n v="6"/>
    <n v="13"/>
    <m/>
    <m/>
    <n v="25"/>
  </r>
  <r>
    <x v="2"/>
    <m/>
    <x v="0"/>
    <s v="Jersey"/>
    <s v="Foot"/>
    <s v="France"/>
    <s v="Home"/>
    <s v="12 years"/>
    <n v="6"/>
    <s v="Clément"/>
    <d v="2014-04-16T00:00:00"/>
    <d v="2014-04-22T00:00:00"/>
    <d v="2014-04-30T00:00:00"/>
    <n v="6"/>
    <n v="13"/>
    <m/>
    <m/>
    <n v="25"/>
  </r>
  <r>
    <x v="0"/>
    <m/>
    <x v="0"/>
    <s v="Jersey"/>
    <s v="Foot"/>
    <s v="PSG"/>
    <s v="Home"/>
    <s v="M"/>
    <n v="10"/>
    <s v="Ibrahimovic"/>
    <d v="2014-04-16T00:00:00"/>
    <d v="2014-04-22T00:00:00"/>
    <d v="2014-04-30T00:00:00"/>
    <n v="6"/>
    <n v="13"/>
    <m/>
    <m/>
    <n v="25"/>
  </r>
  <r>
    <x v="0"/>
    <m/>
    <x v="0"/>
    <s v="Jersey"/>
    <s v="Foot"/>
    <s v="Real"/>
    <s v="Third"/>
    <s v="M"/>
    <n v="7"/>
    <s v="Ronaldo"/>
    <d v="2014-04-16T00:00:00"/>
    <d v="2014-04-22T00:00:00"/>
    <d v="2014-04-30T00:00:00"/>
    <n v="6"/>
    <n v="13"/>
    <m/>
    <m/>
    <n v="25"/>
  </r>
  <r>
    <x v="0"/>
    <m/>
    <x v="0"/>
    <s v="Jersey"/>
    <s v="Foot"/>
    <s v="Real"/>
    <s v="Third"/>
    <s v="7 years"/>
    <n v="7"/>
    <s v="Ronaldo"/>
    <d v="2014-04-16T00:00:00"/>
    <d v="2014-04-22T00:00:00"/>
    <d v="2014-04-30T00:00:00"/>
    <n v="6"/>
    <n v="13"/>
    <m/>
    <m/>
    <n v="25"/>
  </r>
  <r>
    <x v="0"/>
    <m/>
    <x v="0"/>
    <s v="Jersey"/>
    <s v="Foot"/>
    <s v="Portugal"/>
    <s v="Away"/>
    <s v="7 years"/>
    <n v="7"/>
    <s v="Ronaldo"/>
    <d v="2014-04-16T00:00:00"/>
    <d v="2014-04-22T00:00:00"/>
    <m/>
    <n v="6"/>
    <e v="#REF!"/>
    <m/>
    <m/>
    <n v="25"/>
  </r>
  <r>
    <x v="4"/>
    <m/>
    <x v="0"/>
    <s v="Jersey"/>
    <s v="Foot"/>
    <s v="PSG"/>
    <s v="Home"/>
    <s v="S"/>
    <n v="10"/>
    <s v="Ibrahimovic"/>
    <d v="2014-04-18T00:00:00"/>
    <d v="2014-05-11T00:00:00"/>
    <d v="2014-05-26T00:00:00"/>
    <n v="20"/>
    <n v="33"/>
    <n v="219.42"/>
    <m/>
    <n v="25"/>
  </r>
  <r>
    <x v="4"/>
    <m/>
    <x v="0"/>
    <s v="Jersey"/>
    <s v="Foot"/>
    <s v="Barcelona"/>
    <s v="Third"/>
    <s v="S"/>
    <n v="11"/>
    <s v="Neymar Jr."/>
    <d v="2014-04-18T00:00:00"/>
    <d v="2014-05-10T00:00:00"/>
    <d v="2014-05-21T00:00:00"/>
    <n v="20"/>
    <n v="29"/>
    <m/>
    <m/>
    <n v="25"/>
  </r>
  <r>
    <x v="4"/>
    <m/>
    <x v="0"/>
    <s v="Jersey"/>
    <s v="Foot"/>
    <s v="PSG"/>
    <s v="Home"/>
    <s v="M"/>
    <n v="7"/>
    <s v="Ménez"/>
    <d v="2014-04-18T00:00:00"/>
    <d v="2014-05-10T00:00:00"/>
    <d v="2014-05-21T00:00:00"/>
    <n v="20"/>
    <n v="29"/>
    <m/>
    <m/>
    <n v="25"/>
  </r>
  <r>
    <x v="4"/>
    <m/>
    <x v="0"/>
    <s v="Jersey"/>
    <s v="Foot"/>
    <s v="PSG/women"/>
    <s v="Away"/>
    <s v="S"/>
    <n v="9"/>
    <s v="Cavani"/>
    <d v="2014-04-18T00:00:00"/>
    <d v="2014-05-10T00:00:00"/>
    <d v="2014-05-21T00:00:00"/>
    <n v="20"/>
    <n v="29"/>
    <m/>
    <m/>
    <n v="20"/>
  </r>
  <r>
    <x v="4"/>
    <m/>
    <x v="0"/>
    <s v="Jersey"/>
    <s v="Foot"/>
    <s v="Barça/Women"/>
    <s v="Third"/>
    <s v="L"/>
    <m/>
    <m/>
    <d v="2014-04-18T00:00:00"/>
    <d v="2014-05-10T00:00:00"/>
    <d v="2014-05-19T00:00:00"/>
    <n v="20"/>
    <n v="27"/>
    <m/>
    <m/>
    <n v="20"/>
  </r>
  <r>
    <x v="4"/>
    <m/>
    <x v="0"/>
    <s v="Jersey"/>
    <s v="Foot"/>
    <s v="PSG"/>
    <s v="Home"/>
    <s v="L"/>
    <n v="2"/>
    <s v="T. Silva"/>
    <d v="2014-04-18T00:00:00"/>
    <d v="2014-05-11T00:00:00"/>
    <d v="2014-05-26T00:00:00"/>
    <n v="20"/>
    <n v="33"/>
    <m/>
    <m/>
    <n v="25"/>
  </r>
  <r>
    <x v="4"/>
    <m/>
    <x v="0"/>
    <s v="Jersey"/>
    <s v="Foot"/>
    <s v="AC Milan "/>
    <s v="Home"/>
    <n v="16"/>
    <n v="10"/>
    <m/>
    <d v="2014-04-18T00:00:00"/>
    <d v="2014-05-10T00:00:00"/>
    <d v="2014-05-19T00:00:00"/>
    <n v="20"/>
    <n v="27"/>
    <m/>
    <m/>
    <n v="25"/>
  </r>
  <r>
    <x v="4"/>
    <m/>
    <x v="0"/>
    <s v="Jersey"/>
    <s v="Foot"/>
    <s v="Barcelona"/>
    <s v="Third"/>
    <n v="18"/>
    <n v="10"/>
    <m/>
    <d v="2014-04-18T00:00:00"/>
    <d v="2014-05-10T00:00:00"/>
    <d v="2014-05-19T00:00:00"/>
    <n v="20"/>
    <n v="27"/>
    <m/>
    <m/>
    <n v="25"/>
  </r>
  <r>
    <x v="4"/>
    <m/>
    <x v="0"/>
    <s v="Jersey"/>
    <s v="Foot"/>
    <s v="Bayern "/>
    <s v="Home"/>
    <n v="20"/>
    <n v="10"/>
    <m/>
    <d v="2014-04-18T00:00:00"/>
    <d v="2014-05-10T00:00:00"/>
    <d v="2014-05-19T00:00:00"/>
    <n v="20"/>
    <n v="27"/>
    <m/>
    <m/>
    <n v="25"/>
  </r>
  <r>
    <x v="4"/>
    <m/>
    <x v="0"/>
    <s v="Jersey"/>
    <s v="Foot"/>
    <s v="Barcelona"/>
    <s v="Home"/>
    <n v="20"/>
    <n v="10"/>
    <m/>
    <d v="2014-04-18T00:00:00"/>
    <d v="2014-05-10T00:00:00"/>
    <d v="2014-05-19T00:00:00"/>
    <n v="20"/>
    <n v="27"/>
    <m/>
    <m/>
    <n v="25"/>
  </r>
  <r>
    <x v="4"/>
    <m/>
    <x v="0"/>
    <s v="Jersey"/>
    <s v="Foot"/>
    <s v="PSG"/>
    <s v="Away"/>
    <n v="22"/>
    <n v="10"/>
    <m/>
    <d v="2014-04-18T00:00:00"/>
    <d v="2014-05-10T00:00:00"/>
    <d v="2014-05-19T00:00:00"/>
    <n v="20"/>
    <n v="27"/>
    <m/>
    <m/>
    <n v="25"/>
  </r>
  <r>
    <x v="4"/>
    <m/>
    <x v="0"/>
    <s v="Jersey"/>
    <s v="Foot"/>
    <s v="PSG"/>
    <s v="Home"/>
    <n v="24"/>
    <n v="10"/>
    <m/>
    <d v="2014-04-18T00:00:00"/>
    <d v="2014-05-10T00:00:00"/>
    <d v="2014-05-19T00:00:00"/>
    <n v="20"/>
    <n v="27"/>
    <m/>
    <m/>
    <n v="25"/>
  </r>
  <r>
    <x v="4"/>
    <m/>
    <x v="0"/>
    <s v="Jersey"/>
    <s v="Foot"/>
    <s v="Portugal"/>
    <s v="Home"/>
    <s v="M"/>
    <n v="5"/>
    <s v="Coentrao"/>
    <d v="2014-04-18T00:00:00"/>
    <d v="2014-05-11T00:00:00"/>
    <d v="2014-05-26T00:00:00"/>
    <n v="20"/>
    <n v="33"/>
    <m/>
    <m/>
    <n v="25"/>
  </r>
  <r>
    <x v="4"/>
    <m/>
    <x v="0"/>
    <s v="Jersey"/>
    <s v="Foot"/>
    <s v="Real Madrid"/>
    <s v="Home"/>
    <s v="L"/>
    <n v="22"/>
    <s v="Di Maria"/>
    <d v="2014-04-18T00:00:00"/>
    <d v="2014-05-10T00:00:00"/>
    <d v="2014-05-21T00:00:00"/>
    <n v="20"/>
    <n v="29"/>
    <m/>
    <m/>
    <n v="25"/>
  </r>
  <r>
    <x v="4"/>
    <m/>
    <x v="0"/>
    <s v="Jersey"/>
    <s v="Foot"/>
    <s v="AC Milan"/>
    <s v="Home"/>
    <s v="M"/>
    <m/>
    <m/>
    <d v="2014-04-18T00:00:00"/>
    <d v="2014-05-10T00:00:00"/>
    <d v="2014-05-21T00:00:00"/>
    <n v="20"/>
    <n v="29"/>
    <m/>
    <m/>
    <n v="25"/>
  </r>
  <r>
    <x v="4"/>
    <m/>
    <x v="0"/>
    <s v="Jersey"/>
    <s v="Foot"/>
    <s v="PSG"/>
    <s v="Home"/>
    <s v="M"/>
    <n v="2"/>
    <s v="T. Silva"/>
    <d v="2014-04-18T00:00:00"/>
    <d v="2014-05-11T00:00:00"/>
    <d v="2014-05-26T00:00:00"/>
    <n v="20"/>
    <n v="33"/>
    <m/>
    <m/>
    <n v="25"/>
  </r>
  <r>
    <x v="4"/>
    <m/>
    <x v="0"/>
    <s v="Jersey"/>
    <s v="Foot"/>
    <s v="Barcelona"/>
    <s v="Third"/>
    <s v="S"/>
    <n v="11"/>
    <s v="Neymar Jr."/>
    <d v="2014-04-18T00:00:00"/>
    <d v="2014-05-11T00:00:00"/>
    <d v="2014-05-26T00:00:00"/>
    <n v="20"/>
    <n v="33"/>
    <m/>
    <m/>
    <n v="25"/>
  </r>
  <r>
    <x v="2"/>
    <m/>
    <x v="0"/>
    <s v="Jersey"/>
    <s v="Hockey"/>
    <s v="Montreal"/>
    <s v="RED"/>
    <s v="M"/>
    <m/>
    <m/>
    <d v="2014-05-01T00:00:00"/>
    <d v="2014-05-01T00:00:00"/>
    <m/>
    <m/>
    <m/>
    <n v="19.02"/>
    <m/>
    <n v="30"/>
  </r>
  <r>
    <x v="2"/>
    <s v="Tony Dessurne"/>
    <x v="0"/>
    <s v="Jersey/short"/>
    <s v="Basket "/>
    <s v="Bulls"/>
    <s v="RED"/>
    <s v="Kids (XL)"/>
    <n v="1"/>
    <s v="Rose"/>
    <d v="2014-05-02T00:00:00"/>
    <d v="2014-05-03T00:00:00"/>
    <m/>
    <m/>
    <m/>
    <n v="14.62"/>
    <m/>
    <n v="30"/>
  </r>
  <r>
    <x v="2"/>
    <s v="Nounours"/>
    <x v="0"/>
    <s v="Jersey"/>
    <s v="Rugby"/>
    <s v="France"/>
    <s v="Home"/>
    <s v="XL"/>
    <m/>
    <m/>
    <d v="2014-05-02T00:00:00"/>
    <d v="2014-05-05T00:00:00"/>
    <d v="2014-05-19T00:00:00"/>
    <m/>
    <m/>
    <n v="139.41999999999999"/>
    <m/>
    <n v="25"/>
  </r>
  <r>
    <x v="2"/>
    <s v="Nounours"/>
    <x v="0"/>
    <s v="Jersey"/>
    <s v="Rugby"/>
    <s v="France"/>
    <s v="Home"/>
    <s v="XL"/>
    <m/>
    <m/>
    <d v="2014-05-02T00:00:00"/>
    <d v="2014-05-05T00:00:00"/>
    <d v="2014-05-19T00:00:00"/>
    <m/>
    <m/>
    <m/>
    <m/>
    <n v="25"/>
  </r>
  <r>
    <x v="2"/>
    <s v="Mathieu Pont"/>
    <x v="0"/>
    <s v="Jersey"/>
    <s v="Rugby"/>
    <s v="France"/>
    <s v="Home"/>
    <s v="XL"/>
    <m/>
    <m/>
    <d v="2014-05-02T00:00:00"/>
    <d v="2014-05-05T00:00:00"/>
    <d v="2014-05-19T00:00:00"/>
    <m/>
    <m/>
    <m/>
    <m/>
    <n v="25"/>
  </r>
  <r>
    <x v="2"/>
    <s v="Davin"/>
    <x v="0"/>
    <s v="Jersey"/>
    <s v="Rugby"/>
    <s v="France"/>
    <s v="Home"/>
    <s v="XL"/>
    <m/>
    <m/>
    <d v="2014-05-02T00:00:00"/>
    <d v="2014-05-05T00:00:00"/>
    <d v="2014-05-28T00:00:00"/>
    <m/>
    <m/>
    <m/>
    <m/>
    <n v="25"/>
  </r>
  <r>
    <x v="2"/>
    <s v="Nounours"/>
    <x v="0"/>
    <s v="Jersey"/>
    <s v="Rugby"/>
    <s v="France"/>
    <s v="Home"/>
    <s v="L"/>
    <m/>
    <m/>
    <d v="2014-05-02T00:00:00"/>
    <d v="2014-05-05T00:00:00"/>
    <d v="2014-05-28T00:00:00"/>
    <m/>
    <m/>
    <m/>
    <m/>
    <n v="25"/>
  </r>
  <r>
    <x v="2"/>
    <s v="Nounours"/>
    <x v="0"/>
    <s v="Jersey"/>
    <s v="Rugby"/>
    <s v="France"/>
    <s v="Home"/>
    <s v="L"/>
    <m/>
    <m/>
    <d v="2014-05-02T00:00:00"/>
    <d v="2014-05-05T00:00:00"/>
    <d v="2014-05-28T00:00:00"/>
    <m/>
    <m/>
    <m/>
    <m/>
    <n v="25"/>
  </r>
  <r>
    <x v="2"/>
    <s v="Arnaud Babin"/>
    <x v="0"/>
    <s v="Jersey"/>
    <s v="Rugby"/>
    <s v="France"/>
    <s v="Home"/>
    <s v="L"/>
    <m/>
    <m/>
    <d v="2014-05-02T00:00:00"/>
    <d v="2014-05-05T00:00:00"/>
    <d v="2014-05-28T00:00:00"/>
    <m/>
    <m/>
    <m/>
    <m/>
    <n v="25"/>
  </r>
  <r>
    <x v="2"/>
    <s v="Fred Martinat"/>
    <x v="0"/>
    <s v="Jersey"/>
    <s v="Rugby"/>
    <s v="New Zealand"/>
    <s v="Home"/>
    <s v="XL"/>
    <m/>
    <m/>
    <d v="2014-05-02T00:00:00"/>
    <d v="2014-05-05T00:00:00"/>
    <d v="2014-05-19T00:00:00"/>
    <m/>
    <m/>
    <m/>
    <m/>
    <n v="25"/>
  </r>
  <r>
    <x v="2"/>
    <m/>
    <x v="0"/>
    <s v="Jersey/short"/>
    <s v="Basket "/>
    <s v="Bulls"/>
    <s v="Black"/>
    <s v="Kids (XL)"/>
    <n v="1"/>
    <s v="Rose"/>
    <d v="2014-05-02T00:00:00"/>
    <d v="2014-05-03T00:00:00"/>
    <d v="2014-05-19T00:00:00"/>
    <m/>
    <m/>
    <n v="13.87"/>
    <m/>
    <n v="30"/>
  </r>
  <r>
    <x v="2"/>
    <m/>
    <x v="0"/>
    <s v="Jersey"/>
    <s v="Rugby"/>
    <s v="France"/>
    <s v="Home"/>
    <s v="XL"/>
    <m/>
    <m/>
    <d v="2014-05-03T00:00:00"/>
    <d v="2014-05-05T00:00:00"/>
    <d v="2014-05-28T00:00:00"/>
    <m/>
    <m/>
    <n v="16.11"/>
    <m/>
    <n v="25"/>
  </r>
  <r>
    <x v="0"/>
    <m/>
    <x v="0"/>
    <s v="Jersey/short"/>
    <s v="Soccer"/>
    <s v="Bayern"/>
    <s v="Home"/>
    <n v="24"/>
    <n v="28"/>
    <s v="Begriche"/>
    <d v="2014-05-03T00:00:00"/>
    <m/>
    <m/>
    <m/>
    <m/>
    <n v="164.02"/>
    <m/>
    <n v="0"/>
  </r>
  <r>
    <x v="0"/>
    <m/>
    <x v="0"/>
    <s v="Jersey/short"/>
    <s v="Soccer"/>
    <s v="Cameroon"/>
    <s v="Home"/>
    <s v="S"/>
    <n v="12"/>
    <s v="Bedimo"/>
    <d v="2014-05-03T00:00:00"/>
    <m/>
    <m/>
    <m/>
    <m/>
    <m/>
    <m/>
    <n v="0"/>
  </r>
  <r>
    <x v="0"/>
    <s v="Driss"/>
    <x v="0"/>
    <s v="Jersey/short"/>
    <s v="Soccer"/>
    <s v="Inter"/>
    <s v="Home"/>
    <s v="M"/>
    <n v="88"/>
    <s v="Hernanes"/>
    <d v="2014-05-03T00:00:00"/>
    <m/>
    <m/>
    <m/>
    <m/>
    <m/>
    <m/>
    <n v="25"/>
  </r>
  <r>
    <x v="0"/>
    <s v="Driss"/>
    <x v="0"/>
    <s v="Jersey/short"/>
    <s v="Soccer"/>
    <s v="Argentina"/>
    <s v="Home"/>
    <s v="S"/>
    <n v="22"/>
    <s v="Lavezzi"/>
    <d v="2014-05-03T00:00:00"/>
    <m/>
    <m/>
    <m/>
    <m/>
    <m/>
    <m/>
    <n v="25"/>
  </r>
  <r>
    <x v="0"/>
    <s v="Micka"/>
    <x v="0"/>
    <s v="Short"/>
    <s v="Soccer"/>
    <s v="Portugal"/>
    <s v="Home"/>
    <s v="M"/>
    <n v="7"/>
    <s v="Ronaldo"/>
    <d v="2014-05-03T00:00:00"/>
    <m/>
    <m/>
    <m/>
    <m/>
    <m/>
    <m/>
    <n v="25"/>
  </r>
  <r>
    <x v="2"/>
    <s v="Denis Poitevin"/>
    <x v="0"/>
    <s v="Jersey/short"/>
    <s v="Soccer"/>
    <s v="France"/>
    <s v="Away"/>
    <s v="S"/>
    <m/>
    <m/>
    <d v="2014-05-03T00:00:00"/>
    <m/>
    <m/>
    <m/>
    <m/>
    <m/>
    <m/>
    <n v="25"/>
  </r>
  <r>
    <x v="2"/>
    <s v="Denis Poitevin"/>
    <x v="0"/>
    <s v="Jersey/short"/>
    <s v="Soccer"/>
    <s v="France"/>
    <s v="Away"/>
    <n v="26"/>
    <m/>
    <m/>
    <d v="2014-05-03T00:00:00"/>
    <m/>
    <m/>
    <m/>
    <m/>
    <m/>
    <m/>
    <n v="25"/>
  </r>
  <r>
    <x v="2"/>
    <s v="Davin"/>
    <x v="0"/>
    <s v="Jersey/short"/>
    <s v="Soccer"/>
    <s v="France"/>
    <s v="Away"/>
    <n v="26"/>
    <m/>
    <m/>
    <d v="2014-05-03T00:00:00"/>
    <m/>
    <m/>
    <m/>
    <m/>
    <m/>
    <m/>
    <n v="25"/>
  </r>
  <r>
    <x v="2"/>
    <s v="Denis Poitevin"/>
    <x v="0"/>
    <s v="Jersey/short"/>
    <s v="Soccer"/>
    <s v="France"/>
    <s v="Away"/>
    <n v="28"/>
    <m/>
    <m/>
    <d v="2014-05-03T00:00:00"/>
    <m/>
    <m/>
    <m/>
    <m/>
    <m/>
    <m/>
    <n v="25"/>
  </r>
  <r>
    <x v="2"/>
    <s v="Steph Joly"/>
    <x v="0"/>
    <s v="Jersey/short"/>
    <s v="Soccer"/>
    <s v="Barcelona"/>
    <s v="Home"/>
    <n v="28"/>
    <n v="10"/>
    <s v="Messi"/>
    <d v="2014-05-03T00:00:00"/>
    <m/>
    <m/>
    <m/>
    <m/>
    <m/>
    <m/>
    <n v="25"/>
  </r>
  <r>
    <x v="2"/>
    <s v="Berrichon"/>
    <x v="0"/>
    <s v="Jersey/short"/>
    <s v="Soccer"/>
    <s v="Brazil"/>
    <s v="Away"/>
    <s v="XL"/>
    <m/>
    <m/>
    <d v="2014-05-03T00:00:00"/>
    <m/>
    <m/>
    <m/>
    <m/>
    <m/>
    <m/>
    <n v="25"/>
  </r>
  <r>
    <x v="2"/>
    <s v="Seb Lemaitre"/>
    <x v="0"/>
    <s v="Jersey/short"/>
    <s v="Soccer"/>
    <s v="PSG"/>
    <s v="Away"/>
    <n v="26"/>
    <n v="10"/>
    <s v="Ibrahimovic"/>
    <d v="2014-05-03T00:00:00"/>
    <m/>
    <m/>
    <m/>
    <m/>
    <m/>
    <m/>
    <n v="25"/>
  </r>
  <r>
    <x v="2"/>
    <s v="Sylvain Muet"/>
    <x v="0"/>
    <s v="Jersey/short"/>
    <s v="Soccer"/>
    <s v="Arsenal"/>
    <s v="Home"/>
    <s v="XL"/>
    <m/>
    <m/>
    <d v="2014-05-03T00:00:00"/>
    <m/>
    <m/>
    <m/>
    <m/>
    <m/>
    <m/>
    <n v="25"/>
  </r>
  <r>
    <x v="2"/>
    <s v="Sylvain Muet"/>
    <x v="0"/>
    <s v="Jersey/short"/>
    <s v="Soccer"/>
    <s v="France"/>
    <s v="Away"/>
    <s v="XL"/>
    <m/>
    <m/>
    <d v="2014-05-03T00:00:00"/>
    <m/>
    <m/>
    <m/>
    <m/>
    <m/>
    <m/>
    <n v="25"/>
  </r>
  <r>
    <x v="2"/>
    <s v="Tony Dessurne"/>
    <x v="0"/>
    <s v="Jersey/short"/>
    <s v="Basket "/>
    <s v="Boston"/>
    <s v="Green"/>
    <s v="16 Years"/>
    <n v="11"/>
    <m/>
    <d v="2014-05-04T00:00:00"/>
    <d v="2014-05-05T00:00:00"/>
    <m/>
    <m/>
    <m/>
    <m/>
    <m/>
    <n v="30"/>
  </r>
  <r>
    <x v="2"/>
    <s v="Jean Luc"/>
    <x v="0"/>
    <s v="Jersey/short"/>
    <s v="Basket "/>
    <s v="Portland"/>
    <s v="White"/>
    <s v="XL"/>
    <n v="88"/>
    <s v="Batum"/>
    <d v="2014-05-04T00:00:00"/>
    <d v="2014-05-05T00:00:00"/>
    <m/>
    <m/>
    <m/>
    <n v="76.89"/>
    <m/>
    <n v="30"/>
  </r>
  <r>
    <x v="2"/>
    <s v="Jean Luc"/>
    <x v="0"/>
    <s v="Jersey/short"/>
    <s v="Basket "/>
    <s v="LA Clippers"/>
    <s v="Blue"/>
    <s v="S"/>
    <n v="32"/>
    <s v="Griffin"/>
    <d v="2014-05-04T00:00:00"/>
    <d v="2014-05-05T00:00:00"/>
    <m/>
    <m/>
    <m/>
    <m/>
    <m/>
    <n v="30"/>
  </r>
  <r>
    <x v="0"/>
    <m/>
    <x v="0"/>
    <s v="Jersey/short"/>
    <s v="Soccer"/>
    <s v="Real madrid"/>
    <s v="Third"/>
    <s v="XL"/>
    <m/>
    <m/>
    <d v="2014-05-05T00:00:00"/>
    <m/>
    <m/>
    <m/>
    <m/>
    <n v="13.18"/>
    <m/>
    <n v="25"/>
  </r>
  <r>
    <x v="0"/>
    <m/>
    <x v="0"/>
    <s v="Jersey/short"/>
    <s v="Soccer"/>
    <s v="Real madrid"/>
    <s v="Goalkeeper"/>
    <n v="26"/>
    <n v="1"/>
    <s v="Casillas"/>
    <d v="2014-05-07T00:00:00"/>
    <m/>
    <m/>
    <m/>
    <m/>
    <n v="11.66"/>
    <m/>
    <n v="25"/>
  </r>
  <r>
    <x v="2"/>
    <s v="Thierry Ucsa"/>
    <x v="0"/>
    <s v="Jersey"/>
    <s v="Rugby"/>
    <s v="France"/>
    <s v="Home"/>
    <s v="XL"/>
    <m/>
    <m/>
    <d v="2014-05-14T00:00:00"/>
    <m/>
    <m/>
    <m/>
    <m/>
    <m/>
    <m/>
    <n v="25"/>
  </r>
  <r>
    <x v="0"/>
    <m/>
    <x v="0"/>
    <s v="Jersey/short"/>
    <s v="Soccer"/>
    <s v="Italy"/>
    <s v="Home/woman"/>
    <s v="S"/>
    <m/>
    <m/>
    <d v="2014-05-16T00:00:00"/>
    <m/>
    <m/>
    <m/>
    <m/>
    <m/>
    <m/>
    <n v="0"/>
  </r>
  <r>
    <x v="2"/>
    <m/>
    <x v="0"/>
    <s v="Jersey/short"/>
    <s v="Soccer"/>
    <s v="Bayern"/>
    <s v="Third"/>
    <s v="S"/>
    <n v="10"/>
    <s v="Robben"/>
    <d v="2014-05-16T00:00:00"/>
    <m/>
    <m/>
    <m/>
    <m/>
    <n v="133.15"/>
    <m/>
    <n v="25"/>
  </r>
  <r>
    <x v="2"/>
    <s v="Cédric Delon"/>
    <x v="0"/>
    <s v="Jersey/short"/>
    <s v="Soccer"/>
    <s v="PSG"/>
    <s v="Home"/>
    <n v="28"/>
    <n v="10"/>
    <s v="Ibrahimovic"/>
    <d v="2014-05-16T00:00:00"/>
    <m/>
    <m/>
    <m/>
    <m/>
    <m/>
    <m/>
    <n v="25"/>
  </r>
  <r>
    <x v="2"/>
    <s v="Cédric Delon"/>
    <x v="0"/>
    <s v="Jersey/short"/>
    <s v="Soccer"/>
    <s v="Spain"/>
    <s v="Home"/>
    <n v="28"/>
    <n v="10"/>
    <s v="Adrien"/>
    <d v="2014-05-16T00:00:00"/>
    <m/>
    <m/>
    <m/>
    <m/>
    <m/>
    <m/>
    <n v="25"/>
  </r>
  <r>
    <x v="2"/>
    <s v="Terrension"/>
    <x v="0"/>
    <s v="Jersey/short"/>
    <s v="Soccer"/>
    <s v="France"/>
    <s v="Home"/>
    <s v="XL"/>
    <n v="24"/>
    <s v="Guyot"/>
    <d v="2014-05-16T00:00:00"/>
    <m/>
    <m/>
    <m/>
    <m/>
    <n v="14.66"/>
    <m/>
    <n v="25"/>
  </r>
  <r>
    <x v="2"/>
    <s v="Nicole"/>
    <x v="0"/>
    <s v="Jersey/short"/>
    <s v="Soccer"/>
    <s v="PSG"/>
    <s v="Home"/>
    <s v="S"/>
    <n v="9"/>
    <s v="Océane"/>
    <d v="2014-05-16T00:00:00"/>
    <m/>
    <m/>
    <m/>
    <m/>
    <m/>
    <m/>
    <n v="25"/>
  </r>
  <r>
    <x v="2"/>
    <m/>
    <x v="0"/>
    <s v="Jersey/short"/>
    <s v="Soccer"/>
    <s v="PSG"/>
    <s v="Home"/>
    <n v="24"/>
    <n v="10"/>
    <s v="Ibrahimovic"/>
    <d v="2014-05-16T00:00:00"/>
    <m/>
    <m/>
    <m/>
    <m/>
    <m/>
    <m/>
    <n v="25"/>
  </r>
  <r>
    <x v="2"/>
    <m/>
    <x v="0"/>
    <s v="Jersey/short"/>
    <s v="Soccer"/>
    <s v="Brazil"/>
    <s v="Home"/>
    <n v="24"/>
    <n v="10"/>
    <s v="Enolan"/>
    <d v="2014-05-16T00:00:00"/>
    <m/>
    <m/>
    <m/>
    <m/>
    <m/>
    <m/>
    <n v="25"/>
  </r>
  <r>
    <x v="2"/>
    <m/>
    <x v="0"/>
    <s v="Jersey/short"/>
    <s v="Soccer"/>
    <s v="Man United"/>
    <s v="Home"/>
    <s v="XL"/>
    <n v="10"/>
    <s v="Mehdy"/>
    <d v="2014-05-16T00:00:00"/>
    <m/>
    <m/>
    <m/>
    <m/>
    <m/>
    <m/>
    <n v="25"/>
  </r>
  <r>
    <x v="2"/>
    <m/>
    <x v="0"/>
    <s v="Jersey/short"/>
    <s v="Soccer"/>
    <s v="Brazil"/>
    <s v="Home"/>
    <s v="XL"/>
    <n v="10"/>
    <s v="Mehdy"/>
    <d v="2014-05-16T00:00:00"/>
    <m/>
    <m/>
    <m/>
    <m/>
    <m/>
    <m/>
    <n v="0"/>
  </r>
  <r>
    <x v="5"/>
    <m/>
    <x v="0"/>
    <s v="Jersey/short"/>
    <s v="Soccer"/>
    <s v="France"/>
    <s v="Home"/>
    <s v="L"/>
    <n v="11"/>
    <s v="Griezmann"/>
    <m/>
    <m/>
    <m/>
    <m/>
    <m/>
    <m/>
    <m/>
    <n v="0"/>
  </r>
  <r>
    <x v="5"/>
    <m/>
    <x v="0"/>
    <s v="Jersey/short"/>
    <s v="Soccer"/>
    <s v="France"/>
    <s v="Home"/>
    <s v="L"/>
    <n v="11"/>
    <s v="Griezmann"/>
    <m/>
    <m/>
    <m/>
    <m/>
    <m/>
    <m/>
    <m/>
    <n v="0"/>
  </r>
  <r>
    <x v="0"/>
    <s v="Micka"/>
    <x v="0"/>
    <s v="Jersey/short"/>
    <s v="Soccer"/>
    <s v="Real madrid"/>
    <s v="Home"/>
    <n v="24"/>
    <n v="7"/>
    <s v="Elio"/>
    <d v="2014-05-27T00:00:00"/>
    <m/>
    <m/>
    <m/>
    <m/>
    <n v="158.94"/>
    <m/>
    <n v="25"/>
  </r>
  <r>
    <x v="0"/>
    <s v="Micka"/>
    <x v="0"/>
    <s v="Jersey/short"/>
    <s v="Soccer"/>
    <s v="Real madrid"/>
    <s v="Home"/>
    <s v="S"/>
    <n v="9"/>
    <m/>
    <d v="2014-05-27T00:00:00"/>
    <m/>
    <m/>
    <m/>
    <m/>
    <m/>
    <m/>
    <n v="25"/>
  </r>
  <r>
    <x v="0"/>
    <s v="Micka"/>
    <x v="0"/>
    <s v="Jersey/short"/>
    <s v="Soccer"/>
    <s v="Arsenal"/>
    <s v="Home"/>
    <s v="S"/>
    <n v="9"/>
    <m/>
    <d v="2014-05-27T00:00:00"/>
    <m/>
    <m/>
    <m/>
    <m/>
    <m/>
    <m/>
    <n v="25"/>
  </r>
  <r>
    <x v="0"/>
    <s v="Micka"/>
    <x v="0"/>
    <s v="Jersey/short"/>
    <s v="Soccer"/>
    <s v="Chelsea"/>
    <s v="Black"/>
    <s v="M"/>
    <n v="29"/>
    <s v="Eto'o"/>
    <d v="2014-05-27T00:00:00"/>
    <m/>
    <m/>
    <m/>
    <m/>
    <m/>
    <m/>
    <n v="25"/>
  </r>
  <r>
    <x v="0"/>
    <s v="Micka"/>
    <x v="0"/>
    <s v="Jersey/short"/>
    <s v="Soccer"/>
    <s v="Juventus"/>
    <s v="Home"/>
    <s v="M"/>
    <n v="6"/>
    <s v="Pogba"/>
    <d v="2014-05-27T00:00:00"/>
    <m/>
    <m/>
    <m/>
    <m/>
    <m/>
    <m/>
    <n v="25"/>
  </r>
  <r>
    <x v="0"/>
    <s v="Micka"/>
    <x v="0"/>
    <s v="Jersey/short"/>
    <s v="Soccer"/>
    <s v="Real madrid"/>
    <s v="Home/longsleeve"/>
    <s v="L"/>
    <n v="7"/>
    <s v="Ronaldo"/>
    <d v="2014-05-27T00:00:00"/>
    <m/>
    <m/>
    <m/>
    <m/>
    <m/>
    <m/>
    <n v="25"/>
  </r>
  <r>
    <x v="0"/>
    <s v="Micka"/>
    <x v="0"/>
    <s v="Jersey/short"/>
    <s v="Soccer"/>
    <s v="USA"/>
    <s v="Away"/>
    <s v="M"/>
    <m/>
    <m/>
    <d v="2014-05-27T00:00:00"/>
    <m/>
    <m/>
    <m/>
    <m/>
    <m/>
    <m/>
    <n v="25"/>
  </r>
  <r>
    <x v="0"/>
    <s v="Micka"/>
    <x v="0"/>
    <s v="Jersey/short"/>
    <s v="Soccer"/>
    <s v="Inter Milan"/>
    <s v="Home"/>
    <s v="M"/>
    <n v="13"/>
    <s v="Da Rocha"/>
    <d v="2014-05-27T00:00:00"/>
    <m/>
    <m/>
    <m/>
    <m/>
    <m/>
    <m/>
    <n v="0"/>
  </r>
  <r>
    <x v="0"/>
    <s v="Micka"/>
    <x v="0"/>
    <s v="Jersey/short"/>
    <s v="Soccer"/>
    <s v="Netherlands"/>
    <s v="Home"/>
    <s v="L"/>
    <m/>
    <m/>
    <d v="2014-05-27T00:00:00"/>
    <m/>
    <m/>
    <m/>
    <m/>
    <m/>
    <m/>
    <n v="25"/>
  </r>
  <r>
    <x v="0"/>
    <s v="Micka"/>
    <x v="0"/>
    <s v="Jersey/short"/>
    <s v="Soccer"/>
    <s v="Algeria"/>
    <s v="Home"/>
    <s v="M"/>
    <m/>
    <m/>
    <d v="2014-05-27T00:00:00"/>
    <m/>
    <m/>
    <m/>
    <m/>
    <m/>
    <m/>
    <n v="25"/>
  </r>
  <r>
    <x v="0"/>
    <s v="Micka"/>
    <x v="0"/>
    <s v="Jersey/short"/>
    <s v="Soccer"/>
    <s v="Brazil"/>
    <s v="Home"/>
    <s v="M"/>
    <n v="7"/>
    <s v="Hulk"/>
    <d v="2014-05-27T00:00:00"/>
    <m/>
    <m/>
    <m/>
    <m/>
    <m/>
    <m/>
    <n v="25"/>
  </r>
  <r>
    <x v="0"/>
    <s v="Micka"/>
    <x v="0"/>
    <s v="Jersey/short"/>
    <s v="Soccer"/>
    <s v="Argentina"/>
    <s v="Home"/>
    <s v="L"/>
    <m/>
    <m/>
    <d v="2014-05-27T00:00:00"/>
    <m/>
    <m/>
    <m/>
    <m/>
    <m/>
    <m/>
    <n v="25"/>
  </r>
  <r>
    <x v="0"/>
    <s v="Micka"/>
    <x v="0"/>
    <s v="Jersey/short"/>
    <s v="Soccer"/>
    <s v="France "/>
    <s v="Home"/>
    <s v="M"/>
    <n v="19"/>
    <s v="Pogba"/>
    <m/>
    <m/>
    <m/>
    <m/>
    <m/>
    <m/>
    <m/>
    <n v="25"/>
  </r>
  <r>
    <x v="0"/>
    <s v="Micka"/>
    <x v="0"/>
    <s v="Jersey/short"/>
    <s v="Soccer"/>
    <s v="Barcelona"/>
    <s v="Away"/>
    <n v="28"/>
    <n v="11"/>
    <s v="Neymar Jr."/>
    <m/>
    <m/>
    <m/>
    <m/>
    <m/>
    <m/>
    <m/>
    <n v="25"/>
  </r>
  <r>
    <x v="0"/>
    <s v="Micka"/>
    <x v="0"/>
    <s v="Jersey/short"/>
    <s v="Soccer"/>
    <s v="Real madrid"/>
    <s v="Home"/>
    <n v="28"/>
    <n v="7"/>
    <s v="Ronaldo"/>
    <m/>
    <m/>
    <m/>
    <m/>
    <m/>
    <m/>
    <m/>
    <n v="25"/>
  </r>
  <r>
    <x v="0"/>
    <s v="Micka"/>
    <x v="0"/>
    <s v="Jersey/short"/>
    <s v="Soccer"/>
    <s v="Milan ac"/>
    <s v="Home"/>
    <s v="M"/>
    <n v="45"/>
    <s v="Balotelli"/>
    <m/>
    <m/>
    <m/>
    <m/>
    <m/>
    <m/>
    <m/>
    <n v="25"/>
  </r>
  <r>
    <x v="0"/>
    <s v="Micka"/>
    <x v="0"/>
    <s v="Jersey/short"/>
    <s v="Soccer"/>
    <s v="Real madrid"/>
    <s v="Home"/>
    <n v="16"/>
    <n v="14"/>
    <s v="Kendo"/>
    <m/>
    <m/>
    <m/>
    <m/>
    <m/>
    <m/>
    <m/>
    <n v="25"/>
  </r>
  <r>
    <x v="0"/>
    <s v="Micka"/>
    <x v="0"/>
    <s v="Jersey/short"/>
    <s v="Soccer"/>
    <s v="Real madrid"/>
    <s v="Home"/>
    <n v="20"/>
    <n v="20"/>
    <s v="Tymeo"/>
    <m/>
    <m/>
    <m/>
    <m/>
    <m/>
    <m/>
    <m/>
    <n v="25"/>
  </r>
  <r>
    <x v="0"/>
    <s v="Micka"/>
    <x v="0"/>
    <s v="Jersey/short"/>
    <s v="Soccer"/>
    <s v="New york red bulls"/>
    <s v="Away"/>
    <s v="M"/>
    <n v="14"/>
    <s v="Henry"/>
    <m/>
    <m/>
    <m/>
    <m/>
    <m/>
    <m/>
    <m/>
    <n v="25"/>
  </r>
  <r>
    <x v="0"/>
    <s v="Micka"/>
    <x v="0"/>
    <s v="Jersey/short"/>
    <s v="Soccer"/>
    <s v="Galatasaray"/>
    <s v="Home"/>
    <s v="M"/>
    <n v="11"/>
    <s v="Drogba"/>
    <m/>
    <m/>
    <m/>
    <m/>
    <m/>
    <m/>
    <m/>
    <n v="25"/>
  </r>
  <r>
    <x v="0"/>
    <s v="Micka"/>
    <x v="0"/>
    <s v="Jersey/short"/>
    <s v="Soccer"/>
    <s v="Monaco"/>
    <s v="Home"/>
    <s v="XL"/>
    <n v="10"/>
    <s v="James"/>
    <m/>
    <m/>
    <m/>
    <m/>
    <m/>
    <m/>
    <m/>
    <n v="25"/>
  </r>
  <r>
    <x v="0"/>
    <s v="Micka"/>
    <x v="0"/>
    <s v="Jersey/short"/>
    <s v="Soccer"/>
    <s v="Manchester city"/>
    <s v="Home"/>
    <s v="M"/>
    <n v="8"/>
    <s v="Nasri"/>
    <m/>
    <m/>
    <m/>
    <m/>
    <m/>
    <m/>
    <m/>
    <n v="0"/>
  </r>
  <r>
    <x v="0"/>
    <s v="Micka"/>
    <x v="0"/>
    <s v="Jersey/short"/>
    <s v="Soccer"/>
    <s v="Brazil"/>
    <s v="Home"/>
    <s v="L"/>
    <n v="10"/>
    <s v="Neymar Jr."/>
    <m/>
    <m/>
    <m/>
    <m/>
    <m/>
    <m/>
    <m/>
    <n v="25"/>
  </r>
  <r>
    <x v="0"/>
    <s v="Micka"/>
    <x v="0"/>
    <s v="Jersey/short"/>
    <s v="Soccer"/>
    <s v="Brazil"/>
    <s v="Home"/>
    <s v="S"/>
    <n v="10"/>
    <s v="Neymar Jr."/>
    <m/>
    <m/>
    <m/>
    <m/>
    <m/>
    <m/>
    <m/>
    <n v="25"/>
  </r>
  <r>
    <x v="0"/>
    <s v="Micka"/>
    <x v="0"/>
    <s v="Jersey/short"/>
    <s v="Soccer"/>
    <s v="France"/>
    <s v="Home"/>
    <s v="M"/>
    <n v="19"/>
    <s v="Pogba"/>
    <m/>
    <m/>
    <m/>
    <m/>
    <m/>
    <m/>
    <m/>
    <n v="25"/>
  </r>
  <r>
    <x v="0"/>
    <s v="Micka"/>
    <x v="0"/>
    <s v="Jersey/short"/>
    <s v="Soccer"/>
    <s v="France"/>
    <s v="Away"/>
    <s v="M"/>
    <m/>
    <m/>
    <m/>
    <m/>
    <m/>
    <m/>
    <m/>
    <m/>
    <m/>
    <n v="25"/>
  </r>
  <r>
    <x v="2"/>
    <s v="Adrien"/>
    <x v="0"/>
    <s v="Jersey/short"/>
    <s v="Soccer"/>
    <s v="France"/>
    <s v="Home"/>
    <n v="24"/>
    <n v="10"/>
    <s v="Tom"/>
    <m/>
    <m/>
    <m/>
    <m/>
    <m/>
    <m/>
    <m/>
    <n v="25"/>
  </r>
  <r>
    <x v="2"/>
    <s v="Adrien"/>
    <x v="0"/>
    <s v="Jersey/short"/>
    <s v="Soccer"/>
    <s v="France"/>
    <s v="Home"/>
    <n v="24"/>
    <n v="8"/>
    <s v="Ethan"/>
    <m/>
    <m/>
    <m/>
    <m/>
    <m/>
    <m/>
    <m/>
    <n v="25"/>
  </r>
  <r>
    <x v="2"/>
    <s v="Adrien"/>
    <x v="0"/>
    <s v="Jersey/short"/>
    <s v="Soccer"/>
    <s v="France"/>
    <s v="Home"/>
    <n v="26"/>
    <n v="6"/>
    <s v="Dorian"/>
    <m/>
    <m/>
    <m/>
    <m/>
    <m/>
    <m/>
    <m/>
    <n v="25"/>
  </r>
  <r>
    <x v="2"/>
    <s v="Cédric sport"/>
    <x v="0"/>
    <s v="Jersey/short"/>
    <s v="Soccer"/>
    <s v="France"/>
    <s v="Home"/>
    <n v="28"/>
    <n v="5"/>
    <s v="Baptiste"/>
    <m/>
    <m/>
    <m/>
    <m/>
    <m/>
    <m/>
    <m/>
    <n v="25"/>
  </r>
  <r>
    <x v="2"/>
    <s v="Cédric sport"/>
    <x v="0"/>
    <s v="Jersey/short"/>
    <s v="Soccer"/>
    <s v="France"/>
    <s v="Home"/>
    <s v="S"/>
    <n v="10"/>
    <s v="Timothé"/>
    <m/>
    <m/>
    <m/>
    <m/>
    <m/>
    <m/>
    <m/>
    <n v="25"/>
  </r>
  <r>
    <x v="2"/>
    <m/>
    <x v="0"/>
    <s v="Jersey"/>
    <s v="Soccer"/>
    <s v="France"/>
    <s v="Home"/>
    <s v="S"/>
    <m/>
    <m/>
    <d v="2014-06-07T00:00:00"/>
    <m/>
    <m/>
    <m/>
    <m/>
    <n v="66.849999999999994"/>
    <m/>
    <n v="25"/>
  </r>
  <r>
    <x v="2"/>
    <m/>
    <x v="0"/>
    <s v="Jersey/short"/>
    <s v="Soccer"/>
    <s v="Argentina"/>
    <s v="Home"/>
    <s v="M"/>
    <m/>
    <m/>
    <d v="2014-06-07T00:00:00"/>
    <m/>
    <m/>
    <m/>
    <m/>
    <m/>
    <m/>
    <n v="25"/>
  </r>
  <r>
    <x v="2"/>
    <m/>
    <x v="0"/>
    <s v="Jersey/short"/>
    <s v="Soccer"/>
    <s v="Portugal"/>
    <s v="Away"/>
    <s v="S"/>
    <n v="7"/>
    <s v="Ronaldo"/>
    <d v="2014-06-07T00:00:00"/>
    <m/>
    <m/>
    <m/>
    <m/>
    <m/>
    <m/>
    <n v="25"/>
  </r>
  <r>
    <x v="2"/>
    <m/>
    <x v="0"/>
    <s v="Jersey/short"/>
    <s v="Soccer"/>
    <s v="Portugal"/>
    <s v="Black/Woman"/>
    <s v="S"/>
    <n v="7"/>
    <s v="Ronaldo"/>
    <d v="2014-06-07T00:00:00"/>
    <m/>
    <m/>
    <m/>
    <m/>
    <m/>
    <m/>
    <n v="25"/>
  </r>
  <r>
    <x v="2"/>
    <m/>
    <x v="0"/>
    <s v="Jersey/short"/>
    <s v="Soccer"/>
    <s v="Portugal"/>
    <s v="Home"/>
    <n v="28"/>
    <n v="7"/>
    <s v="Ronaldo"/>
    <d v="2014-06-07T00:00:00"/>
    <m/>
    <m/>
    <m/>
    <m/>
    <m/>
    <m/>
    <n v="25"/>
  </r>
  <r>
    <x v="0"/>
    <m/>
    <x v="0"/>
    <s v="Jersey/short"/>
    <s v="Soccer"/>
    <s v="Real madrid"/>
    <s v="Third"/>
    <s v="XL"/>
    <n v="7"/>
    <s v="Ronaldo"/>
    <m/>
    <m/>
    <m/>
    <m/>
    <m/>
    <m/>
    <m/>
    <n v="25"/>
  </r>
  <r>
    <x v="2"/>
    <m/>
    <x v="0"/>
    <s v="Jersey/short"/>
    <s v="Soccer"/>
    <s v="France"/>
    <s v="Home"/>
    <s v="M"/>
    <m/>
    <m/>
    <m/>
    <m/>
    <m/>
    <m/>
    <m/>
    <m/>
    <m/>
    <n v="25"/>
  </r>
  <r>
    <x v="2"/>
    <m/>
    <x v="0"/>
    <s v="Jersey/short"/>
    <s v="Soccer"/>
    <s v="France"/>
    <s v="Home"/>
    <s v="L"/>
    <m/>
    <m/>
    <m/>
    <m/>
    <m/>
    <m/>
    <m/>
    <m/>
    <m/>
    <n v="25"/>
  </r>
  <r>
    <x v="2"/>
    <m/>
    <x v="0"/>
    <s v="Jersey/short"/>
    <s v="Soccer"/>
    <s v="France"/>
    <s v="Away"/>
    <s v="XL"/>
    <m/>
    <m/>
    <m/>
    <m/>
    <m/>
    <m/>
    <m/>
    <m/>
    <m/>
    <n v="25"/>
  </r>
  <r>
    <x v="2"/>
    <m/>
    <x v="0"/>
    <s v="Jersey/short"/>
    <s v="Soccer"/>
    <s v="Brazil"/>
    <s v="Home"/>
    <s v="L"/>
    <n v="11"/>
    <s v="Yanis"/>
    <m/>
    <m/>
    <m/>
    <m/>
    <m/>
    <m/>
    <m/>
    <n v="25"/>
  </r>
  <r>
    <x v="2"/>
    <m/>
    <x v="0"/>
    <s v="Jersey/short"/>
    <s v="Soccer"/>
    <s v="Argentina"/>
    <s v="Away"/>
    <s v="L"/>
    <m/>
    <m/>
    <m/>
    <m/>
    <m/>
    <m/>
    <m/>
    <m/>
    <m/>
    <n v="0"/>
  </r>
  <r>
    <x v="2"/>
    <m/>
    <x v="0"/>
    <s v="Jersey/short"/>
    <s v="Soccer"/>
    <s v="Irland"/>
    <s v="Home"/>
    <s v="M"/>
    <m/>
    <m/>
    <m/>
    <m/>
    <m/>
    <m/>
    <m/>
    <m/>
    <m/>
    <n v="25"/>
  </r>
  <r>
    <x v="2"/>
    <m/>
    <x v="0"/>
    <s v="Jersey/short"/>
    <s v="Soccer"/>
    <s v="Lyon"/>
    <s v="Home"/>
    <s v="S"/>
    <m/>
    <m/>
    <m/>
    <m/>
    <m/>
    <m/>
    <m/>
    <m/>
    <m/>
    <n v="25"/>
  </r>
  <r>
    <x v="2"/>
    <s v="bunchu catherine"/>
    <x v="0"/>
    <s v="Jersey/short"/>
    <s v="Soccer"/>
    <s v="France"/>
    <s v="Away"/>
    <s v="XL"/>
    <m/>
    <m/>
    <m/>
    <m/>
    <m/>
    <m/>
    <m/>
    <m/>
    <m/>
    <n v="25"/>
  </r>
  <r>
    <x v="2"/>
    <s v="Nounours"/>
    <x v="0"/>
    <s v="Jersey"/>
    <s v="Rugby"/>
    <s v="France"/>
    <s v="Home"/>
    <s v="XL"/>
    <m/>
    <m/>
    <m/>
    <m/>
    <m/>
    <m/>
    <m/>
    <n v="14.82"/>
    <m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Mars" cacheId="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 rowHeaderCaption="Mars">
  <location ref="A2:B25" firstHeaderRow="1" firstDataRow="1" firstDataCol="1"/>
  <pivotFields count="17">
    <pivotField axis="axisRow" showAll="0">
      <items count="8">
        <item x="3"/>
        <item x="2"/>
        <item x="6"/>
        <item x="4"/>
        <item x="5"/>
        <item x="0"/>
        <item x="1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2">
    <field x="0"/>
    <field x="-2"/>
  </rowFields>
  <rowItems count="23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>
      <x v="3"/>
    </i>
    <i r="1">
      <x/>
    </i>
    <i r="1" i="1">
      <x v="1"/>
    </i>
    <i>
      <x v="4"/>
    </i>
    <i r="1">
      <x/>
    </i>
    <i r="1" i="1">
      <x v="1"/>
    </i>
    <i>
      <x v="5"/>
    </i>
    <i r="1">
      <x/>
    </i>
    <i r="1" i="1">
      <x v="1"/>
    </i>
    <i>
      <x v="6"/>
    </i>
    <i r="1">
      <x/>
    </i>
    <i r="1" i="1">
      <x v="1"/>
    </i>
    <i t="grand">
      <x/>
    </i>
    <i t="grand" i="1">
      <x/>
    </i>
  </rowItems>
  <colItems count="1">
    <i/>
  </colItems>
  <dataFields count="2">
    <dataField name="Somme sur Quantité" fld="1" baseField="0" baseItem="0"/>
    <dataField name="Somme sur vente" fld="16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 rowHeaderCaption="Mai">
  <location ref="M2:N13" firstHeaderRow="1" firstDataRow="1" firstDataCol="1"/>
  <pivotFields count="18">
    <pivotField axis="axisRow" showAll="0">
      <items count="4">
        <item x="0"/>
        <item x="2"/>
        <item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4" showAll="0"/>
  </pivotFields>
  <rowFields count="2">
    <field x="0"/>
    <field x="-2"/>
  </rowFields>
  <rowItems count="11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 t="grand">
      <x/>
    </i>
    <i t="grand" i="1">
      <x/>
    </i>
  </rowItems>
  <colItems count="1">
    <i/>
  </colItems>
  <dataFields count="2">
    <dataField name="Nbre de Maillots" fld="2" baseField="0" baseItem="0"/>
    <dataField name="Somme sur vente" fld="17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3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 rowHeaderCaption="Total">
  <location ref="A31:B57" firstHeaderRow="1" firstDataRow="1" firstDataCol="1"/>
  <pivotFields count="18">
    <pivotField axis="axisRow" dataField="1" showAll="0">
      <items count="8">
        <item x="3"/>
        <item x="2"/>
        <item x="6"/>
        <item x="4"/>
        <item x="5"/>
        <item x="0"/>
        <item x="1"/>
        <item t="default"/>
      </items>
    </pivotField>
    <pivotField showAll="0" defaultSubtota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3">
    <field x="2"/>
    <field x="0"/>
    <field x="-2"/>
  </rowFields>
  <rowItems count="26">
    <i>
      <x/>
    </i>
    <i r="1">
      <x/>
    </i>
    <i r="2">
      <x/>
    </i>
    <i r="2" i="1">
      <x v="1"/>
    </i>
    <i r="1">
      <x v="1"/>
    </i>
    <i r="2">
      <x/>
    </i>
    <i r="2" i="1">
      <x v="1"/>
    </i>
    <i r="1">
      <x v="2"/>
    </i>
    <i r="2">
      <x/>
    </i>
    <i r="2" i="1">
      <x v="1"/>
    </i>
    <i r="1">
      <x v="3"/>
    </i>
    <i r="2">
      <x/>
    </i>
    <i r="2" i="1">
      <x v="1"/>
    </i>
    <i r="1">
      <x v="4"/>
    </i>
    <i r="2">
      <x/>
    </i>
    <i r="2" i="1">
      <x v="1"/>
    </i>
    <i r="1">
      <x v="5"/>
    </i>
    <i r="2">
      <x/>
    </i>
    <i r="2" i="1">
      <x v="1"/>
    </i>
    <i r="1">
      <x v="6"/>
    </i>
    <i r="2">
      <x/>
    </i>
    <i r="2" i="1">
      <x v="1"/>
    </i>
    <i t="default">
      <x/>
    </i>
    <i t="default" i="1">
      <x/>
    </i>
    <i t="grand">
      <x/>
    </i>
    <i t="grand" i="1">
      <x/>
    </i>
  </rowItems>
  <colItems count="1">
    <i/>
  </colItems>
  <dataFields count="2">
    <dataField name="NB sur Personne" fld="0" subtotal="count" baseField="0" baseItem="0"/>
    <dataField name="Somme sur vente" fld="17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Avril" cacheId="2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 rowHeaderCaption="Avril">
  <location ref="G2:H19" firstHeaderRow="1" firstDataRow="1" firstDataCol="1"/>
  <pivotFields count="18">
    <pivotField axis="axisRow" dataField="1" showAll="0">
      <items count="6">
        <item x="0"/>
        <item x="3"/>
        <item x="4"/>
        <item x="2"/>
        <item x="1"/>
        <item t="default"/>
      </items>
    </pivotField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avgSubtotal="1"/>
    <pivotField showAll="0"/>
    <pivotField showAll="0"/>
    <pivotField showAll="0"/>
    <pivotField dataField="1" showAll="0"/>
  </pivotFields>
  <rowFields count="2">
    <field x="0"/>
    <field x="-2"/>
  </rowFields>
  <rowItems count="17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>
      <x v="3"/>
    </i>
    <i r="1">
      <x/>
    </i>
    <i r="1" i="1">
      <x v="1"/>
    </i>
    <i>
      <x v="4"/>
    </i>
    <i r="1">
      <x/>
    </i>
    <i r="1" i="1">
      <x v="1"/>
    </i>
    <i t="grand">
      <x/>
    </i>
    <i t="grand" i="1">
      <x/>
    </i>
  </rowItems>
  <colItems count="1">
    <i/>
  </colItems>
  <dataFields count="2">
    <dataField name="Nbre de Maillots" fld="0" subtotal="count" baseField="0" baseItem="0"/>
    <dataField name="Somme sur vente" fld="17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4" Type="http://schemas.openxmlformats.org/officeDocument/2006/relationships/pivotTable" Target="../pivotTables/pivotTable4.xml"/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X49"/>
  <sheetViews>
    <sheetView topLeftCell="B11" workbookViewId="0">
      <selection activeCell="N22" sqref="N22"/>
    </sheetView>
  </sheetViews>
  <sheetFormatPr baseColWidth="10" defaultRowHeight="15" x14ac:dyDescent="0"/>
  <cols>
    <col min="4" max="4" width="14.83203125" bestFit="1" customWidth="1"/>
    <col min="5" max="7" width="13.33203125" customWidth="1"/>
    <col min="11" max="11" width="17.1640625" bestFit="1" customWidth="1"/>
    <col min="12" max="12" width="11.5" bestFit="1" customWidth="1"/>
    <col min="13" max="13" width="15.6640625" bestFit="1" customWidth="1"/>
    <col min="14" max="14" width="11.5" bestFit="1" customWidth="1"/>
    <col min="15" max="15" width="13.33203125" bestFit="1" customWidth="1"/>
    <col min="16" max="16" width="4.6640625" customWidth="1"/>
    <col min="17" max="17" width="4.5" customWidth="1"/>
  </cols>
  <sheetData>
    <row r="1" spans="1:20">
      <c r="A1" s="1" t="s">
        <v>80</v>
      </c>
      <c r="B1" s="1" t="s">
        <v>148</v>
      </c>
      <c r="C1" s="1" t="s">
        <v>88</v>
      </c>
      <c r="D1" s="1" t="s">
        <v>81</v>
      </c>
      <c r="E1" s="1" t="s">
        <v>82</v>
      </c>
      <c r="F1" s="1" t="s">
        <v>83</v>
      </c>
      <c r="G1" s="1" t="s">
        <v>84</v>
      </c>
      <c r="H1" s="1" t="s">
        <v>85</v>
      </c>
      <c r="I1" s="1" t="s">
        <v>86</v>
      </c>
      <c r="J1" s="1" t="s">
        <v>87</v>
      </c>
      <c r="K1" s="1" t="s">
        <v>89</v>
      </c>
      <c r="L1" s="1" t="s">
        <v>21</v>
      </c>
      <c r="M1" s="1" t="s">
        <v>22</v>
      </c>
      <c r="N1" s="1" t="s">
        <v>90</v>
      </c>
      <c r="O1" s="1" t="s">
        <v>50</v>
      </c>
      <c r="P1" s="1" t="s">
        <v>35</v>
      </c>
      <c r="Q1" s="1" t="s">
        <v>36</v>
      </c>
      <c r="R1" s="1" t="s">
        <v>34</v>
      </c>
      <c r="S1" s="1"/>
      <c r="T1" s="1"/>
    </row>
    <row r="2" spans="1:20">
      <c r="A2" s="1" t="s">
        <v>104</v>
      </c>
      <c r="B2" s="1"/>
      <c r="C2" s="1">
        <v>1</v>
      </c>
      <c r="D2" s="1" t="s">
        <v>92</v>
      </c>
      <c r="E2" s="1" t="s">
        <v>103</v>
      </c>
      <c r="F2" s="1" t="s">
        <v>24</v>
      </c>
      <c r="G2" s="1" t="s">
        <v>32</v>
      </c>
      <c r="H2" s="1" t="s">
        <v>3</v>
      </c>
      <c r="I2" s="1">
        <v>7</v>
      </c>
      <c r="J2" s="1" t="s">
        <v>33</v>
      </c>
      <c r="K2" s="1"/>
      <c r="L2" s="3">
        <v>50.13</v>
      </c>
      <c r="M2" s="3">
        <v>1.2</v>
      </c>
      <c r="N2" s="1"/>
      <c r="O2" s="1"/>
      <c r="P2" s="1"/>
      <c r="Q2" s="1"/>
      <c r="R2" s="3">
        <v>25</v>
      </c>
      <c r="S2" s="1" t="s">
        <v>17</v>
      </c>
      <c r="T2" s="1">
        <f>IF(S2="Payé",1,0)</f>
        <v>1</v>
      </c>
    </row>
    <row r="3" spans="1:20">
      <c r="A3" s="1" t="s">
        <v>104</v>
      </c>
      <c r="B3" s="1"/>
      <c r="C3" s="1">
        <v>1</v>
      </c>
      <c r="D3" s="1" t="s">
        <v>92</v>
      </c>
      <c r="E3" s="1" t="s">
        <v>103</v>
      </c>
      <c r="F3" s="1" t="s">
        <v>51</v>
      </c>
      <c r="G3" s="1" t="s">
        <v>2</v>
      </c>
      <c r="H3" s="1" t="s">
        <v>4</v>
      </c>
      <c r="I3" s="1">
        <v>87</v>
      </c>
      <c r="J3" s="1" t="s">
        <v>98</v>
      </c>
      <c r="K3" s="1"/>
      <c r="L3" s="3"/>
      <c r="M3" s="3"/>
      <c r="N3" s="1"/>
      <c r="O3" s="1"/>
      <c r="P3" s="1"/>
      <c r="Q3" s="1"/>
      <c r="R3" s="3">
        <v>0</v>
      </c>
      <c r="S3" s="1"/>
      <c r="T3" s="1">
        <f t="shared" ref="T3:T37" si="0">IF(S3="Payé",1,0)</f>
        <v>0</v>
      </c>
    </row>
    <row r="4" spans="1:20">
      <c r="A4" s="1" t="s">
        <v>105</v>
      </c>
      <c r="B4" s="1"/>
      <c r="C4" s="1">
        <v>1</v>
      </c>
      <c r="D4" s="1" t="s">
        <v>91</v>
      </c>
      <c r="E4" s="1" t="s">
        <v>103</v>
      </c>
      <c r="F4" s="1" t="s">
        <v>0</v>
      </c>
      <c r="G4" s="1" t="s">
        <v>2</v>
      </c>
      <c r="H4" s="1" t="s">
        <v>5</v>
      </c>
      <c r="I4" s="1"/>
      <c r="J4" s="1"/>
      <c r="K4" s="1"/>
      <c r="L4" s="3">
        <v>18.18</v>
      </c>
      <c r="M4" s="3">
        <v>0.56000000000000005</v>
      </c>
      <c r="N4" s="1"/>
      <c r="O4" s="1"/>
      <c r="P4" s="1"/>
      <c r="Q4" s="1"/>
      <c r="R4" s="3">
        <v>55</v>
      </c>
      <c r="S4" s="1" t="s">
        <v>17</v>
      </c>
      <c r="T4" s="1">
        <f t="shared" si="0"/>
        <v>1</v>
      </c>
    </row>
    <row r="5" spans="1:20">
      <c r="A5" s="1" t="s">
        <v>105</v>
      </c>
      <c r="B5" s="1"/>
      <c r="C5" s="1">
        <v>1</v>
      </c>
      <c r="D5" s="1" t="s">
        <v>91</v>
      </c>
      <c r="E5" s="1" t="s">
        <v>103</v>
      </c>
      <c r="F5" s="1" t="s">
        <v>0</v>
      </c>
      <c r="G5" s="1" t="s">
        <v>1</v>
      </c>
      <c r="H5" s="1" t="s">
        <v>5</v>
      </c>
      <c r="I5" s="1"/>
      <c r="J5" s="1"/>
      <c r="K5" s="1"/>
      <c r="L5" s="3">
        <v>18.18</v>
      </c>
      <c r="M5" s="3">
        <v>0.56000000000000005</v>
      </c>
      <c r="N5" s="1"/>
      <c r="O5" s="1"/>
      <c r="P5" s="1"/>
      <c r="Q5" s="1"/>
      <c r="R5" s="3">
        <v>0</v>
      </c>
      <c r="S5" s="1"/>
      <c r="T5" s="1">
        <f t="shared" si="0"/>
        <v>0</v>
      </c>
    </row>
    <row r="6" spans="1:20">
      <c r="A6" s="1" t="s">
        <v>105</v>
      </c>
      <c r="B6" s="1"/>
      <c r="C6" s="1">
        <v>1</v>
      </c>
      <c r="D6" s="1" t="s">
        <v>92</v>
      </c>
      <c r="E6" s="1" t="s">
        <v>103</v>
      </c>
      <c r="F6" s="1" t="s">
        <v>14</v>
      </c>
      <c r="G6" s="1" t="s">
        <v>2</v>
      </c>
      <c r="H6" s="1" t="s">
        <v>5</v>
      </c>
      <c r="I6" s="1"/>
      <c r="J6" s="1"/>
      <c r="K6" s="1"/>
      <c r="L6" s="3"/>
      <c r="M6" s="3"/>
      <c r="N6" s="1"/>
      <c r="O6" s="1"/>
      <c r="P6" s="1"/>
      <c r="Q6" s="1"/>
      <c r="R6" s="3">
        <v>0</v>
      </c>
      <c r="S6" s="1"/>
      <c r="T6" s="1">
        <f t="shared" si="0"/>
        <v>0</v>
      </c>
    </row>
    <row r="7" spans="1:20">
      <c r="A7" s="1" t="s">
        <v>16</v>
      </c>
      <c r="B7" s="1"/>
      <c r="C7" s="1">
        <v>1</v>
      </c>
      <c r="D7" s="1" t="s">
        <v>92</v>
      </c>
      <c r="E7" s="1" t="s">
        <v>103</v>
      </c>
      <c r="F7" s="1" t="s">
        <v>19</v>
      </c>
      <c r="G7" s="1" t="s">
        <v>2</v>
      </c>
      <c r="H7" s="1" t="s">
        <v>4</v>
      </c>
      <c r="I7" s="1">
        <v>3</v>
      </c>
      <c r="J7" s="1" t="s">
        <v>99</v>
      </c>
      <c r="K7" s="1"/>
      <c r="L7" s="3">
        <v>122.27</v>
      </c>
      <c r="M7" s="3">
        <v>2.65</v>
      </c>
      <c r="N7" s="1"/>
      <c r="O7" s="1"/>
      <c r="P7" s="1"/>
      <c r="Q7" s="1"/>
      <c r="R7" s="3">
        <v>25</v>
      </c>
      <c r="S7" s="1" t="s">
        <v>17</v>
      </c>
      <c r="T7" s="1">
        <f t="shared" si="0"/>
        <v>1</v>
      </c>
    </row>
    <row r="8" spans="1:20">
      <c r="A8" s="1" t="s">
        <v>16</v>
      </c>
      <c r="B8" s="1"/>
      <c r="C8" s="1">
        <v>1</v>
      </c>
      <c r="D8" s="1" t="s">
        <v>92</v>
      </c>
      <c r="E8" s="1" t="s">
        <v>103</v>
      </c>
      <c r="F8" s="1" t="s">
        <v>18</v>
      </c>
      <c r="G8" s="1" t="s">
        <v>1</v>
      </c>
      <c r="H8" s="1" t="s">
        <v>5</v>
      </c>
      <c r="I8" s="1"/>
      <c r="J8" s="1"/>
      <c r="K8" s="1"/>
      <c r="L8" s="3">
        <v>14.15</v>
      </c>
      <c r="M8" s="3">
        <v>0.87</v>
      </c>
      <c r="N8" s="1"/>
      <c r="O8" s="1"/>
      <c r="P8" s="1"/>
      <c r="Q8" s="1"/>
      <c r="R8" s="3">
        <v>0</v>
      </c>
      <c r="S8" s="1"/>
      <c r="T8" s="1">
        <f t="shared" si="0"/>
        <v>0</v>
      </c>
    </row>
    <row r="9" spans="1:20">
      <c r="A9" s="1" t="s">
        <v>16</v>
      </c>
      <c r="B9" s="1"/>
      <c r="C9" s="1">
        <v>1</v>
      </c>
      <c r="D9" s="1" t="s">
        <v>92</v>
      </c>
      <c r="E9" s="1" t="s">
        <v>103</v>
      </c>
      <c r="F9" s="1" t="s">
        <v>115</v>
      </c>
      <c r="G9" s="1" t="s">
        <v>2</v>
      </c>
      <c r="H9" s="1" t="s">
        <v>6</v>
      </c>
      <c r="I9" s="1"/>
      <c r="J9" s="1"/>
      <c r="K9" s="1"/>
      <c r="L9" s="3">
        <v>14.15</v>
      </c>
      <c r="M9" s="3">
        <v>0.87</v>
      </c>
      <c r="N9" s="1"/>
      <c r="O9" s="1"/>
      <c r="P9" s="1"/>
      <c r="Q9" s="1"/>
      <c r="R9" s="3">
        <v>25</v>
      </c>
      <c r="S9" s="1" t="s">
        <v>17</v>
      </c>
      <c r="T9" s="1">
        <f>IF(S9="Payé",1,0)</f>
        <v>1</v>
      </c>
    </row>
    <row r="10" spans="1:20">
      <c r="A10" s="1" t="s">
        <v>16</v>
      </c>
      <c r="B10" s="1"/>
      <c r="C10" s="1">
        <v>1</v>
      </c>
      <c r="D10" s="1" t="s">
        <v>92</v>
      </c>
      <c r="E10" s="1" t="s">
        <v>103</v>
      </c>
      <c r="F10" s="1" t="s">
        <v>29</v>
      </c>
      <c r="G10" s="1" t="s">
        <v>2</v>
      </c>
      <c r="H10" s="1">
        <v>28</v>
      </c>
      <c r="I10" s="1">
        <v>11</v>
      </c>
      <c r="J10" s="1" t="s">
        <v>41</v>
      </c>
      <c r="K10" s="1"/>
      <c r="L10" s="3">
        <v>78.81</v>
      </c>
      <c r="M10" s="3">
        <v>1.78</v>
      </c>
      <c r="N10" s="1"/>
      <c r="O10" s="1"/>
      <c r="P10" s="1"/>
      <c r="Q10" s="1"/>
      <c r="R10" s="3">
        <v>25</v>
      </c>
      <c r="S10" s="1" t="s">
        <v>17</v>
      </c>
      <c r="T10" s="1">
        <f t="shared" si="0"/>
        <v>1</v>
      </c>
    </row>
    <row r="11" spans="1:20">
      <c r="A11" s="1" t="s">
        <v>16</v>
      </c>
      <c r="B11" s="1"/>
      <c r="C11" s="1">
        <v>1</v>
      </c>
      <c r="D11" s="1" t="s">
        <v>92</v>
      </c>
      <c r="E11" s="1" t="s">
        <v>103</v>
      </c>
      <c r="F11" s="1" t="s">
        <v>106</v>
      </c>
      <c r="G11" s="1" t="s">
        <v>2</v>
      </c>
      <c r="H11" s="1" t="s">
        <v>5</v>
      </c>
      <c r="I11" s="1">
        <v>21</v>
      </c>
      <c r="J11" s="1" t="s">
        <v>100</v>
      </c>
      <c r="K11" s="1"/>
      <c r="L11" s="3">
        <v>27.43</v>
      </c>
      <c r="M11" s="3">
        <v>0.75</v>
      </c>
      <c r="N11" s="1"/>
      <c r="O11" s="1"/>
      <c r="P11" s="1"/>
      <c r="Q11" s="1"/>
      <c r="R11" s="3">
        <v>25</v>
      </c>
      <c r="S11" s="1" t="s">
        <v>17</v>
      </c>
      <c r="T11" s="1">
        <f t="shared" si="0"/>
        <v>1</v>
      </c>
    </row>
    <row r="12" spans="1:20">
      <c r="A12" s="1" t="s">
        <v>16</v>
      </c>
      <c r="B12" s="1"/>
      <c r="C12" s="1">
        <v>1</v>
      </c>
      <c r="D12" s="1" t="s">
        <v>92</v>
      </c>
      <c r="E12" s="1" t="s">
        <v>103</v>
      </c>
      <c r="F12" s="1" t="s">
        <v>77</v>
      </c>
      <c r="G12" s="1" t="s">
        <v>1</v>
      </c>
      <c r="H12" s="1" t="s">
        <v>5</v>
      </c>
      <c r="I12" s="1">
        <v>7</v>
      </c>
      <c r="J12" s="1" t="s">
        <v>20</v>
      </c>
      <c r="K12" s="1"/>
      <c r="L12" s="3">
        <v>12.99</v>
      </c>
      <c r="M12" s="3">
        <v>0.46</v>
      </c>
      <c r="N12" s="1"/>
      <c r="O12" s="1"/>
      <c r="P12" s="1"/>
      <c r="Q12" s="1"/>
      <c r="R12" s="3">
        <v>25</v>
      </c>
      <c r="S12" s="1" t="s">
        <v>17</v>
      </c>
      <c r="T12" s="1">
        <f t="shared" si="0"/>
        <v>1</v>
      </c>
    </row>
    <row r="13" spans="1:20">
      <c r="A13" s="1" t="s">
        <v>16</v>
      </c>
      <c r="B13" s="1"/>
      <c r="C13" s="1">
        <v>1</v>
      </c>
      <c r="D13" s="1" t="s">
        <v>92</v>
      </c>
      <c r="E13" s="1" t="s">
        <v>103</v>
      </c>
      <c r="F13" s="1" t="s">
        <v>107</v>
      </c>
      <c r="G13" s="1" t="s">
        <v>2</v>
      </c>
      <c r="H13" s="1" t="s">
        <v>5</v>
      </c>
      <c r="I13" s="1"/>
      <c r="J13" s="1"/>
      <c r="K13" s="1"/>
      <c r="L13" s="3">
        <v>65.709999999999994</v>
      </c>
      <c r="M13" s="3">
        <v>1.51</v>
      </c>
      <c r="N13" s="1"/>
      <c r="O13" s="1"/>
      <c r="P13" s="1"/>
      <c r="Q13" s="1"/>
      <c r="R13" s="3">
        <v>25</v>
      </c>
      <c r="S13" s="1" t="s">
        <v>17</v>
      </c>
      <c r="T13" s="1">
        <f>IF(S13="Payé",1,0)</f>
        <v>1</v>
      </c>
    </row>
    <row r="14" spans="1:20">
      <c r="A14" s="1" t="s">
        <v>16</v>
      </c>
      <c r="B14" s="1"/>
      <c r="C14" s="1">
        <v>1</v>
      </c>
      <c r="D14" s="1" t="s">
        <v>92</v>
      </c>
      <c r="E14" s="1" t="s">
        <v>103</v>
      </c>
      <c r="F14" s="1" t="s">
        <v>108</v>
      </c>
      <c r="G14" s="1" t="s">
        <v>2</v>
      </c>
      <c r="H14" s="1" t="s">
        <v>5</v>
      </c>
      <c r="I14" s="1"/>
      <c r="J14" s="1"/>
      <c r="K14" s="1"/>
      <c r="L14" s="3"/>
      <c r="M14" s="3"/>
      <c r="N14" s="1"/>
      <c r="O14" s="1"/>
      <c r="P14" s="1"/>
      <c r="Q14" s="1"/>
      <c r="R14" s="3">
        <v>25</v>
      </c>
      <c r="S14" s="1" t="s">
        <v>17</v>
      </c>
      <c r="T14" s="1">
        <f>IF(S14="Payé",1,0)</f>
        <v>1</v>
      </c>
    </row>
    <row r="15" spans="1:20">
      <c r="A15" s="1" t="s">
        <v>16</v>
      </c>
      <c r="B15" s="1"/>
      <c r="C15" s="1">
        <v>1</v>
      </c>
      <c r="D15" s="1" t="s">
        <v>92</v>
      </c>
      <c r="E15" s="1" t="s">
        <v>103</v>
      </c>
      <c r="F15" s="1" t="s">
        <v>109</v>
      </c>
      <c r="G15" s="1" t="s">
        <v>2</v>
      </c>
      <c r="H15" s="1" t="s">
        <v>5</v>
      </c>
      <c r="I15" s="1"/>
      <c r="J15" s="1"/>
      <c r="K15" s="1"/>
      <c r="L15" s="3"/>
      <c r="M15" s="3"/>
      <c r="N15" s="1"/>
      <c r="O15" s="1"/>
      <c r="P15" s="1"/>
      <c r="Q15" s="1"/>
      <c r="R15" s="3">
        <v>25</v>
      </c>
      <c r="S15" s="1" t="s">
        <v>17</v>
      </c>
      <c r="T15" s="1">
        <f t="shared" si="0"/>
        <v>1</v>
      </c>
    </row>
    <row r="16" spans="1:20">
      <c r="A16" s="1" t="s">
        <v>16</v>
      </c>
      <c r="B16" s="1"/>
      <c r="C16" s="1">
        <v>1</v>
      </c>
      <c r="D16" s="1" t="s">
        <v>92</v>
      </c>
      <c r="E16" s="1" t="s">
        <v>103</v>
      </c>
      <c r="F16" s="1" t="s">
        <v>29</v>
      </c>
      <c r="G16" s="1" t="s">
        <v>2</v>
      </c>
      <c r="H16" s="1" t="s">
        <v>5</v>
      </c>
      <c r="I16" s="1"/>
      <c r="J16" s="1"/>
      <c r="K16" s="1"/>
      <c r="L16" s="3"/>
      <c r="M16" s="3"/>
      <c r="N16" s="1"/>
      <c r="O16" s="1"/>
      <c r="P16" s="1"/>
      <c r="Q16" s="1"/>
      <c r="R16" s="3">
        <v>25</v>
      </c>
      <c r="S16" s="1" t="s">
        <v>17</v>
      </c>
      <c r="T16" s="1">
        <f t="shared" si="0"/>
        <v>1</v>
      </c>
    </row>
    <row r="17" spans="1:23">
      <c r="A17" s="1" t="s">
        <v>16</v>
      </c>
      <c r="B17" s="1"/>
      <c r="C17" s="1">
        <v>1</v>
      </c>
      <c r="D17" s="1" t="s">
        <v>92</v>
      </c>
      <c r="E17" s="1" t="s">
        <v>103</v>
      </c>
      <c r="F17" s="1" t="s">
        <v>51</v>
      </c>
      <c r="G17" s="1" t="s">
        <v>2</v>
      </c>
      <c r="H17" s="1" t="s">
        <v>5</v>
      </c>
      <c r="I17" s="1"/>
      <c r="J17" s="1"/>
      <c r="K17" s="1"/>
      <c r="L17" s="3"/>
      <c r="M17" s="3"/>
      <c r="N17" s="1"/>
      <c r="O17" s="1"/>
      <c r="P17" s="1"/>
      <c r="Q17" s="1"/>
      <c r="R17" s="3">
        <v>25</v>
      </c>
      <c r="S17" s="1" t="s">
        <v>17</v>
      </c>
      <c r="T17" s="1">
        <f t="shared" si="0"/>
        <v>1</v>
      </c>
    </row>
    <row r="18" spans="1:23">
      <c r="A18" s="1" t="s">
        <v>16</v>
      </c>
      <c r="B18" s="1"/>
      <c r="C18" s="1">
        <v>1</v>
      </c>
      <c r="D18" s="1" t="s">
        <v>92</v>
      </c>
      <c r="E18" s="1" t="s">
        <v>103</v>
      </c>
      <c r="F18" s="1" t="s">
        <v>19</v>
      </c>
      <c r="G18" s="1" t="s">
        <v>2</v>
      </c>
      <c r="H18" s="1" t="s">
        <v>4</v>
      </c>
      <c r="I18" s="1"/>
      <c r="J18" s="1"/>
      <c r="K18" s="1"/>
      <c r="L18" s="3"/>
      <c r="M18" s="3"/>
      <c r="N18" s="1"/>
      <c r="O18" s="1"/>
      <c r="P18" s="1"/>
      <c r="Q18" s="1"/>
      <c r="R18" s="3">
        <v>25</v>
      </c>
      <c r="S18" s="15" t="s">
        <v>17</v>
      </c>
      <c r="T18" s="1">
        <f t="shared" si="0"/>
        <v>1</v>
      </c>
    </row>
    <row r="19" spans="1:23">
      <c r="A19" s="1" t="s">
        <v>16</v>
      </c>
      <c r="B19" s="1"/>
      <c r="C19" s="1">
        <v>1</v>
      </c>
      <c r="D19" s="1" t="s">
        <v>92</v>
      </c>
      <c r="E19" s="1" t="s">
        <v>103</v>
      </c>
      <c r="F19" s="1" t="s">
        <v>14</v>
      </c>
      <c r="G19" s="1" t="s">
        <v>1</v>
      </c>
      <c r="H19" s="1" t="s">
        <v>5</v>
      </c>
      <c r="I19" s="1"/>
      <c r="J19" s="1"/>
      <c r="K19" s="1"/>
      <c r="L19" s="3"/>
      <c r="M19" s="3"/>
      <c r="N19" s="1"/>
      <c r="O19" s="1"/>
      <c r="P19" s="1"/>
      <c r="Q19" s="1"/>
      <c r="R19" s="3">
        <v>0</v>
      </c>
      <c r="S19" s="1" t="s">
        <v>17</v>
      </c>
      <c r="T19" s="1">
        <f t="shared" si="0"/>
        <v>1</v>
      </c>
    </row>
    <row r="20" spans="1:23">
      <c r="A20" s="1" t="s">
        <v>16</v>
      </c>
      <c r="B20" s="1"/>
      <c r="C20" s="1">
        <v>1</v>
      </c>
      <c r="D20" s="1" t="s">
        <v>92</v>
      </c>
      <c r="E20" s="1" t="s">
        <v>103</v>
      </c>
      <c r="F20" s="1" t="s">
        <v>19</v>
      </c>
      <c r="G20" s="1" t="s">
        <v>2</v>
      </c>
      <c r="H20" s="1" t="s">
        <v>6</v>
      </c>
      <c r="I20" s="1"/>
      <c r="J20" s="1"/>
      <c r="K20" s="1"/>
      <c r="L20" s="3"/>
      <c r="M20" s="3"/>
      <c r="N20" s="1"/>
      <c r="O20" s="1"/>
      <c r="P20" s="1"/>
      <c r="Q20" s="1"/>
      <c r="R20" s="3">
        <v>25</v>
      </c>
      <c r="S20" s="1" t="s">
        <v>17</v>
      </c>
      <c r="T20" s="1">
        <f t="shared" si="0"/>
        <v>1</v>
      </c>
    </row>
    <row r="21" spans="1:23">
      <c r="A21" s="1" t="s">
        <v>16</v>
      </c>
      <c r="B21" s="1"/>
      <c r="C21" s="1">
        <v>1</v>
      </c>
      <c r="D21" s="1" t="s">
        <v>92</v>
      </c>
      <c r="E21" s="1" t="s">
        <v>103</v>
      </c>
      <c r="F21" s="1" t="s">
        <v>14</v>
      </c>
      <c r="G21" s="1" t="s">
        <v>1</v>
      </c>
      <c r="H21" s="1" t="s">
        <v>7</v>
      </c>
      <c r="I21" s="1"/>
      <c r="J21" s="1"/>
      <c r="K21" s="1"/>
      <c r="L21" s="3"/>
      <c r="M21" s="3"/>
      <c r="N21" s="1"/>
      <c r="O21" s="1"/>
      <c r="P21" s="1"/>
      <c r="Q21" s="1"/>
      <c r="R21" s="3">
        <v>25</v>
      </c>
      <c r="S21" s="1" t="s">
        <v>17</v>
      </c>
      <c r="T21" s="1">
        <f t="shared" si="0"/>
        <v>1</v>
      </c>
    </row>
    <row r="22" spans="1:23">
      <c r="A22" s="1" t="s">
        <v>16</v>
      </c>
      <c r="B22" s="1"/>
      <c r="C22" s="1">
        <v>1</v>
      </c>
      <c r="D22" s="1" t="s">
        <v>92</v>
      </c>
      <c r="E22" s="1" t="s">
        <v>103</v>
      </c>
      <c r="F22" s="1" t="s">
        <v>29</v>
      </c>
      <c r="G22" s="1" t="s">
        <v>2</v>
      </c>
      <c r="H22" s="1" t="s">
        <v>7</v>
      </c>
      <c r="I22" s="1"/>
      <c r="J22" s="1"/>
      <c r="K22" s="1"/>
      <c r="L22" s="3"/>
      <c r="M22" s="3"/>
      <c r="N22" s="1"/>
      <c r="O22" s="1"/>
      <c r="P22" s="1"/>
      <c r="Q22" s="1"/>
      <c r="R22" s="3">
        <v>25</v>
      </c>
      <c r="S22" s="1" t="s">
        <v>17</v>
      </c>
      <c r="T22" s="1">
        <f t="shared" si="0"/>
        <v>1</v>
      </c>
    </row>
    <row r="23" spans="1:23">
      <c r="A23" s="1" t="s">
        <v>16</v>
      </c>
      <c r="B23" s="1"/>
      <c r="C23" s="1">
        <v>1</v>
      </c>
      <c r="D23" s="1" t="s">
        <v>92</v>
      </c>
      <c r="E23" s="1" t="s">
        <v>103</v>
      </c>
      <c r="F23" s="1" t="s">
        <v>110</v>
      </c>
      <c r="G23" s="1" t="s">
        <v>1</v>
      </c>
      <c r="H23" s="1" t="s">
        <v>5</v>
      </c>
      <c r="I23" s="1">
        <v>2</v>
      </c>
      <c r="J23" s="1" t="s">
        <v>73</v>
      </c>
      <c r="K23" s="1"/>
      <c r="L23" s="3"/>
      <c r="M23" s="3"/>
      <c r="N23" s="1"/>
      <c r="O23" s="1"/>
      <c r="P23" s="1"/>
      <c r="Q23" s="1"/>
      <c r="R23" s="3">
        <v>25</v>
      </c>
      <c r="S23" s="1" t="s">
        <v>17</v>
      </c>
      <c r="T23" s="1">
        <f t="shared" si="0"/>
        <v>1</v>
      </c>
    </row>
    <row r="24" spans="1:23">
      <c r="A24" s="1" t="s">
        <v>16</v>
      </c>
      <c r="B24" s="1"/>
      <c r="C24" s="1">
        <v>1</v>
      </c>
      <c r="D24" s="1" t="s">
        <v>92</v>
      </c>
      <c r="E24" s="1" t="s">
        <v>103</v>
      </c>
      <c r="F24" s="1" t="s">
        <v>0</v>
      </c>
      <c r="G24" s="1" t="s">
        <v>1</v>
      </c>
      <c r="H24" s="1" t="s">
        <v>4</v>
      </c>
      <c r="I24" s="1">
        <v>9</v>
      </c>
      <c r="J24" s="1" t="s">
        <v>70</v>
      </c>
      <c r="K24" s="1"/>
      <c r="L24" s="3"/>
      <c r="M24" s="3"/>
      <c r="N24" s="1"/>
      <c r="O24" s="1"/>
      <c r="P24" s="1"/>
      <c r="Q24" s="1"/>
      <c r="R24" s="3">
        <v>25</v>
      </c>
      <c r="S24" s="1" t="s">
        <v>17</v>
      </c>
      <c r="T24" s="1">
        <f t="shared" si="0"/>
        <v>1</v>
      </c>
    </row>
    <row r="25" spans="1:23">
      <c r="A25" s="1" t="s">
        <v>16</v>
      </c>
      <c r="B25" s="1"/>
      <c r="C25" s="1">
        <v>1</v>
      </c>
      <c r="D25" s="1" t="s">
        <v>92</v>
      </c>
      <c r="E25" s="1" t="s">
        <v>103</v>
      </c>
      <c r="F25" s="1" t="s">
        <v>43</v>
      </c>
      <c r="G25" s="1" t="s">
        <v>2</v>
      </c>
      <c r="H25" s="1" t="s">
        <v>7</v>
      </c>
      <c r="I25" s="1"/>
      <c r="J25" s="1"/>
      <c r="K25" s="1"/>
      <c r="L25" s="3"/>
      <c r="M25" s="3"/>
      <c r="N25" s="1"/>
      <c r="O25" s="1"/>
      <c r="P25" s="1"/>
      <c r="Q25" s="1"/>
      <c r="R25" s="3">
        <v>25</v>
      </c>
      <c r="S25" s="1" t="s">
        <v>17</v>
      </c>
      <c r="T25" s="1">
        <f t="shared" si="0"/>
        <v>1</v>
      </c>
      <c r="W25" s="22" t="e">
        <f>SUM(R7:R26)-SUMPRODUCT(R7:R26,T7:T25)</f>
        <v>#VALUE!</v>
      </c>
    </row>
    <row r="26" spans="1:23">
      <c r="A26" s="1" t="s">
        <v>16</v>
      </c>
      <c r="B26" s="1"/>
      <c r="C26" s="1">
        <v>1</v>
      </c>
      <c r="D26" s="1" t="s">
        <v>92</v>
      </c>
      <c r="E26" s="1" t="s">
        <v>112</v>
      </c>
      <c r="F26" s="1" t="s">
        <v>111</v>
      </c>
      <c r="G26" s="1" t="s">
        <v>8</v>
      </c>
      <c r="H26" s="1" t="s">
        <v>7</v>
      </c>
      <c r="I26" s="1">
        <v>1</v>
      </c>
      <c r="J26" s="1" t="s">
        <v>101</v>
      </c>
      <c r="K26" s="1"/>
      <c r="L26" s="3"/>
      <c r="M26" s="3"/>
      <c r="N26" s="1"/>
      <c r="O26" s="1"/>
      <c r="P26" s="1"/>
      <c r="Q26" s="1"/>
      <c r="R26" s="3">
        <v>30</v>
      </c>
      <c r="S26" s="1" t="s">
        <v>17</v>
      </c>
      <c r="T26" s="1">
        <f t="shared" si="0"/>
        <v>1</v>
      </c>
    </row>
    <row r="27" spans="1:23">
      <c r="A27" s="1" t="s">
        <v>117</v>
      </c>
      <c r="B27" s="1"/>
      <c r="C27" s="1">
        <v>1</v>
      </c>
      <c r="D27" s="1" t="s">
        <v>92</v>
      </c>
      <c r="E27" s="1" t="s">
        <v>103</v>
      </c>
      <c r="F27" s="1" t="s">
        <v>77</v>
      </c>
      <c r="G27" s="1" t="s">
        <v>2</v>
      </c>
      <c r="H27" s="1" t="s">
        <v>6</v>
      </c>
      <c r="I27" s="1">
        <v>7</v>
      </c>
      <c r="J27" s="1" t="s">
        <v>20</v>
      </c>
      <c r="K27" s="1"/>
      <c r="L27" s="3"/>
      <c r="M27" s="3"/>
      <c r="N27" s="1"/>
      <c r="O27" s="1"/>
      <c r="P27" s="1"/>
      <c r="Q27" s="1"/>
      <c r="R27" s="3">
        <v>25</v>
      </c>
      <c r="S27" s="1" t="s">
        <v>17</v>
      </c>
      <c r="T27" s="1">
        <f t="shared" si="0"/>
        <v>1</v>
      </c>
    </row>
    <row r="28" spans="1:23">
      <c r="A28" s="1" t="s">
        <v>67</v>
      </c>
      <c r="B28" s="1"/>
      <c r="C28" s="1">
        <v>1</v>
      </c>
      <c r="D28" s="1" t="s">
        <v>92</v>
      </c>
      <c r="E28" s="1" t="s">
        <v>103</v>
      </c>
      <c r="F28" s="1" t="s">
        <v>113</v>
      </c>
      <c r="G28" s="1" t="s">
        <v>9</v>
      </c>
      <c r="H28" s="1" t="s">
        <v>4</v>
      </c>
      <c r="I28" s="1"/>
      <c r="J28" s="1"/>
      <c r="K28" s="1"/>
      <c r="L28" s="3"/>
      <c r="M28" s="3"/>
      <c r="N28" s="1"/>
      <c r="O28" s="1"/>
      <c r="P28" s="1"/>
      <c r="Q28" s="1"/>
      <c r="R28" s="3">
        <v>20</v>
      </c>
      <c r="S28" s="1" t="s">
        <v>17</v>
      </c>
      <c r="T28" s="1">
        <f t="shared" si="0"/>
        <v>1</v>
      </c>
    </row>
    <row r="29" spans="1:23">
      <c r="A29" s="1" t="s">
        <v>67</v>
      </c>
      <c r="B29" s="1"/>
      <c r="C29" s="1">
        <v>1</v>
      </c>
      <c r="D29" s="1" t="s">
        <v>92</v>
      </c>
      <c r="E29" s="1" t="s">
        <v>103</v>
      </c>
      <c r="F29" s="1" t="s">
        <v>0</v>
      </c>
      <c r="G29" s="1" t="s">
        <v>2</v>
      </c>
      <c r="H29" s="1" t="s">
        <v>6</v>
      </c>
      <c r="I29" s="1">
        <v>10</v>
      </c>
      <c r="J29" s="1" t="s">
        <v>46</v>
      </c>
      <c r="K29" s="1"/>
      <c r="L29" s="3"/>
      <c r="M29" s="3"/>
      <c r="N29" s="1"/>
      <c r="O29" s="1"/>
      <c r="P29" s="1"/>
      <c r="Q29" s="1"/>
      <c r="R29" s="3">
        <v>25</v>
      </c>
      <c r="S29" s="1" t="s">
        <v>17</v>
      </c>
      <c r="T29" s="1">
        <f t="shared" si="0"/>
        <v>1</v>
      </c>
    </row>
    <row r="30" spans="1:23">
      <c r="A30" s="1" t="s">
        <v>67</v>
      </c>
      <c r="B30" s="1"/>
      <c r="C30" s="1">
        <v>1</v>
      </c>
      <c r="D30" s="1" t="s">
        <v>92</v>
      </c>
      <c r="E30" s="1" t="s">
        <v>103</v>
      </c>
      <c r="F30" s="1" t="s">
        <v>114</v>
      </c>
      <c r="G30" s="1" t="s">
        <v>2</v>
      </c>
      <c r="H30" s="1" t="s">
        <v>6</v>
      </c>
      <c r="I30" s="1">
        <v>21</v>
      </c>
      <c r="J30" s="1" t="s">
        <v>102</v>
      </c>
      <c r="K30" s="1"/>
      <c r="L30" s="3"/>
      <c r="M30" s="3"/>
      <c r="N30" s="1"/>
      <c r="O30" s="1"/>
      <c r="P30" s="1"/>
      <c r="Q30" s="1"/>
      <c r="R30" s="3">
        <v>25</v>
      </c>
      <c r="S30" s="1" t="s">
        <v>17</v>
      </c>
      <c r="T30" s="1">
        <f t="shared" si="0"/>
        <v>1</v>
      </c>
    </row>
    <row r="31" spans="1:23">
      <c r="A31" s="1" t="s">
        <v>10</v>
      </c>
      <c r="B31" s="1"/>
      <c r="C31" s="1">
        <v>1</v>
      </c>
      <c r="D31" s="1" t="s">
        <v>92</v>
      </c>
      <c r="E31" s="1" t="s">
        <v>103</v>
      </c>
      <c r="F31" s="1" t="s">
        <v>19</v>
      </c>
      <c r="G31" s="1" t="s">
        <v>9</v>
      </c>
      <c r="H31" s="1" t="s">
        <v>4</v>
      </c>
      <c r="I31" s="1"/>
      <c r="J31" s="1"/>
      <c r="K31" s="1"/>
      <c r="L31" s="3"/>
      <c r="M31" s="3"/>
      <c r="N31" s="1"/>
      <c r="O31" s="1"/>
      <c r="P31" s="1"/>
      <c r="Q31" s="1"/>
      <c r="R31" s="3">
        <v>25</v>
      </c>
      <c r="S31" s="1"/>
      <c r="T31" s="1">
        <f t="shared" si="0"/>
        <v>0</v>
      </c>
    </row>
    <row r="32" spans="1:23">
      <c r="A32" s="1" t="s">
        <v>10</v>
      </c>
      <c r="B32" s="1"/>
      <c r="C32" s="1">
        <v>1</v>
      </c>
      <c r="D32" s="1" t="s">
        <v>92</v>
      </c>
      <c r="E32" s="1" t="s">
        <v>103</v>
      </c>
      <c r="F32" s="1" t="s">
        <v>14</v>
      </c>
      <c r="G32" s="1" t="s">
        <v>11</v>
      </c>
      <c r="H32" s="1" t="s">
        <v>5</v>
      </c>
      <c r="I32" s="1">
        <v>11</v>
      </c>
      <c r="J32" s="1" t="s">
        <v>12</v>
      </c>
      <c r="K32" s="1"/>
      <c r="L32" s="3"/>
      <c r="M32" s="3"/>
      <c r="N32" s="1"/>
      <c r="O32" s="1"/>
      <c r="P32" s="1"/>
      <c r="Q32" s="1"/>
      <c r="R32" s="3">
        <v>25</v>
      </c>
      <c r="S32" s="1"/>
      <c r="T32" s="1">
        <f t="shared" si="0"/>
        <v>0</v>
      </c>
    </row>
    <row r="33" spans="1:24">
      <c r="A33" s="1" t="s">
        <v>10</v>
      </c>
      <c r="B33" s="1"/>
      <c r="C33" s="1">
        <v>1</v>
      </c>
      <c r="D33" s="1" t="s">
        <v>92</v>
      </c>
      <c r="E33" s="1" t="s">
        <v>103</v>
      </c>
      <c r="F33" s="1" t="s">
        <v>14</v>
      </c>
      <c r="G33" s="1" t="s">
        <v>13</v>
      </c>
      <c r="H33" s="1" t="s">
        <v>5</v>
      </c>
      <c r="I33" s="1">
        <v>11</v>
      </c>
      <c r="J33" s="1" t="s">
        <v>12</v>
      </c>
      <c r="K33" s="1"/>
      <c r="L33" s="3"/>
      <c r="M33" s="3"/>
      <c r="N33" s="1"/>
      <c r="O33" s="1"/>
      <c r="P33" s="1"/>
      <c r="Q33" s="1"/>
      <c r="R33" s="3">
        <v>25</v>
      </c>
      <c r="S33" s="1"/>
      <c r="T33" s="1">
        <f t="shared" si="0"/>
        <v>0</v>
      </c>
    </row>
    <row r="34" spans="1:24">
      <c r="A34" s="1" t="s">
        <v>10</v>
      </c>
      <c r="B34" s="1"/>
      <c r="C34" s="1">
        <v>1</v>
      </c>
      <c r="D34" s="1" t="s">
        <v>92</v>
      </c>
      <c r="E34" s="1" t="s">
        <v>103</v>
      </c>
      <c r="F34" s="1" t="s">
        <v>14</v>
      </c>
      <c r="G34" s="1" t="s">
        <v>13</v>
      </c>
      <c r="H34" s="1" t="s">
        <v>5</v>
      </c>
      <c r="I34" s="1">
        <v>11</v>
      </c>
      <c r="J34" s="1" t="s">
        <v>12</v>
      </c>
      <c r="K34" s="1"/>
      <c r="L34" s="3"/>
      <c r="M34" s="3"/>
      <c r="N34" s="1"/>
      <c r="O34" s="1"/>
      <c r="P34" s="1"/>
      <c r="Q34" s="1"/>
      <c r="R34" s="3">
        <v>25</v>
      </c>
      <c r="S34" s="1"/>
      <c r="T34" s="1">
        <f t="shared" si="0"/>
        <v>0</v>
      </c>
      <c r="U34" s="22">
        <f>SUM(R31:R35)-SUMPRODUCT(R31:R35,T30:T34)</f>
        <v>100</v>
      </c>
    </row>
    <row r="35" spans="1:24">
      <c r="A35" s="1" t="s">
        <v>10</v>
      </c>
      <c r="B35" s="1"/>
      <c r="C35" s="1">
        <v>1</v>
      </c>
      <c r="D35" s="1" t="s">
        <v>92</v>
      </c>
      <c r="E35" s="1" t="s">
        <v>103</v>
      </c>
      <c r="F35" s="1" t="s">
        <v>14</v>
      </c>
      <c r="G35" s="1" t="s">
        <v>13</v>
      </c>
      <c r="H35" s="1" t="s">
        <v>5</v>
      </c>
      <c r="I35" s="1">
        <v>11</v>
      </c>
      <c r="J35" s="1" t="s">
        <v>12</v>
      </c>
      <c r="K35" s="1"/>
      <c r="L35" s="3"/>
      <c r="M35" s="3"/>
      <c r="N35" s="1"/>
      <c r="O35" s="1"/>
      <c r="P35" s="1"/>
      <c r="Q35" s="1"/>
      <c r="R35" s="3">
        <v>25</v>
      </c>
      <c r="S35" s="1"/>
      <c r="T35" s="1">
        <f t="shared" si="0"/>
        <v>0</v>
      </c>
    </row>
    <row r="36" spans="1:24">
      <c r="A36" s="1" t="s">
        <v>15</v>
      </c>
      <c r="B36" s="1"/>
      <c r="C36" s="1">
        <v>1</v>
      </c>
      <c r="D36" s="1" t="s">
        <v>92</v>
      </c>
      <c r="E36" s="1" t="s">
        <v>103</v>
      </c>
      <c r="F36" s="1" t="s">
        <v>43</v>
      </c>
      <c r="G36" s="1" t="s">
        <v>2</v>
      </c>
      <c r="H36" s="1" t="s">
        <v>6</v>
      </c>
      <c r="I36" s="1"/>
      <c r="J36" s="1"/>
      <c r="K36" s="1"/>
      <c r="L36" s="3"/>
      <c r="M36" s="3"/>
      <c r="N36" s="1"/>
      <c r="O36" s="1"/>
      <c r="P36" s="1"/>
      <c r="Q36" s="1"/>
      <c r="R36" s="3">
        <v>0</v>
      </c>
      <c r="S36" s="1"/>
      <c r="T36" s="1">
        <f t="shared" si="0"/>
        <v>0</v>
      </c>
    </row>
    <row r="37" spans="1:24">
      <c r="A37" s="1" t="s">
        <v>15</v>
      </c>
      <c r="B37" s="1"/>
      <c r="C37" s="1">
        <v>1</v>
      </c>
      <c r="D37" s="1" t="s">
        <v>92</v>
      </c>
      <c r="E37" s="1" t="s">
        <v>103</v>
      </c>
      <c r="F37" s="1" t="s">
        <v>75</v>
      </c>
      <c r="G37" s="1" t="s">
        <v>1</v>
      </c>
      <c r="H37" s="1" t="s">
        <v>6</v>
      </c>
      <c r="I37" s="1"/>
      <c r="J37" s="1"/>
      <c r="K37" s="1"/>
      <c r="L37" s="3"/>
      <c r="M37" s="3"/>
      <c r="N37" s="1"/>
      <c r="O37" s="1"/>
      <c r="P37" s="1"/>
      <c r="Q37" s="1"/>
      <c r="R37" s="3">
        <v>0</v>
      </c>
      <c r="S37" s="1"/>
      <c r="T37" s="1">
        <f t="shared" si="0"/>
        <v>0</v>
      </c>
    </row>
    <row r="38" spans="1:24">
      <c r="A38" s="1" t="s">
        <v>15</v>
      </c>
      <c r="B38" s="1"/>
      <c r="C38" s="1">
        <v>1</v>
      </c>
      <c r="D38" s="1" t="s">
        <v>92</v>
      </c>
      <c r="E38" s="1" t="s">
        <v>103</v>
      </c>
      <c r="F38" s="1" t="s">
        <v>116</v>
      </c>
      <c r="G38" s="1" t="s">
        <v>2</v>
      </c>
      <c r="H38" s="1" t="s">
        <v>6</v>
      </c>
      <c r="I38" s="1"/>
      <c r="J38" s="1"/>
      <c r="K38" s="1"/>
      <c r="L38" s="3"/>
      <c r="M38" s="3"/>
      <c r="N38" s="1"/>
      <c r="O38" s="1"/>
      <c r="P38" s="1"/>
      <c r="Q38" s="1"/>
      <c r="R38" s="3">
        <v>0</v>
      </c>
      <c r="T38" s="1"/>
    </row>
    <row r="39" spans="1:24">
      <c r="A39" s="1"/>
      <c r="B39" s="1"/>
      <c r="C39" s="1"/>
      <c r="D39" s="1"/>
      <c r="E39" s="1"/>
      <c r="F39" s="1"/>
      <c r="G39" s="1"/>
      <c r="H39" s="1"/>
      <c r="I39" s="1"/>
      <c r="K39" s="1"/>
      <c r="L39" s="3"/>
      <c r="M39" s="3"/>
      <c r="N39" s="1"/>
      <c r="O39" s="1"/>
    </row>
    <row r="40" spans="1:2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3"/>
      <c r="M40" s="3"/>
      <c r="N40" s="1"/>
      <c r="O40" s="1"/>
    </row>
    <row r="41" spans="1:24">
      <c r="A41" s="1"/>
      <c r="B41" s="1"/>
      <c r="C41" s="1"/>
      <c r="D41" s="1"/>
      <c r="E41" s="1"/>
      <c r="F41" s="1"/>
      <c r="G41" s="1"/>
      <c r="H41" s="3"/>
      <c r="I41" s="1"/>
      <c r="J41" s="1"/>
      <c r="K41" s="1"/>
      <c r="L41" s="3"/>
      <c r="M41" s="3"/>
      <c r="N41" s="1"/>
      <c r="O41" s="3"/>
    </row>
    <row r="42" spans="1:2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3"/>
      <c r="M42" s="3"/>
      <c r="N42" s="1"/>
      <c r="O42" s="1"/>
    </row>
    <row r="43" spans="1:2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3"/>
      <c r="M43" s="3"/>
      <c r="N43" s="1"/>
      <c r="O43" s="1"/>
    </row>
    <row r="44" spans="1:24">
      <c r="A44" s="1"/>
      <c r="B44" s="1"/>
      <c r="C44" s="1"/>
      <c r="D44" s="1"/>
      <c r="E44" s="1"/>
      <c r="F44" s="1"/>
      <c r="G44" s="1"/>
      <c r="H44" s="1"/>
      <c r="I44" s="1"/>
      <c r="J44" s="13"/>
      <c r="K44" s="1"/>
      <c r="L44" s="3"/>
      <c r="M44" s="3"/>
      <c r="N44" s="1"/>
      <c r="O44" s="1"/>
    </row>
    <row r="45" spans="1:2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3"/>
      <c r="M45" s="3"/>
      <c r="N45" s="1"/>
      <c r="O45" s="1"/>
    </row>
    <row r="46" spans="1:2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3"/>
      <c r="M46" s="3"/>
      <c r="N46" s="1"/>
      <c r="O46" s="1"/>
      <c r="T46" t="e">
        <f>SUMPRODUCT(R2:R38,T2:T37)</f>
        <v>#VALUE!</v>
      </c>
      <c r="W46" t="s">
        <v>129</v>
      </c>
      <c r="X46" s="22" t="e">
        <f>R47-T46</f>
        <v>#VALUE!</v>
      </c>
    </row>
    <row r="47" spans="1:2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R47" s="22">
        <f>SUM(R2:R38)</f>
        <v>755</v>
      </c>
    </row>
    <row r="48" spans="1:2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C60"/>
  <sheetViews>
    <sheetView topLeftCell="B16" workbookViewId="0">
      <selection activeCell="S41" sqref="S41"/>
    </sheetView>
  </sheetViews>
  <sheetFormatPr baseColWidth="10" defaultRowHeight="15" x14ac:dyDescent="0"/>
  <cols>
    <col min="6" max="6" width="13" bestFit="1" customWidth="1"/>
    <col min="10" max="10" width="13.33203125" bestFit="1" customWidth="1"/>
    <col min="11" max="11" width="17" bestFit="1" customWidth="1"/>
    <col min="12" max="12" width="11.5" bestFit="1" customWidth="1"/>
    <col min="13" max="13" width="15.6640625" bestFit="1" customWidth="1"/>
    <col min="14" max="15" width="15.6640625" customWidth="1"/>
    <col min="16" max="17" width="9.6640625" customWidth="1"/>
    <col min="20" max="20" width="10.83203125" hidden="1" customWidth="1"/>
    <col min="28" max="28" width="12.33203125" bestFit="1" customWidth="1"/>
  </cols>
  <sheetData>
    <row r="1" spans="1:23">
      <c r="A1" s="1" t="s">
        <v>80</v>
      </c>
      <c r="B1" s="1" t="s">
        <v>148</v>
      </c>
      <c r="C1" s="1" t="s">
        <v>88</v>
      </c>
      <c r="D1" s="1" t="s">
        <v>81</v>
      </c>
      <c r="E1" s="1" t="s">
        <v>82</v>
      </c>
      <c r="F1" s="1" t="s">
        <v>83</v>
      </c>
      <c r="G1" s="1" t="s">
        <v>127</v>
      </c>
      <c r="H1" s="1" t="s">
        <v>85</v>
      </c>
      <c r="I1" s="1" t="s">
        <v>86</v>
      </c>
      <c r="J1" s="1" t="s">
        <v>87</v>
      </c>
      <c r="K1" s="1" t="s">
        <v>89</v>
      </c>
      <c r="L1" s="1" t="s">
        <v>21</v>
      </c>
      <c r="M1" s="1" t="s">
        <v>22</v>
      </c>
      <c r="N1" s="1" t="s">
        <v>90</v>
      </c>
      <c r="O1" s="1" t="s">
        <v>50</v>
      </c>
      <c r="P1" s="1" t="s">
        <v>35</v>
      </c>
      <c r="Q1" s="1" t="s">
        <v>36</v>
      </c>
      <c r="R1" s="1" t="s">
        <v>34</v>
      </c>
    </row>
    <row r="2" spans="1:23">
      <c r="A2" s="1" t="s">
        <v>16</v>
      </c>
      <c r="B2" s="1" t="s">
        <v>16</v>
      </c>
      <c r="C2" s="1">
        <v>1</v>
      </c>
      <c r="D2" s="1" t="s">
        <v>91</v>
      </c>
      <c r="E2" s="1" t="s">
        <v>37</v>
      </c>
      <c r="F2" s="1" t="s">
        <v>14</v>
      </c>
      <c r="G2" s="1" t="s">
        <v>2</v>
      </c>
      <c r="H2" s="1" t="s">
        <v>5</v>
      </c>
      <c r="I2" s="1"/>
      <c r="J2" s="1"/>
      <c r="K2" s="2">
        <v>41736</v>
      </c>
      <c r="L2" s="2">
        <v>41750</v>
      </c>
      <c r="M2" s="2">
        <v>41753</v>
      </c>
      <c r="N2" s="14">
        <f ca="1">SUMPRODUCT((WEEKDAY(ROW(INDIRECT(K2&amp;":"&amp;L2)),2)&lt;7)*(COUNTIF('Jours fériés'!C$6:C$16,ROW(INDIRECT(Avril!K2&amp;":"&amp;L2)))=0))</f>
        <v>11</v>
      </c>
      <c r="O2" s="1">
        <f ca="1">SUMPRODUCT((WEEKDAY(ROW(INDIRECT(K2&amp;":"&amp;M2)),2)&lt;7)*(COUNTIF('Jours fériés'!C1:C16,ROW(INDIRECT(Avril!K2&amp;":"&amp;M2)))=0))</f>
        <v>14</v>
      </c>
      <c r="P2" s="1">
        <v>18.190000000000001</v>
      </c>
      <c r="Q2" s="1">
        <v>0.56000000000000005</v>
      </c>
      <c r="R2" s="1">
        <v>0</v>
      </c>
      <c r="S2" s="1"/>
      <c r="T2" s="1">
        <f>IF(S2="Payé",1,0)</f>
        <v>0</v>
      </c>
      <c r="U2" s="1"/>
      <c r="V2" s="1"/>
      <c r="W2" s="1"/>
    </row>
    <row r="3" spans="1:23">
      <c r="A3" s="1" t="s">
        <v>104</v>
      </c>
      <c r="B3" s="1" t="s">
        <v>149</v>
      </c>
      <c r="C3" s="1">
        <v>1</v>
      </c>
      <c r="D3" s="1" t="s">
        <v>92</v>
      </c>
      <c r="E3" s="1" t="s">
        <v>37</v>
      </c>
      <c r="F3" s="1" t="s">
        <v>18</v>
      </c>
      <c r="G3" s="1" t="s">
        <v>2</v>
      </c>
      <c r="H3" s="1" t="s">
        <v>7</v>
      </c>
      <c r="I3" s="1"/>
      <c r="J3" s="1"/>
      <c r="K3" s="2">
        <v>41738</v>
      </c>
      <c r="L3" s="2">
        <v>41746</v>
      </c>
      <c r="M3" s="2">
        <v>41753</v>
      </c>
      <c r="N3" s="14">
        <f ca="1">SUMPRODUCT((WEEKDAY(ROW(INDIRECT(K3&amp;":"&amp;L3)),2)&lt;7)*(COUNTIF('Jours fériés'!C$6:C$16,ROW(INDIRECT(Avril!K3&amp;":"&amp;L3)))=0))</f>
        <v>7</v>
      </c>
      <c r="O3" s="1">
        <f ca="1">SUMPRODUCT((WEEKDAY(ROW(INDIRECT(K3&amp;":"&amp;M3)),2)&lt;7)*(COUNTIF('Jours fériés'!C1:C16,ROW(INDIRECT(Avril!K3&amp;":"&amp;M3)))=0))</f>
        <v>12</v>
      </c>
      <c r="P3" s="1">
        <v>121.89</v>
      </c>
      <c r="Q3" s="1">
        <v>2.64</v>
      </c>
      <c r="R3" s="1">
        <v>25</v>
      </c>
      <c r="S3" s="1" t="s">
        <v>17</v>
      </c>
      <c r="T3" s="1">
        <f t="shared" ref="T3:T45" si="0">IF(S3="Payé",1,0)</f>
        <v>1</v>
      </c>
      <c r="U3" s="1"/>
      <c r="V3" s="1"/>
      <c r="W3" s="1"/>
    </row>
    <row r="4" spans="1:23">
      <c r="A4" s="1" t="s">
        <v>104</v>
      </c>
      <c r="B4" s="1" t="s">
        <v>149</v>
      </c>
      <c r="C4" s="1">
        <v>1</v>
      </c>
      <c r="D4" s="1" t="s">
        <v>92</v>
      </c>
      <c r="E4" s="1" t="s">
        <v>37</v>
      </c>
      <c r="F4" s="1" t="s">
        <v>19</v>
      </c>
      <c r="G4" s="1" t="s">
        <v>2</v>
      </c>
      <c r="H4" s="1" t="s">
        <v>6</v>
      </c>
      <c r="I4" s="1">
        <v>7</v>
      </c>
      <c r="J4" s="1" t="s">
        <v>20</v>
      </c>
      <c r="K4" s="2">
        <v>41738</v>
      </c>
      <c r="L4" s="2">
        <v>41746</v>
      </c>
      <c r="M4" s="2">
        <v>41753</v>
      </c>
      <c r="N4" s="14">
        <f ca="1">SUMPRODUCT((WEEKDAY(ROW(INDIRECT(K4&amp;":"&amp;L4)),2)&lt;7)*(COUNTIF('Jours fériés'!C$6:C$16,ROW(INDIRECT(Avril!K4&amp;":"&amp;L4)))=0))</f>
        <v>7</v>
      </c>
      <c r="O4" s="1">
        <f ca="1">SUMPRODUCT((WEEKDAY(ROW(INDIRECT(K4&amp;":"&amp;M4)),2)&lt;7)*(COUNTIF('Jours fériés'!C1:C16,ROW(INDIRECT(Avril!K4&amp;":"&amp;M4)))=0))</f>
        <v>12</v>
      </c>
      <c r="P4" s="1"/>
      <c r="Q4" s="1"/>
      <c r="R4" s="1">
        <v>25</v>
      </c>
      <c r="S4" s="1" t="s">
        <v>17</v>
      </c>
      <c r="T4" s="1">
        <f t="shared" si="0"/>
        <v>1</v>
      </c>
      <c r="U4" s="1"/>
      <c r="V4" s="1"/>
      <c r="W4" s="1"/>
    </row>
    <row r="5" spans="1:23">
      <c r="A5" s="1" t="s">
        <v>104</v>
      </c>
      <c r="B5" s="1" t="s">
        <v>149</v>
      </c>
      <c r="C5" s="1">
        <v>1</v>
      </c>
      <c r="D5" s="1" t="s">
        <v>92</v>
      </c>
      <c r="E5" s="1" t="s">
        <v>37</v>
      </c>
      <c r="F5" s="1" t="s">
        <v>19</v>
      </c>
      <c r="G5" s="1" t="s">
        <v>1</v>
      </c>
      <c r="H5" s="1" t="s">
        <v>6</v>
      </c>
      <c r="I5" s="1">
        <v>10</v>
      </c>
      <c r="J5" s="1" t="s">
        <v>23</v>
      </c>
      <c r="K5" s="2">
        <v>41738</v>
      </c>
      <c r="L5" s="2">
        <v>41746</v>
      </c>
      <c r="M5" s="2">
        <v>41753</v>
      </c>
      <c r="N5" s="14">
        <f ca="1">SUMPRODUCT((WEEKDAY(ROW(INDIRECT(K5&amp;":"&amp;L5)),2)&lt;7)*(COUNTIF('Jours fériés'!C$6:C$16,ROW(INDIRECT(Avril!K5&amp;":"&amp;L5)))=0))</f>
        <v>7</v>
      </c>
      <c r="O5" s="1">
        <f ca="1">SUMPRODUCT((WEEKDAY(ROW(INDIRECT(K5&amp;":"&amp;M5)),2)&lt;7)*(COUNTIF('Jours fériés'!C1:C16,ROW(INDIRECT(Avril!K5&amp;":"&amp;M5)))=0))</f>
        <v>12</v>
      </c>
      <c r="P5" s="1"/>
      <c r="Q5" s="1"/>
      <c r="R5" s="1">
        <v>25</v>
      </c>
      <c r="S5" s="1" t="s">
        <v>17</v>
      </c>
      <c r="T5" s="1">
        <f t="shared" si="0"/>
        <v>1</v>
      </c>
      <c r="U5" s="1"/>
      <c r="V5" s="1"/>
      <c r="W5" s="1"/>
    </row>
    <row r="6" spans="1:23">
      <c r="A6" s="1" t="s">
        <v>104</v>
      </c>
      <c r="B6" s="1" t="s">
        <v>149</v>
      </c>
      <c r="C6" s="1">
        <v>1</v>
      </c>
      <c r="D6" s="1" t="s">
        <v>92</v>
      </c>
      <c r="E6" s="1" t="s">
        <v>37</v>
      </c>
      <c r="F6" s="1" t="s">
        <v>14</v>
      </c>
      <c r="G6" s="1" t="s">
        <v>2</v>
      </c>
      <c r="H6" s="1" t="s">
        <v>5</v>
      </c>
      <c r="I6" s="1">
        <v>10</v>
      </c>
      <c r="J6" s="1" t="s">
        <v>26</v>
      </c>
      <c r="K6" s="2">
        <v>41738</v>
      </c>
      <c r="L6" s="2">
        <v>41746</v>
      </c>
      <c r="M6" s="2">
        <v>41753</v>
      </c>
      <c r="N6" s="14">
        <f ca="1">SUMPRODUCT((WEEKDAY(ROW(INDIRECT(K6&amp;":"&amp;L6)),2)&lt;7)*(COUNTIF('Jours fériés'!C$6:C$16,ROW(INDIRECT(Avril!K6&amp;":"&amp;L6)))=0))</f>
        <v>7</v>
      </c>
      <c r="O6" s="1">
        <f ca="1">SUMPRODUCT((WEEKDAY(ROW(INDIRECT(K6&amp;":"&amp;M6)),2)&lt;7)*(COUNTIF('Jours fériés'!C1:C16,ROW(INDIRECT(Avril!K6&amp;":"&amp;M6)))=0))</f>
        <v>12</v>
      </c>
      <c r="P6" s="1"/>
      <c r="Q6" s="1"/>
      <c r="R6" s="1">
        <v>25</v>
      </c>
      <c r="S6" s="1" t="s">
        <v>17</v>
      </c>
      <c r="T6" s="1">
        <f t="shared" si="0"/>
        <v>1</v>
      </c>
      <c r="U6" s="1"/>
      <c r="V6" s="1"/>
      <c r="W6" s="1"/>
    </row>
    <row r="7" spans="1:23">
      <c r="A7" s="1" t="s">
        <v>104</v>
      </c>
      <c r="B7" s="1" t="s">
        <v>149</v>
      </c>
      <c r="C7" s="1">
        <v>1</v>
      </c>
      <c r="D7" s="1" t="s">
        <v>92</v>
      </c>
      <c r="E7" s="1" t="s">
        <v>37</v>
      </c>
      <c r="F7" s="1" t="s">
        <v>24</v>
      </c>
      <c r="G7" s="1" t="s">
        <v>2</v>
      </c>
      <c r="H7" s="1" t="s">
        <v>5</v>
      </c>
      <c r="I7" s="1">
        <v>31</v>
      </c>
      <c r="J7" s="1" t="s">
        <v>25</v>
      </c>
      <c r="K7" s="2">
        <v>41738</v>
      </c>
      <c r="L7" s="2">
        <v>41746</v>
      </c>
      <c r="M7" s="2">
        <v>41753</v>
      </c>
      <c r="N7" s="14">
        <f ca="1">SUMPRODUCT((WEEKDAY(ROW(INDIRECT(K7&amp;":"&amp;L7)),2)&lt;7)*(COUNTIF('Jours fériés'!C$6:C$16,ROW(INDIRECT(Avril!K7&amp;":"&amp;L7)))=0))</f>
        <v>7</v>
      </c>
      <c r="O7" s="1">
        <f ca="1">SUMPRODUCT((WEEKDAY(ROW(INDIRECT(K7&amp;":"&amp;M7)),2)&lt;7)*(COUNTIF('Jours fériés'!C1:C16,ROW(INDIRECT(Avril!K7&amp;":"&amp;M7)))=0))</f>
        <v>12</v>
      </c>
      <c r="P7" s="1"/>
      <c r="Q7" s="1"/>
      <c r="R7" s="1">
        <v>25</v>
      </c>
      <c r="S7" s="1" t="s">
        <v>17</v>
      </c>
      <c r="T7" s="1">
        <f t="shared" si="0"/>
        <v>1</v>
      </c>
      <c r="U7" s="1"/>
      <c r="V7" s="1"/>
      <c r="W7" s="1"/>
    </row>
    <row r="8" spans="1:23">
      <c r="A8" s="1" t="s">
        <v>104</v>
      </c>
      <c r="B8" s="1" t="s">
        <v>149</v>
      </c>
      <c r="C8" s="1">
        <v>1</v>
      </c>
      <c r="D8" s="1" t="s">
        <v>92</v>
      </c>
      <c r="E8" s="1" t="s">
        <v>37</v>
      </c>
      <c r="F8" s="1" t="s">
        <v>19</v>
      </c>
      <c r="G8" s="1" t="s">
        <v>1</v>
      </c>
      <c r="H8" s="1" t="s">
        <v>6</v>
      </c>
      <c r="I8" s="1">
        <v>7</v>
      </c>
      <c r="J8" s="1" t="s">
        <v>20</v>
      </c>
      <c r="K8" s="2">
        <v>41738</v>
      </c>
      <c r="L8" s="2">
        <v>41746</v>
      </c>
      <c r="M8" s="2">
        <v>41753</v>
      </c>
      <c r="N8" s="14">
        <f ca="1">SUMPRODUCT((WEEKDAY(ROW(INDIRECT(K8&amp;":"&amp;L8)),2)&lt;7)*(COUNTIF('Jours fériés'!C$6:C$16,ROW(INDIRECT(Avril!K8&amp;":"&amp;L8)))=0))</f>
        <v>7</v>
      </c>
      <c r="O8" s="1">
        <f ca="1">SUMPRODUCT((WEEKDAY(ROW(INDIRECT(K8&amp;":"&amp;M8)),2)&lt;7)*(COUNTIF('Jours fériés'!C1:C16,ROW(INDIRECT(Avril!K8&amp;":"&amp;M8)))=0))</f>
        <v>12</v>
      </c>
      <c r="P8" s="1"/>
      <c r="Q8" s="1"/>
      <c r="R8" s="1">
        <v>25</v>
      </c>
      <c r="S8" s="1" t="s">
        <v>17</v>
      </c>
      <c r="T8" s="1">
        <f t="shared" si="0"/>
        <v>1</v>
      </c>
      <c r="U8" s="1"/>
      <c r="V8" s="1"/>
      <c r="W8" s="1"/>
    </row>
    <row r="9" spans="1:23">
      <c r="A9" s="1" t="s">
        <v>104</v>
      </c>
      <c r="B9" s="1" t="s">
        <v>149</v>
      </c>
      <c r="C9" s="1">
        <v>1</v>
      </c>
      <c r="D9" s="1" t="s">
        <v>92</v>
      </c>
      <c r="E9" s="1" t="s">
        <v>37</v>
      </c>
      <c r="F9" s="1" t="s">
        <v>24</v>
      </c>
      <c r="G9" s="1" t="s">
        <v>32</v>
      </c>
      <c r="H9" s="1" t="s">
        <v>6</v>
      </c>
      <c r="I9" s="1">
        <v>7</v>
      </c>
      <c r="J9" s="1" t="s">
        <v>33</v>
      </c>
      <c r="K9" s="2">
        <v>41738</v>
      </c>
      <c r="L9" s="2">
        <v>41746</v>
      </c>
      <c r="M9" s="2">
        <v>41753</v>
      </c>
      <c r="N9" s="14">
        <f ca="1">SUMPRODUCT((WEEKDAY(ROW(INDIRECT(K9&amp;":"&amp;L9)),2)&lt;7)*(COUNTIF('Jours fériés'!C$6:C$16,ROW(INDIRECT(Avril!K9&amp;":"&amp;L9)))=0))</f>
        <v>7</v>
      </c>
      <c r="O9" s="1">
        <f ca="1">SUMPRODUCT((WEEKDAY(ROW(INDIRECT(K9&amp;":"&amp;M9)),2)&lt;7)*(COUNTIF('Jours fériés'!C1:C16,ROW(INDIRECT(Avril!K9&amp;":"&amp;M9)))=0))</f>
        <v>12</v>
      </c>
      <c r="P9" s="1"/>
      <c r="Q9" s="1"/>
      <c r="R9" s="1">
        <v>0</v>
      </c>
      <c r="S9" s="1" t="s">
        <v>17</v>
      </c>
      <c r="T9" s="1">
        <f t="shared" si="0"/>
        <v>1</v>
      </c>
      <c r="U9" s="1"/>
      <c r="V9" s="1"/>
      <c r="W9" s="1"/>
    </row>
    <row r="10" spans="1:23">
      <c r="A10" s="1" t="s">
        <v>104</v>
      </c>
      <c r="B10" s="1" t="s">
        <v>149</v>
      </c>
      <c r="C10" s="1">
        <v>1</v>
      </c>
      <c r="D10" s="1" t="s">
        <v>92</v>
      </c>
      <c r="E10" s="1" t="s">
        <v>37</v>
      </c>
      <c r="F10" s="1" t="s">
        <v>27</v>
      </c>
      <c r="G10" s="1" t="s">
        <v>2</v>
      </c>
      <c r="H10" s="1">
        <v>24</v>
      </c>
      <c r="I10" s="1">
        <v>7</v>
      </c>
      <c r="J10" s="1" t="s">
        <v>28</v>
      </c>
      <c r="K10" s="4">
        <v>41738</v>
      </c>
      <c r="L10" s="2">
        <v>41746</v>
      </c>
      <c r="M10" s="2">
        <v>41753</v>
      </c>
      <c r="N10" s="14">
        <f ca="1">SUMPRODUCT((WEEKDAY(ROW(INDIRECT(K10&amp;":"&amp;L10)),2)&lt;7)*(COUNTIF('Jours fériés'!C$6:C$16,ROW(INDIRECT(Avril!K10&amp;":"&amp;L10)))=0))</f>
        <v>7</v>
      </c>
      <c r="O10" s="1">
        <f ca="1">SUMPRODUCT((WEEKDAY(ROW(INDIRECT(K10&amp;":"&amp;M10)),2)&lt;7)*(COUNTIF('Jours fériés'!C3:C16,ROW(INDIRECT(Avril!K10&amp;":"&amp;M10)))=0))</f>
        <v>12</v>
      </c>
      <c r="P10" s="1"/>
      <c r="Q10" s="1"/>
      <c r="R10" s="1">
        <v>25</v>
      </c>
      <c r="S10" s="1" t="s">
        <v>17</v>
      </c>
      <c r="T10" s="1">
        <f t="shared" si="0"/>
        <v>1</v>
      </c>
      <c r="U10" s="1"/>
      <c r="V10" s="1"/>
      <c r="W10" s="1"/>
    </row>
    <row r="11" spans="1:23">
      <c r="A11" s="1" t="s">
        <v>104</v>
      </c>
      <c r="B11" s="1" t="s">
        <v>149</v>
      </c>
      <c r="C11" s="1">
        <v>1</v>
      </c>
      <c r="D11" s="1" t="s">
        <v>92</v>
      </c>
      <c r="E11" s="1" t="s">
        <v>37</v>
      </c>
      <c r="F11" s="1" t="s">
        <v>29</v>
      </c>
      <c r="G11" s="1" t="s">
        <v>2</v>
      </c>
      <c r="H11" s="1">
        <v>28</v>
      </c>
      <c r="I11" s="1">
        <v>11</v>
      </c>
      <c r="J11" s="1" t="s">
        <v>30</v>
      </c>
      <c r="K11" s="4">
        <v>41738</v>
      </c>
      <c r="L11" s="2">
        <v>41746</v>
      </c>
      <c r="M11" s="2">
        <v>41753</v>
      </c>
      <c r="N11" s="14">
        <f ca="1">SUMPRODUCT((WEEKDAY(ROW(INDIRECT(K11&amp;":"&amp;L11)),2)&lt;7)*(COUNTIF('Jours fériés'!C$6:C$16,ROW(INDIRECT(Avril!K11&amp;":"&amp;L11)))=0))</f>
        <v>7</v>
      </c>
      <c r="O11" s="1">
        <f ca="1">SUMPRODUCT((WEEKDAY(ROW(INDIRECT(K11&amp;":"&amp;M11)),2)&lt;7)*(COUNTIF('Jours fériés'!C4:C16,ROW(INDIRECT(Avril!K11&amp;":"&amp;M11)))=0))</f>
        <v>12</v>
      </c>
      <c r="P11" s="1"/>
      <c r="Q11" s="1"/>
      <c r="R11" s="1">
        <v>25</v>
      </c>
      <c r="S11" s="1" t="s">
        <v>17</v>
      </c>
      <c r="T11" s="1">
        <f t="shared" si="0"/>
        <v>1</v>
      </c>
      <c r="U11" s="1"/>
      <c r="V11" s="1"/>
      <c r="W11" s="1"/>
    </row>
    <row r="12" spans="1:23">
      <c r="A12" s="1" t="s">
        <v>10</v>
      </c>
      <c r="B12" s="1"/>
      <c r="C12" s="1">
        <v>1</v>
      </c>
      <c r="D12" s="1" t="s">
        <v>31</v>
      </c>
      <c r="E12" s="1" t="s">
        <v>37</v>
      </c>
      <c r="F12" s="1" t="s">
        <v>19</v>
      </c>
      <c r="G12" s="1" t="s">
        <v>2</v>
      </c>
      <c r="H12" s="1" t="s">
        <v>4</v>
      </c>
      <c r="I12" s="1"/>
      <c r="J12" s="1"/>
      <c r="K12" s="4">
        <v>41738</v>
      </c>
      <c r="L12" s="2">
        <v>41746</v>
      </c>
      <c r="M12" s="2">
        <v>41753</v>
      </c>
      <c r="N12" s="14">
        <f ca="1">SUMPRODUCT((WEEKDAY(ROW(INDIRECT(K12&amp;":"&amp;L12)),2)&lt;7)*(COUNTIF('Jours fériés'!C$6:C$16,ROW(INDIRECT(Avril!K12&amp;":"&amp;L12)))=0))</f>
        <v>7</v>
      </c>
      <c r="O12" s="1">
        <f ca="1">SUMPRODUCT((WEEKDAY(ROW(INDIRECT(K12&amp;":"&amp;M12)),2)&lt;7)*(COUNTIF('Jours fériés'!C5:C16,ROW(INDIRECT(Avril!K12&amp;":"&amp;M12)))=0))</f>
        <v>12</v>
      </c>
      <c r="P12" s="1"/>
      <c r="Q12" s="1"/>
      <c r="R12" s="1">
        <v>0</v>
      </c>
      <c r="S12" s="1"/>
      <c r="T12" s="1">
        <f t="shared" si="0"/>
        <v>0</v>
      </c>
      <c r="U12" s="1"/>
      <c r="V12" s="1"/>
      <c r="W12" s="1"/>
    </row>
    <row r="13" spans="1:23">
      <c r="A13" s="1" t="s">
        <v>16</v>
      </c>
      <c r="B13" s="1"/>
      <c r="C13" s="1">
        <v>1</v>
      </c>
      <c r="D13" s="1" t="s">
        <v>92</v>
      </c>
      <c r="E13" s="1" t="s">
        <v>38</v>
      </c>
      <c r="F13" s="1" t="s">
        <v>14</v>
      </c>
      <c r="G13" s="1" t="s">
        <v>2</v>
      </c>
      <c r="H13" s="1" t="s">
        <v>5</v>
      </c>
      <c r="I13" s="1"/>
      <c r="J13" s="1"/>
      <c r="K13" s="2">
        <v>41739</v>
      </c>
      <c r="L13" s="2">
        <v>41741</v>
      </c>
      <c r="M13" s="2">
        <v>41754</v>
      </c>
      <c r="N13" s="14">
        <f ca="1">SUMPRODUCT((WEEKDAY(ROW(INDIRECT(K13&amp;":"&amp;L13)),2)&lt;7)*(COUNTIF('Jours fériés'!C$6:C$16,ROW(INDIRECT(Avril!K13&amp;":"&amp;L13)))=0))</f>
        <v>3</v>
      </c>
      <c r="O13" s="1">
        <f ca="1">SUMPRODUCT((WEEKDAY(ROW(INDIRECT(K13&amp;":"&amp;M13)),2)&lt;7)*(COUNTIF('Jours fériés'!C1:C16,ROW(INDIRECT(Avril!K13&amp;":"&amp;M13)))=0))</f>
        <v>13</v>
      </c>
      <c r="P13" s="1">
        <v>15.83</v>
      </c>
      <c r="Q13" s="1">
        <v>0.52</v>
      </c>
      <c r="R13" s="1">
        <v>25</v>
      </c>
      <c r="S13" s="1" t="s">
        <v>17</v>
      </c>
      <c r="T13" s="1">
        <f t="shared" si="0"/>
        <v>1</v>
      </c>
      <c r="U13" s="1"/>
      <c r="V13" s="1"/>
      <c r="W13" s="1"/>
    </row>
    <row r="14" spans="1:23">
      <c r="A14" s="1" t="s">
        <v>15</v>
      </c>
      <c r="B14" s="1"/>
      <c r="C14" s="1">
        <v>1</v>
      </c>
      <c r="D14" s="1" t="s">
        <v>92</v>
      </c>
      <c r="E14" s="1" t="s">
        <v>37</v>
      </c>
      <c r="F14" s="1" t="s">
        <v>51</v>
      </c>
      <c r="G14" s="1" t="s">
        <v>2</v>
      </c>
      <c r="H14" s="1" t="s">
        <v>6</v>
      </c>
      <c r="I14" s="1"/>
      <c r="J14" s="1"/>
      <c r="K14" s="2">
        <v>41741</v>
      </c>
      <c r="L14" s="2">
        <v>41745</v>
      </c>
      <c r="M14" s="2">
        <v>41751</v>
      </c>
      <c r="N14" s="14">
        <f ca="1">SUMPRODUCT((WEEKDAY(ROW(INDIRECT(K14&amp;":"&amp;L14)),2)&lt;7)*(COUNTIF('Jours fériés'!C$6:C$16,ROW(INDIRECT(Avril!K14&amp;":"&amp;L14)))=0))</f>
        <v>4</v>
      </c>
      <c r="O14" s="1">
        <f ca="1">SUMPRODUCT((WEEKDAY(ROW(INDIRECT(K14&amp;":"&amp;M14)),2)&lt;7)*(COUNTIF('Jours fériés'!C6:C17,ROW(INDIRECT(Avril!K14&amp;":"&amp;M14)))=0))</f>
        <v>8</v>
      </c>
      <c r="P14" s="1"/>
      <c r="Q14" s="1"/>
      <c r="R14" s="1">
        <v>0</v>
      </c>
      <c r="S14" s="1"/>
      <c r="T14" s="1">
        <f t="shared" si="0"/>
        <v>0</v>
      </c>
      <c r="U14" s="1"/>
      <c r="V14" s="1"/>
      <c r="W14" s="1"/>
    </row>
    <row r="15" spans="1:23">
      <c r="A15" s="1" t="s">
        <v>15</v>
      </c>
      <c r="B15" s="1"/>
      <c r="C15" s="1">
        <v>1</v>
      </c>
      <c r="D15" s="1" t="s">
        <v>92</v>
      </c>
      <c r="E15" s="1" t="s">
        <v>37</v>
      </c>
      <c r="F15" s="1" t="s">
        <v>14</v>
      </c>
      <c r="G15" s="1" t="s">
        <v>2</v>
      </c>
      <c r="H15" s="1" t="s">
        <v>6</v>
      </c>
      <c r="I15" s="1"/>
      <c r="J15" s="1"/>
      <c r="K15" s="2">
        <v>41741</v>
      </c>
      <c r="L15" s="2">
        <v>41745</v>
      </c>
      <c r="M15" s="2">
        <v>41751</v>
      </c>
      <c r="N15" s="14">
        <f ca="1">SUMPRODUCT((WEEKDAY(ROW(INDIRECT(K15&amp;":"&amp;L15)),2)&lt;7)*(COUNTIF('Jours fériés'!C$6:C$16,ROW(INDIRECT(Avril!K15&amp;":"&amp;L15)))=0))</f>
        <v>4</v>
      </c>
      <c r="O15" s="1">
        <f ca="1">SUMPRODUCT((WEEKDAY(ROW(INDIRECT(K15&amp;":"&amp;M15)),2)&lt;7)*(COUNTIF('Jours fériés'!C6:C18,ROW(INDIRECT(Avril!K15&amp;":"&amp;M15)))=0))</f>
        <v>8</v>
      </c>
      <c r="P15" s="1"/>
      <c r="Q15" s="1"/>
      <c r="R15" s="1">
        <v>0</v>
      </c>
      <c r="S15" s="1"/>
      <c r="T15" s="1">
        <f t="shared" si="0"/>
        <v>0</v>
      </c>
      <c r="U15" s="1"/>
      <c r="V15" s="1"/>
      <c r="W15" s="1"/>
    </row>
    <row r="16" spans="1:23">
      <c r="A16" s="1" t="s">
        <v>15</v>
      </c>
      <c r="B16" s="1"/>
      <c r="C16" s="1">
        <v>1</v>
      </c>
      <c r="D16" s="1" t="s">
        <v>92</v>
      </c>
      <c r="E16" s="1" t="s">
        <v>37</v>
      </c>
      <c r="F16" s="1" t="s">
        <v>19</v>
      </c>
      <c r="G16" s="1" t="s">
        <v>2</v>
      </c>
      <c r="H16" s="1" t="s">
        <v>6</v>
      </c>
      <c r="I16" s="1"/>
      <c r="J16" s="1"/>
      <c r="K16" s="2">
        <v>41741</v>
      </c>
      <c r="L16" s="2">
        <v>41745</v>
      </c>
      <c r="M16" s="2">
        <v>41751</v>
      </c>
      <c r="N16" s="14">
        <f ca="1">SUMPRODUCT((WEEKDAY(ROW(INDIRECT(K16&amp;":"&amp;L16)),2)&lt;7)*(COUNTIF('Jours fériés'!C$6:C$16,ROW(INDIRECT(Avril!K16&amp;":"&amp;L16)))=0))</f>
        <v>4</v>
      </c>
      <c r="O16" s="1">
        <f ca="1">SUMPRODUCT((WEEKDAY(ROW(INDIRECT(K16&amp;":"&amp;M16)),2)&lt;7)*(COUNTIF('Jours fériés'!C6:C19,ROW(INDIRECT(Avril!K16&amp;":"&amp;M16)))=0))</f>
        <v>8</v>
      </c>
      <c r="P16" s="1"/>
      <c r="Q16" s="1"/>
      <c r="R16" s="1">
        <v>0</v>
      </c>
      <c r="S16" s="1"/>
      <c r="T16" s="1">
        <f t="shared" si="0"/>
        <v>0</v>
      </c>
      <c r="U16" s="1"/>
      <c r="V16" s="1"/>
      <c r="W16" s="1"/>
    </row>
    <row r="17" spans="1:23">
      <c r="A17" s="1" t="s">
        <v>16</v>
      </c>
      <c r="B17" s="1"/>
      <c r="C17" s="1">
        <v>1</v>
      </c>
      <c r="D17" s="1" t="s">
        <v>92</v>
      </c>
      <c r="E17" s="1" t="s">
        <v>44</v>
      </c>
      <c r="F17" s="1" t="s">
        <v>45</v>
      </c>
      <c r="G17" s="1" t="s">
        <v>2</v>
      </c>
      <c r="H17" s="1" t="s">
        <v>39</v>
      </c>
      <c r="I17" s="1">
        <v>9</v>
      </c>
      <c r="J17" s="1" t="s">
        <v>49</v>
      </c>
      <c r="K17" s="2">
        <v>41742</v>
      </c>
      <c r="L17" s="2">
        <v>41744</v>
      </c>
      <c r="M17" s="2">
        <v>41787</v>
      </c>
      <c r="N17" s="14">
        <f ca="1">SUMPRODUCT((WEEKDAY(ROW(INDIRECT(K17&amp;":"&amp;L17)),2)&lt;7)*(COUNTIF('Jours fériés'!C$6:C$16,ROW(INDIRECT(Avril!K17&amp;":"&amp;L17)))=0))</f>
        <v>2</v>
      </c>
      <c r="O17" s="1">
        <f ca="1">SUMPRODUCT((WEEKDAY(ROW(INDIRECT(K17&amp;":"&amp;M17)),2)&lt;7)*(COUNTIF('Jours fériés'!C10:C20,ROW(INDIRECT(Avril!K17&amp;":"&amp;M17)))=0))</f>
        <v>39</v>
      </c>
      <c r="P17" s="1">
        <v>14.43</v>
      </c>
      <c r="Q17" s="1">
        <v>0.49</v>
      </c>
      <c r="R17" s="1">
        <v>25</v>
      </c>
      <c r="S17" s="1" t="s">
        <v>17</v>
      </c>
      <c r="T17" s="1">
        <f t="shared" si="0"/>
        <v>1</v>
      </c>
      <c r="U17" s="1"/>
      <c r="V17" s="1"/>
      <c r="W17" s="1"/>
    </row>
    <row r="18" spans="1:23">
      <c r="A18" s="1" t="s">
        <v>104</v>
      </c>
      <c r="B18" s="1"/>
      <c r="C18" s="1">
        <v>1</v>
      </c>
      <c r="D18" s="1" t="s">
        <v>92</v>
      </c>
      <c r="E18" s="1" t="s">
        <v>37</v>
      </c>
      <c r="F18" s="1" t="s">
        <v>205</v>
      </c>
      <c r="G18" s="1" t="s">
        <v>2</v>
      </c>
      <c r="H18" s="1" t="s">
        <v>4</v>
      </c>
      <c r="I18" s="1"/>
      <c r="J18" s="1"/>
      <c r="K18" s="2">
        <v>41742</v>
      </c>
      <c r="L18" s="2">
        <v>41744</v>
      </c>
      <c r="M18" s="2">
        <v>41782</v>
      </c>
      <c r="N18" s="14">
        <f ca="1">SUMPRODUCT((WEEKDAY(ROW(INDIRECT(K18&amp;":"&amp;L18)),2)&lt;7)*(COUNTIF('Jours fériés'!C$6:C$16,ROW(INDIRECT(Avril!K18&amp;":"&amp;L18)))=0))</f>
        <v>2</v>
      </c>
      <c r="O18" s="1">
        <f ca="1">SUMPRODUCT((WEEKDAY(ROW(INDIRECT(K18&amp;":"&amp;M18)),2)&lt;7)*(COUNTIF('Jours fériés'!C11:C21,ROW(INDIRECT(Avril!K18&amp;":"&amp;M18)))=0))</f>
        <v>35</v>
      </c>
      <c r="P18" s="1">
        <v>12.72</v>
      </c>
      <c r="Q18" s="1"/>
      <c r="R18" s="1">
        <v>0</v>
      </c>
      <c r="S18" s="1"/>
      <c r="T18" s="1">
        <f t="shared" si="0"/>
        <v>0</v>
      </c>
      <c r="U18" s="1"/>
      <c r="V18" s="1"/>
      <c r="W18" s="1"/>
    </row>
    <row r="19" spans="1:23">
      <c r="A19" s="1" t="s">
        <v>16</v>
      </c>
      <c r="B19" s="1"/>
      <c r="C19" s="1">
        <v>1</v>
      </c>
      <c r="D19" s="1" t="s">
        <v>92</v>
      </c>
      <c r="E19" s="1" t="s">
        <v>37</v>
      </c>
      <c r="F19" s="1" t="s">
        <v>47</v>
      </c>
      <c r="G19" s="1" t="s">
        <v>2</v>
      </c>
      <c r="H19" s="1" t="s">
        <v>39</v>
      </c>
      <c r="I19" s="1">
        <v>10</v>
      </c>
      <c r="J19" s="1" t="s">
        <v>46</v>
      </c>
      <c r="K19" s="2">
        <v>41745</v>
      </c>
      <c r="L19" s="2">
        <v>41751</v>
      </c>
      <c r="M19" s="2">
        <v>41759</v>
      </c>
      <c r="N19" s="14">
        <f ca="1">SUMPRODUCT((WEEKDAY(ROW(INDIRECT(K19&amp;":"&amp;L19)),2)&lt;7)*(COUNTIF('Jours fériés'!C$6:C$16,ROW(INDIRECT(Avril!K19&amp;":"&amp;L19)))=0))</f>
        <v>5</v>
      </c>
      <c r="O19" s="1">
        <f ca="1">SUMPRODUCT((WEEKDAY(ROW(INDIRECT(K19&amp;":"&amp;M19)),2)&lt;7)*(COUNTIF('Jours fériés'!C$1:C$30,ROW(INDIRECT(Avril!K19&amp;":"&amp;M19)))=0))</f>
        <v>12</v>
      </c>
      <c r="P19" s="1">
        <v>132.25</v>
      </c>
      <c r="Q19" s="1"/>
      <c r="R19" s="1">
        <v>25</v>
      </c>
      <c r="S19" s="1" t="s">
        <v>17</v>
      </c>
      <c r="T19" s="1">
        <f t="shared" si="0"/>
        <v>1</v>
      </c>
      <c r="U19" s="1"/>
      <c r="V19" s="1"/>
      <c r="W19" s="1"/>
    </row>
    <row r="20" spans="1:23">
      <c r="A20" s="1" t="s">
        <v>16</v>
      </c>
      <c r="B20" s="1"/>
      <c r="C20" s="1">
        <v>1</v>
      </c>
      <c r="D20" s="1" t="s">
        <v>92</v>
      </c>
      <c r="E20" s="1" t="s">
        <v>37</v>
      </c>
      <c r="F20" s="1" t="s">
        <v>19</v>
      </c>
      <c r="G20" s="1" t="s">
        <v>2</v>
      </c>
      <c r="H20" s="1" t="s">
        <v>40</v>
      </c>
      <c r="I20" s="1">
        <v>7</v>
      </c>
      <c r="J20" s="1" t="s">
        <v>20</v>
      </c>
      <c r="K20" s="2">
        <v>41745</v>
      </c>
      <c r="L20" s="2">
        <v>41751</v>
      </c>
      <c r="M20" s="2">
        <v>41759</v>
      </c>
      <c r="N20" s="14">
        <f ca="1">SUMPRODUCT((WEEKDAY(ROW(INDIRECT(K20&amp;":"&amp;L20)),2)&lt;7)*(COUNTIF('Jours fériés'!C$6:C$16,ROW(INDIRECT(Avril!K20&amp;":"&amp;L20)))=0))</f>
        <v>5</v>
      </c>
      <c r="O20" s="1">
        <f ca="1">SUMPRODUCT((WEEKDAY(ROW(INDIRECT(K20&amp;":"&amp;M20)),2)&lt;7)*(COUNTIF('Jours fériés'!C$1:C$30,ROW(INDIRECT(Avril!K20&amp;":"&amp;M20)))=0))</f>
        <v>12</v>
      </c>
      <c r="P20" s="1"/>
      <c r="Q20" s="1"/>
      <c r="R20" s="1">
        <v>25</v>
      </c>
      <c r="S20" s="1" t="s">
        <v>17</v>
      </c>
      <c r="T20" s="1">
        <f t="shared" si="0"/>
        <v>1</v>
      </c>
      <c r="U20" s="1"/>
      <c r="V20" s="1"/>
      <c r="W20" s="1"/>
    </row>
    <row r="21" spans="1:23">
      <c r="A21" s="1" t="s">
        <v>16</v>
      </c>
      <c r="B21" s="1"/>
      <c r="C21" s="1">
        <v>1</v>
      </c>
      <c r="D21" s="1" t="s">
        <v>92</v>
      </c>
      <c r="E21" s="1" t="s">
        <v>37</v>
      </c>
      <c r="F21" s="1" t="s">
        <v>29</v>
      </c>
      <c r="G21" s="1" t="s">
        <v>1</v>
      </c>
      <c r="H21" s="1" t="s">
        <v>39</v>
      </c>
      <c r="I21" s="1">
        <v>10</v>
      </c>
      <c r="J21" s="1" t="s">
        <v>42</v>
      </c>
      <c r="K21" s="2">
        <v>41745</v>
      </c>
      <c r="L21" s="2">
        <v>41751</v>
      </c>
      <c r="M21" s="2">
        <v>41759</v>
      </c>
      <c r="N21" s="14">
        <f ca="1">SUMPRODUCT((WEEKDAY(ROW(INDIRECT(K21&amp;":"&amp;L21)),2)&lt;7)*(COUNTIF('Jours fériés'!C$6:C$16,ROW(INDIRECT(Avril!K21&amp;":"&amp;L21)))=0))</f>
        <v>5</v>
      </c>
      <c r="O21" s="1">
        <f ca="1">SUMPRODUCT((WEEKDAY(ROW(INDIRECT(K21&amp;":"&amp;M21)),2)&lt;7)*(COUNTIF('Jours fériés'!C$1:C$30,ROW(INDIRECT(Avril!K21&amp;":"&amp;M21)))=0))</f>
        <v>12</v>
      </c>
      <c r="P21" s="1"/>
      <c r="Q21" s="1"/>
      <c r="R21" s="1">
        <v>25</v>
      </c>
      <c r="S21" s="1" t="s">
        <v>17</v>
      </c>
      <c r="T21" s="1">
        <f t="shared" si="0"/>
        <v>1</v>
      </c>
      <c r="U21" s="1"/>
      <c r="V21" s="1"/>
      <c r="W21" s="1"/>
    </row>
    <row r="22" spans="1:23">
      <c r="A22" s="1" t="s">
        <v>16</v>
      </c>
      <c r="B22" s="1"/>
      <c r="C22" s="1">
        <v>1</v>
      </c>
      <c r="D22" s="1" t="s">
        <v>92</v>
      </c>
      <c r="E22" s="1" t="s">
        <v>37</v>
      </c>
      <c r="F22" s="1" t="s">
        <v>29</v>
      </c>
      <c r="G22" s="1" t="s">
        <v>1</v>
      </c>
      <c r="H22" s="1" t="s">
        <v>4</v>
      </c>
      <c r="I22" s="1">
        <v>11</v>
      </c>
      <c r="J22" s="1" t="s">
        <v>41</v>
      </c>
      <c r="K22" s="2">
        <v>41745</v>
      </c>
      <c r="L22" s="2">
        <v>41751</v>
      </c>
      <c r="M22" s="2">
        <v>41759</v>
      </c>
      <c r="N22" s="14">
        <f ca="1">SUMPRODUCT((WEEKDAY(ROW(INDIRECT(K22&amp;":"&amp;L22)),2)&lt;7)*(COUNTIF('Jours fériés'!C$6:C$16,ROW(INDIRECT(Avril!K22&amp;":"&amp;L22)))=0))</f>
        <v>5</v>
      </c>
      <c r="O22" s="1">
        <f ca="1">SUMPRODUCT((WEEKDAY(ROW(INDIRECT(K22&amp;":"&amp;M22)),2)&lt;7)*(COUNTIF('Jours fériés'!C$1:C$30,ROW(INDIRECT(Avril!K22&amp;":"&amp;M22)))=0))</f>
        <v>12</v>
      </c>
      <c r="P22" s="1"/>
      <c r="Q22" s="1"/>
      <c r="R22" s="1">
        <v>25</v>
      </c>
      <c r="S22" s="1" t="s">
        <v>17</v>
      </c>
      <c r="T22" s="1">
        <f t="shared" si="0"/>
        <v>1</v>
      </c>
      <c r="U22" s="1"/>
      <c r="V22" s="1"/>
      <c r="W22" s="1"/>
    </row>
    <row r="23" spans="1:23">
      <c r="A23" s="1" t="s">
        <v>16</v>
      </c>
      <c r="B23" s="1"/>
      <c r="C23" s="1">
        <v>1</v>
      </c>
      <c r="D23" s="1" t="s">
        <v>92</v>
      </c>
      <c r="E23" s="1" t="s">
        <v>37</v>
      </c>
      <c r="F23" s="1" t="s">
        <v>43</v>
      </c>
      <c r="G23" s="1" t="s">
        <v>2</v>
      </c>
      <c r="H23" s="1" t="s">
        <v>7</v>
      </c>
      <c r="I23" s="1"/>
      <c r="J23" s="1"/>
      <c r="K23" s="2">
        <v>41745</v>
      </c>
      <c r="L23" s="2">
        <v>41751</v>
      </c>
      <c r="M23" s="2">
        <v>41759</v>
      </c>
      <c r="N23" s="14">
        <f ca="1">SUMPRODUCT((WEEKDAY(ROW(INDIRECT(K23&amp;":"&amp;L23)),2)&lt;7)*(COUNTIF('Jours fériés'!C$6:C$16,ROW(INDIRECT(Avril!K23&amp;":"&amp;L23)))=0))</f>
        <v>5</v>
      </c>
      <c r="O23" s="1">
        <f ca="1">SUMPRODUCT((WEEKDAY(ROW(INDIRECT(K23&amp;":"&amp;M23)),2)&lt;7)*(COUNTIF('Jours fériés'!C$1:C$30,ROW(INDIRECT(Avril!K23&amp;":"&amp;M23)))=0))</f>
        <v>12</v>
      </c>
      <c r="P23" s="1"/>
      <c r="Q23" s="1"/>
      <c r="R23" s="1">
        <v>25</v>
      </c>
      <c r="S23" s="1" t="s">
        <v>17</v>
      </c>
      <c r="T23" s="1">
        <f t="shared" si="0"/>
        <v>1</v>
      </c>
      <c r="U23" s="1"/>
      <c r="V23" s="1"/>
      <c r="W23" s="1"/>
    </row>
    <row r="24" spans="1:23">
      <c r="A24" s="1" t="s">
        <v>16</v>
      </c>
      <c r="B24" s="1"/>
      <c r="C24" s="1">
        <v>1</v>
      </c>
      <c r="D24" s="1" t="s">
        <v>92</v>
      </c>
      <c r="E24" s="1" t="s">
        <v>37</v>
      </c>
      <c r="F24" s="1" t="s">
        <v>14</v>
      </c>
      <c r="G24" s="1" t="s">
        <v>2</v>
      </c>
      <c r="H24" s="1" t="s">
        <v>39</v>
      </c>
      <c r="I24" s="1">
        <v>6</v>
      </c>
      <c r="J24" s="1" t="s">
        <v>66</v>
      </c>
      <c r="K24" s="2">
        <v>41745</v>
      </c>
      <c r="L24" s="2">
        <v>41751</v>
      </c>
      <c r="M24" s="2">
        <v>41759</v>
      </c>
      <c r="N24" s="14">
        <f ca="1">SUMPRODUCT((WEEKDAY(ROW(INDIRECT(K24&amp;":"&amp;L24)),2)&lt;7)*(COUNTIF('Jours fériés'!C$6:C$16,ROW(INDIRECT(Avril!K24&amp;":"&amp;L24)))=0))</f>
        <v>5</v>
      </c>
      <c r="O24" s="1">
        <f ca="1">SUMPRODUCT((WEEKDAY(ROW(INDIRECT(K24&amp;":"&amp;M24)),2)&lt;7)*(COUNTIF('Jours fériés'!C$1:C$30,ROW(INDIRECT(Avril!K24&amp;":"&amp;M24)))=0))</f>
        <v>12</v>
      </c>
      <c r="P24" s="1"/>
      <c r="Q24" s="1"/>
      <c r="R24" s="1">
        <v>25</v>
      </c>
      <c r="S24" s="1" t="s">
        <v>17</v>
      </c>
      <c r="T24" s="1">
        <f t="shared" si="0"/>
        <v>1</v>
      </c>
      <c r="U24" s="1"/>
      <c r="V24" s="1"/>
      <c r="W24" s="1"/>
    </row>
    <row r="25" spans="1:23">
      <c r="A25" s="1" t="s">
        <v>104</v>
      </c>
      <c r="B25" s="1"/>
      <c r="C25" s="1">
        <v>1</v>
      </c>
      <c r="D25" s="1" t="s">
        <v>92</v>
      </c>
      <c r="E25" s="1" t="s">
        <v>37</v>
      </c>
      <c r="F25" s="1" t="s">
        <v>0</v>
      </c>
      <c r="G25" s="1" t="s">
        <v>2</v>
      </c>
      <c r="H25" s="1" t="s">
        <v>6</v>
      </c>
      <c r="I25" s="1">
        <v>10</v>
      </c>
      <c r="J25" s="1" t="s">
        <v>46</v>
      </c>
      <c r="K25" s="4">
        <v>41745</v>
      </c>
      <c r="L25" s="2">
        <v>41751</v>
      </c>
      <c r="M25" s="2">
        <v>41759</v>
      </c>
      <c r="N25" s="14">
        <f ca="1">SUMPRODUCT((WEEKDAY(ROW(INDIRECT(K25&amp;":"&amp;L25)),2)&lt;7)*(COUNTIF('Jours fériés'!C$6:C$16,ROW(INDIRECT(Avril!K25&amp;":"&amp;L25)))=0))</f>
        <v>5</v>
      </c>
      <c r="O25" s="1">
        <f ca="1">SUMPRODUCT((WEEKDAY(ROW(INDIRECT(K25&amp;":"&amp;M25)),2)&lt;7)*(COUNTIF('Jours fériés'!C$1:C$30,ROW(INDIRECT(Avril!K25&amp;":"&amp;M25)))=0))</f>
        <v>12</v>
      </c>
      <c r="P25" s="1"/>
      <c r="Q25" s="1"/>
      <c r="R25" s="1">
        <v>25</v>
      </c>
      <c r="S25" s="1" t="s">
        <v>17</v>
      </c>
      <c r="T25" s="1">
        <f t="shared" si="0"/>
        <v>1</v>
      </c>
      <c r="U25" s="1"/>
      <c r="V25" s="1"/>
      <c r="W25" s="1"/>
    </row>
    <row r="26" spans="1:23">
      <c r="A26" s="1" t="s">
        <v>104</v>
      </c>
      <c r="B26" s="1"/>
      <c r="C26" s="1">
        <v>1</v>
      </c>
      <c r="D26" s="1" t="s">
        <v>92</v>
      </c>
      <c r="E26" s="1" t="s">
        <v>37</v>
      </c>
      <c r="F26" s="1" t="s">
        <v>48</v>
      </c>
      <c r="G26" s="1" t="s">
        <v>32</v>
      </c>
      <c r="H26" s="1" t="s">
        <v>6</v>
      </c>
      <c r="I26" s="1">
        <v>7</v>
      </c>
      <c r="J26" s="1" t="s">
        <v>20</v>
      </c>
      <c r="K26" s="4">
        <v>41745</v>
      </c>
      <c r="L26" s="2">
        <v>41751</v>
      </c>
      <c r="M26" s="2">
        <v>41759</v>
      </c>
      <c r="N26" s="14">
        <f ca="1">SUMPRODUCT((WEEKDAY(ROW(INDIRECT(K26&amp;":"&amp;L26)),2)&lt;7)*(COUNTIF('Jours fériés'!C$6:C$16,ROW(INDIRECT(Avril!K26&amp;":"&amp;L26)))=0))</f>
        <v>5</v>
      </c>
      <c r="O26" s="1">
        <f ca="1">SUMPRODUCT((WEEKDAY(ROW(INDIRECT(K26&amp;":"&amp;M26)),2)&lt;7)*(COUNTIF('Jours fériés'!C$1:C$30,ROW(INDIRECT(Avril!K26&amp;":"&amp;M26)))=0))</f>
        <v>12</v>
      </c>
      <c r="P26" s="1"/>
      <c r="Q26" s="1"/>
      <c r="R26" s="1">
        <v>25</v>
      </c>
      <c r="S26" s="1" t="s">
        <v>17</v>
      </c>
      <c r="T26" s="1">
        <f t="shared" si="0"/>
        <v>1</v>
      </c>
      <c r="U26" s="1"/>
      <c r="V26" s="1"/>
      <c r="W26" s="1"/>
    </row>
    <row r="27" spans="1:23">
      <c r="A27" s="1" t="s">
        <v>104</v>
      </c>
      <c r="B27" s="1"/>
      <c r="C27" s="1">
        <v>1</v>
      </c>
      <c r="D27" s="1" t="s">
        <v>92</v>
      </c>
      <c r="E27" s="1" t="s">
        <v>37</v>
      </c>
      <c r="F27" s="1" t="s">
        <v>48</v>
      </c>
      <c r="G27" s="1" t="s">
        <v>32</v>
      </c>
      <c r="H27" s="1" t="s">
        <v>52</v>
      </c>
      <c r="I27" s="1">
        <v>7</v>
      </c>
      <c r="J27" s="1" t="s">
        <v>20</v>
      </c>
      <c r="K27" s="4">
        <v>41745</v>
      </c>
      <c r="L27" s="2">
        <v>41751</v>
      </c>
      <c r="M27" s="2">
        <v>41759</v>
      </c>
      <c r="N27" s="14">
        <f ca="1">SUMPRODUCT((WEEKDAY(ROW(INDIRECT(K27&amp;":"&amp;L27)),2)&lt;7)*(COUNTIF('Jours fériés'!C$6:C$16,ROW(INDIRECT(Avril!K27&amp;":"&amp;L27)))=0))</f>
        <v>5</v>
      </c>
      <c r="O27" s="1">
        <f ca="1">SUMPRODUCT((WEEKDAY(ROW(INDIRECT(K27&amp;":"&amp;M27)),2)&lt;7)*(COUNTIF('Jours fériés'!C$1:C$30,ROW(INDIRECT(Avril!K27&amp;":"&amp;M27)))=0))</f>
        <v>12</v>
      </c>
      <c r="P27" s="1"/>
      <c r="Q27" s="1"/>
      <c r="R27" s="1">
        <v>25</v>
      </c>
      <c r="S27" s="1" t="s">
        <v>17</v>
      </c>
      <c r="T27" s="1">
        <f t="shared" si="0"/>
        <v>1</v>
      </c>
      <c r="U27" s="1"/>
      <c r="V27" s="1"/>
      <c r="W27" s="1"/>
    </row>
    <row r="28" spans="1:23">
      <c r="A28" s="1" t="s">
        <v>104</v>
      </c>
      <c r="B28" s="1"/>
      <c r="C28" s="1">
        <v>1</v>
      </c>
      <c r="D28" s="1" t="s">
        <v>92</v>
      </c>
      <c r="E28" s="1" t="s">
        <v>37</v>
      </c>
      <c r="F28" s="1" t="s">
        <v>19</v>
      </c>
      <c r="G28" s="1" t="s">
        <v>1</v>
      </c>
      <c r="H28" s="1" t="s">
        <v>52</v>
      </c>
      <c r="I28" s="1">
        <v>7</v>
      </c>
      <c r="J28" s="1" t="s">
        <v>20</v>
      </c>
      <c r="K28" s="4">
        <v>41745</v>
      </c>
      <c r="L28" s="2">
        <v>41751</v>
      </c>
      <c r="M28" s="2">
        <v>41785</v>
      </c>
      <c r="N28" s="14">
        <f ca="1">SUMPRODUCT((WEEKDAY(ROW(INDIRECT(K28&amp;":"&amp;L28)),2)&lt;7)*(COUNTIF('Jours fériés'!C$6:C$16,ROW(INDIRECT(Avril!K28&amp;":"&amp;L28)))=0))</f>
        <v>5</v>
      </c>
      <c r="O28" s="1">
        <f ca="1">SUMPRODUCT((WEEKDAY(ROW(INDIRECT(K28&amp;":"&amp;M28)),2)&lt;7)*(COUNTIF('Jours fériés'!C$1:C$30,ROW(INDIRECT(Avril!K28&amp;":"&amp;M28)))=0))</f>
        <v>32</v>
      </c>
      <c r="P28" s="1"/>
      <c r="Q28" s="1"/>
      <c r="R28" s="1">
        <v>25</v>
      </c>
      <c r="S28" s="1" t="s">
        <v>17</v>
      </c>
      <c r="T28" s="1">
        <f t="shared" si="0"/>
        <v>1</v>
      </c>
      <c r="U28" s="1"/>
      <c r="V28" s="1"/>
      <c r="W28" s="1"/>
    </row>
    <row r="29" spans="1:23">
      <c r="A29" s="1" t="s">
        <v>67</v>
      </c>
      <c r="B29" s="1"/>
      <c r="C29" s="1">
        <v>1</v>
      </c>
      <c r="D29" s="15" t="s">
        <v>92</v>
      </c>
      <c r="E29" s="1" t="s">
        <v>37</v>
      </c>
      <c r="F29" s="1" t="s">
        <v>0</v>
      </c>
      <c r="G29" s="1" t="s">
        <v>2</v>
      </c>
      <c r="H29" s="1" t="s">
        <v>4</v>
      </c>
      <c r="I29" s="1">
        <v>10</v>
      </c>
      <c r="J29" s="1" t="s">
        <v>46</v>
      </c>
      <c r="K29" s="2">
        <v>41747</v>
      </c>
      <c r="L29" s="16">
        <v>41770</v>
      </c>
      <c r="M29" s="2">
        <v>41785</v>
      </c>
      <c r="N29" s="14">
        <f ca="1">SUMPRODUCT((WEEKDAY(ROW(INDIRECT(K29&amp;":"&amp;L29)),2)&lt;7)*(COUNTIF('Jours fériés'!C$6:C$16,ROW(INDIRECT(Avril!K29&amp;":"&amp;L29)))=0))</f>
        <v>17</v>
      </c>
      <c r="O29" s="1">
        <f ca="1">SUMPRODUCT((WEEKDAY(ROW(INDIRECT(K29&amp;":"&amp;M29)),2)&lt;7)*(COUNTIF('Jours fériés'!C22:C32,ROW(INDIRECT(Avril!K29&amp;":"&amp;M29)))=0))</f>
        <v>33</v>
      </c>
      <c r="P29" s="1">
        <v>219.42</v>
      </c>
      <c r="Q29" s="1"/>
      <c r="R29" s="1">
        <v>25</v>
      </c>
      <c r="S29" s="1" t="s">
        <v>17</v>
      </c>
      <c r="T29" s="1">
        <f t="shared" si="0"/>
        <v>1</v>
      </c>
      <c r="U29" s="1"/>
      <c r="V29" s="1"/>
      <c r="W29" s="1"/>
    </row>
    <row r="30" spans="1:23">
      <c r="A30" s="1" t="s">
        <v>67</v>
      </c>
      <c r="B30" s="1"/>
      <c r="C30" s="1">
        <v>1</v>
      </c>
      <c r="D30" s="15" t="s">
        <v>92</v>
      </c>
      <c r="E30" s="1" t="s">
        <v>37</v>
      </c>
      <c r="F30" s="1" t="s">
        <v>29</v>
      </c>
      <c r="G30" s="1" t="s">
        <v>32</v>
      </c>
      <c r="H30" s="1" t="s">
        <v>4</v>
      </c>
      <c r="I30" s="1">
        <v>11</v>
      </c>
      <c r="J30" s="1" t="s">
        <v>68</v>
      </c>
      <c r="K30" s="2">
        <v>41747</v>
      </c>
      <c r="L30" s="2">
        <v>41769</v>
      </c>
      <c r="M30" s="2">
        <v>41780</v>
      </c>
      <c r="N30" s="14">
        <f ca="1">SUMPRODUCT((WEEKDAY(ROW(INDIRECT(K30&amp;":"&amp;L30)),2)&lt;7)*(COUNTIF('Jours fériés'!C$6:C$16,ROW(INDIRECT(Avril!K30&amp;":"&amp;L30)))=0))</f>
        <v>17</v>
      </c>
      <c r="O30" s="1">
        <f ca="1">SUMPRODUCT((WEEKDAY(ROW(INDIRECT(K30&amp;":"&amp;M30)),2)&lt;7)*(COUNTIF('Jours fériés'!C23:C33,ROW(INDIRECT(Avril!K30&amp;":"&amp;M30)))=0))</f>
        <v>29</v>
      </c>
      <c r="P30" s="1"/>
      <c r="Q30" s="1"/>
      <c r="R30" s="1">
        <v>25</v>
      </c>
      <c r="S30" s="1" t="s">
        <v>17</v>
      </c>
      <c r="T30" s="1">
        <f t="shared" si="0"/>
        <v>1</v>
      </c>
      <c r="U30" s="1"/>
      <c r="V30" s="1"/>
      <c r="W30" s="1"/>
    </row>
    <row r="31" spans="1:23">
      <c r="A31" s="1" t="s">
        <v>67</v>
      </c>
      <c r="B31" s="1"/>
      <c r="C31" s="1">
        <v>1</v>
      </c>
      <c r="D31" s="15" t="s">
        <v>92</v>
      </c>
      <c r="E31" s="1" t="s">
        <v>37</v>
      </c>
      <c r="F31" s="1" t="s">
        <v>0</v>
      </c>
      <c r="G31" s="1" t="s">
        <v>2</v>
      </c>
      <c r="H31" s="1" t="s">
        <v>6</v>
      </c>
      <c r="I31" s="1">
        <v>7</v>
      </c>
      <c r="J31" s="1" t="s">
        <v>69</v>
      </c>
      <c r="K31" s="2">
        <v>41747</v>
      </c>
      <c r="L31" s="2">
        <v>41769</v>
      </c>
      <c r="M31" s="2">
        <v>41780</v>
      </c>
      <c r="N31" s="14">
        <f ca="1">SUMPRODUCT((WEEKDAY(ROW(INDIRECT(K31&amp;":"&amp;L31)),2)&lt;7)*(COUNTIF('Jours fériés'!C$6:C$16,ROW(INDIRECT(Avril!K31&amp;":"&amp;L31)))=0))</f>
        <v>17</v>
      </c>
      <c r="O31" s="1">
        <f ca="1">SUMPRODUCT((WEEKDAY(ROW(INDIRECT(K31&amp;":"&amp;M31)),2)&lt;7)*(COUNTIF('Jours fériés'!C24:C34,ROW(INDIRECT(Avril!K31&amp;":"&amp;M31)))=0))</f>
        <v>29</v>
      </c>
      <c r="P31" s="1"/>
      <c r="Q31" s="1"/>
      <c r="R31" s="1">
        <v>25</v>
      </c>
      <c r="S31" s="1" t="s">
        <v>17</v>
      </c>
      <c r="T31" s="1">
        <f t="shared" si="0"/>
        <v>1</v>
      </c>
      <c r="U31" s="1"/>
      <c r="V31" s="1"/>
      <c r="W31" s="1"/>
    </row>
    <row r="32" spans="1:23">
      <c r="A32" s="1" t="s">
        <v>67</v>
      </c>
      <c r="B32" s="1"/>
      <c r="C32" s="1">
        <v>1</v>
      </c>
      <c r="D32" s="15" t="s">
        <v>92</v>
      </c>
      <c r="E32" s="1" t="s">
        <v>37</v>
      </c>
      <c r="F32" s="1" t="s">
        <v>71</v>
      </c>
      <c r="G32" s="1" t="s">
        <v>1</v>
      </c>
      <c r="H32" s="1" t="s">
        <v>4</v>
      </c>
      <c r="I32" s="1">
        <v>9</v>
      </c>
      <c r="J32" s="1" t="s">
        <v>70</v>
      </c>
      <c r="K32" s="2">
        <v>41747</v>
      </c>
      <c r="L32" s="2">
        <v>41769</v>
      </c>
      <c r="M32" s="2">
        <v>41780</v>
      </c>
      <c r="N32" s="14">
        <f ca="1">SUMPRODUCT((WEEKDAY(ROW(INDIRECT(K32&amp;":"&amp;L32)),2)&lt;7)*(COUNTIF('Jours fériés'!C$6:C$16,ROW(INDIRECT(Avril!K32&amp;":"&amp;L32)))=0))</f>
        <v>17</v>
      </c>
      <c r="O32" s="1">
        <f ca="1">SUMPRODUCT((WEEKDAY(ROW(INDIRECT(K32&amp;":"&amp;M32)),2)&lt;7)*(COUNTIF('Jours fériés'!C25:C35,ROW(INDIRECT(Avril!K32&amp;":"&amp;M32)))=0))</f>
        <v>29</v>
      </c>
      <c r="P32" s="1"/>
      <c r="Q32" s="1"/>
      <c r="R32" s="1">
        <v>20</v>
      </c>
      <c r="S32" s="1" t="s">
        <v>17</v>
      </c>
      <c r="T32" s="1">
        <f t="shared" si="0"/>
        <v>1</v>
      </c>
      <c r="U32" s="1"/>
      <c r="V32" s="1"/>
      <c r="W32" s="1"/>
    </row>
    <row r="33" spans="1:23">
      <c r="A33" s="1" t="s">
        <v>67</v>
      </c>
      <c r="B33" s="1"/>
      <c r="C33" s="1">
        <v>1</v>
      </c>
      <c r="D33" s="15" t="s">
        <v>92</v>
      </c>
      <c r="E33" s="1" t="s">
        <v>37</v>
      </c>
      <c r="F33" s="1" t="s">
        <v>72</v>
      </c>
      <c r="G33" s="1" t="s">
        <v>32</v>
      </c>
      <c r="H33" s="1" t="s">
        <v>5</v>
      </c>
      <c r="I33" s="1"/>
      <c r="J33" s="1"/>
      <c r="K33" s="2">
        <v>41747</v>
      </c>
      <c r="L33" s="2">
        <v>41769</v>
      </c>
      <c r="M33" s="2">
        <v>41778</v>
      </c>
      <c r="N33" s="14">
        <f ca="1">SUMPRODUCT((WEEKDAY(ROW(INDIRECT(K33&amp;":"&amp;L33)),2)&lt;7)*(COUNTIF('Jours fériés'!C$6:C$16,ROW(INDIRECT(Avril!K33&amp;":"&amp;L33)))=0))</f>
        <v>17</v>
      </c>
      <c r="O33" s="1">
        <f ca="1">SUMPRODUCT((WEEKDAY(ROW(INDIRECT(K33&amp;":"&amp;M33)),2)&lt;7)*(COUNTIF('Jours fériés'!C26:C36,ROW(INDIRECT(Avril!K33&amp;":"&amp;M33)))=0))</f>
        <v>27</v>
      </c>
      <c r="P33" s="1"/>
      <c r="Q33" s="1"/>
      <c r="R33" s="1">
        <v>20</v>
      </c>
      <c r="S33" s="1" t="s">
        <v>17</v>
      </c>
      <c r="T33" s="1">
        <f t="shared" si="0"/>
        <v>1</v>
      </c>
      <c r="U33" s="1"/>
      <c r="V33" s="1"/>
      <c r="W33" s="1"/>
    </row>
    <row r="34" spans="1:23">
      <c r="A34" s="1" t="s">
        <v>67</v>
      </c>
      <c r="B34" s="1"/>
      <c r="C34" s="1">
        <v>1</v>
      </c>
      <c r="D34" s="15" t="s">
        <v>92</v>
      </c>
      <c r="E34" s="1" t="s">
        <v>37</v>
      </c>
      <c r="F34" s="1" t="s">
        <v>0</v>
      </c>
      <c r="G34" s="1" t="s">
        <v>2</v>
      </c>
      <c r="H34" s="1" t="s">
        <v>5</v>
      </c>
      <c r="I34" s="1">
        <v>2</v>
      </c>
      <c r="J34" s="1" t="s">
        <v>73</v>
      </c>
      <c r="K34" s="2">
        <v>41747</v>
      </c>
      <c r="L34" s="16">
        <v>41770</v>
      </c>
      <c r="M34" s="2">
        <v>41785</v>
      </c>
      <c r="N34" s="14">
        <f ca="1">SUMPRODUCT((WEEKDAY(ROW(INDIRECT(K34&amp;":"&amp;L34)),2)&lt;7)*(COUNTIF('Jours fériés'!C$6:C$16,ROW(INDIRECT(Avril!K34&amp;":"&amp;L34)))=0))</f>
        <v>17</v>
      </c>
      <c r="O34" s="1">
        <f ca="1">SUMPRODUCT((WEEKDAY(ROW(INDIRECT(K34&amp;":"&amp;M34)),2)&lt;7)*(COUNTIF('Jours fériés'!C27:C37,ROW(INDIRECT(Avril!K34&amp;":"&amp;M34)))=0))</f>
        <v>33</v>
      </c>
      <c r="P34" s="1"/>
      <c r="Q34" s="1"/>
      <c r="R34" s="1">
        <v>25</v>
      </c>
      <c r="S34" s="1" t="s">
        <v>17</v>
      </c>
      <c r="T34" s="1">
        <f t="shared" si="0"/>
        <v>1</v>
      </c>
      <c r="U34" s="1"/>
      <c r="V34" s="1"/>
      <c r="W34" s="1"/>
    </row>
    <row r="35" spans="1:23">
      <c r="A35" s="1" t="s">
        <v>67</v>
      </c>
      <c r="B35" s="1"/>
      <c r="C35" s="1">
        <v>1</v>
      </c>
      <c r="D35" s="15" t="s">
        <v>92</v>
      </c>
      <c r="E35" s="1" t="s">
        <v>37</v>
      </c>
      <c r="F35" s="1" t="s">
        <v>74</v>
      </c>
      <c r="G35" s="1" t="s">
        <v>2</v>
      </c>
      <c r="H35" s="1">
        <v>16</v>
      </c>
      <c r="I35" s="1">
        <v>10</v>
      </c>
      <c r="J35" s="1"/>
      <c r="K35" s="2">
        <v>41747</v>
      </c>
      <c r="L35" s="2">
        <v>41769</v>
      </c>
      <c r="M35" s="2">
        <v>41778</v>
      </c>
      <c r="N35" s="14">
        <f ca="1">SUMPRODUCT((WEEKDAY(ROW(INDIRECT(K35&amp;":"&amp;L35)),2)&lt;7)*(COUNTIF('Jours fériés'!C$6:C$16,ROW(INDIRECT(Avril!K35&amp;":"&amp;L35)))=0))</f>
        <v>17</v>
      </c>
      <c r="O35" s="1">
        <f ca="1">SUMPRODUCT((WEEKDAY(ROW(INDIRECT(K35&amp;":"&amp;M35)),2)&lt;7)*(COUNTIF('Jours fériés'!C28:C38,ROW(INDIRECT(Avril!K35&amp;":"&amp;M35)))=0))</f>
        <v>27</v>
      </c>
      <c r="P35" s="1"/>
      <c r="Q35" s="1"/>
      <c r="R35" s="1">
        <v>25</v>
      </c>
      <c r="S35" s="1" t="s">
        <v>17</v>
      </c>
      <c r="T35" s="1">
        <f t="shared" si="0"/>
        <v>1</v>
      </c>
      <c r="U35" s="1"/>
      <c r="V35" s="1"/>
      <c r="W35" s="1"/>
    </row>
    <row r="36" spans="1:23">
      <c r="A36" s="1" t="s">
        <v>67</v>
      </c>
      <c r="B36" s="1"/>
      <c r="C36" s="1">
        <v>1</v>
      </c>
      <c r="D36" s="15" t="s">
        <v>92</v>
      </c>
      <c r="E36" s="1" t="s">
        <v>37</v>
      </c>
      <c r="F36" s="1" t="s">
        <v>29</v>
      </c>
      <c r="G36" s="1" t="s">
        <v>32</v>
      </c>
      <c r="H36" s="1">
        <v>18</v>
      </c>
      <c r="I36" s="1">
        <v>10</v>
      </c>
      <c r="J36" s="1"/>
      <c r="K36" s="2">
        <v>41747</v>
      </c>
      <c r="L36" s="2">
        <v>41769</v>
      </c>
      <c r="M36" s="2">
        <v>41778</v>
      </c>
      <c r="N36" s="14">
        <f ca="1">SUMPRODUCT((WEEKDAY(ROW(INDIRECT(K36&amp;":"&amp;L36)),2)&lt;7)*(COUNTIF('Jours fériés'!C$6:C$16,ROW(INDIRECT(Avril!K36&amp;":"&amp;L36)))=0))</f>
        <v>17</v>
      </c>
      <c r="O36" s="1">
        <f ca="1">SUMPRODUCT((WEEKDAY(ROW(INDIRECT(K36&amp;":"&amp;M36)),2)&lt;7)*(COUNTIF('Jours fériés'!C29:C39,ROW(INDIRECT(Avril!K36&amp;":"&amp;M36)))=0))</f>
        <v>27</v>
      </c>
      <c r="P36" s="1"/>
      <c r="Q36" s="1"/>
      <c r="R36" s="1">
        <v>25</v>
      </c>
      <c r="S36" s="1" t="s">
        <v>17</v>
      </c>
      <c r="T36" s="1">
        <f t="shared" si="0"/>
        <v>1</v>
      </c>
      <c r="U36" s="1"/>
      <c r="V36" s="1"/>
      <c r="W36" s="1"/>
    </row>
    <row r="37" spans="1:23">
      <c r="A37" s="1" t="s">
        <v>67</v>
      </c>
      <c r="B37" s="1"/>
      <c r="C37" s="1">
        <v>1</v>
      </c>
      <c r="D37" s="15" t="s">
        <v>92</v>
      </c>
      <c r="E37" s="1" t="s">
        <v>37</v>
      </c>
      <c r="F37" s="1" t="s">
        <v>75</v>
      </c>
      <c r="G37" s="1" t="s">
        <v>2</v>
      </c>
      <c r="H37" s="1">
        <v>20</v>
      </c>
      <c r="I37" s="1">
        <v>10</v>
      </c>
      <c r="J37" s="1"/>
      <c r="K37" s="2">
        <v>41747</v>
      </c>
      <c r="L37" s="4">
        <v>41769</v>
      </c>
      <c r="M37" s="2">
        <v>41778</v>
      </c>
      <c r="N37" s="14">
        <f ca="1">SUMPRODUCT((WEEKDAY(ROW(INDIRECT(K37&amp;":"&amp;L37)),2)&lt;7)*(COUNTIF('Jours fériés'!C$6:C$16,ROW(INDIRECT(Avril!K37&amp;":"&amp;L37)))=0))</f>
        <v>17</v>
      </c>
      <c r="O37" s="1">
        <f ca="1">SUMPRODUCT((WEEKDAY(ROW(INDIRECT(K37&amp;":"&amp;M37)),2)&lt;7)*(COUNTIF('Jours fériés'!C30:C40,ROW(INDIRECT(Avril!K37&amp;":"&amp;M37)))=0))</f>
        <v>27</v>
      </c>
      <c r="P37" s="1"/>
      <c r="Q37" s="1"/>
      <c r="R37" s="1">
        <v>25</v>
      </c>
      <c r="S37" s="1" t="s">
        <v>17</v>
      </c>
      <c r="T37" s="1">
        <f t="shared" si="0"/>
        <v>1</v>
      </c>
      <c r="U37" s="1"/>
      <c r="V37" s="1"/>
      <c r="W37" s="1"/>
    </row>
    <row r="38" spans="1:23">
      <c r="A38" s="1" t="s">
        <v>67</v>
      </c>
      <c r="B38" s="1"/>
      <c r="C38" s="1">
        <v>1</v>
      </c>
      <c r="D38" s="15" t="s">
        <v>92</v>
      </c>
      <c r="E38" s="1" t="s">
        <v>37</v>
      </c>
      <c r="F38" s="1" t="s">
        <v>29</v>
      </c>
      <c r="G38" s="1" t="s">
        <v>2</v>
      </c>
      <c r="H38" s="1">
        <v>20</v>
      </c>
      <c r="I38" s="1">
        <v>10</v>
      </c>
      <c r="J38" s="1"/>
      <c r="K38" s="2">
        <v>41747</v>
      </c>
      <c r="L38" s="4">
        <v>41769</v>
      </c>
      <c r="M38" s="2">
        <v>41778</v>
      </c>
      <c r="N38" s="14">
        <f ca="1">SUMPRODUCT((WEEKDAY(ROW(INDIRECT(K38&amp;":"&amp;L38)),2)&lt;7)*(COUNTIF('Jours fériés'!C$6:C$16,ROW(INDIRECT(Avril!K38&amp;":"&amp;L38)))=0))</f>
        <v>17</v>
      </c>
      <c r="O38" s="1">
        <f ca="1">SUMPRODUCT((WEEKDAY(ROW(INDIRECT(K38&amp;":"&amp;M38)),2)&lt;7)*(COUNTIF('Jours fériés'!C31:C41,ROW(INDIRECT(Avril!K38&amp;":"&amp;M38)))=0))</f>
        <v>27</v>
      </c>
      <c r="P38" s="1"/>
      <c r="Q38" s="1"/>
      <c r="R38" s="1">
        <v>25</v>
      </c>
      <c r="S38" s="1" t="s">
        <v>17</v>
      </c>
      <c r="T38" s="1">
        <f t="shared" si="0"/>
        <v>1</v>
      </c>
      <c r="U38" s="1"/>
      <c r="V38" s="1"/>
      <c r="W38" s="1"/>
    </row>
    <row r="39" spans="1:23">
      <c r="A39" s="1" t="s">
        <v>67</v>
      </c>
      <c r="B39" s="1"/>
      <c r="C39" s="1">
        <v>1</v>
      </c>
      <c r="D39" s="15" t="s">
        <v>92</v>
      </c>
      <c r="E39" s="1" t="s">
        <v>37</v>
      </c>
      <c r="F39" s="1" t="s">
        <v>0</v>
      </c>
      <c r="G39" s="1" t="s">
        <v>1</v>
      </c>
      <c r="H39" s="1">
        <v>22</v>
      </c>
      <c r="I39" s="1">
        <v>10</v>
      </c>
      <c r="K39" s="2">
        <v>41747</v>
      </c>
      <c r="L39" s="4">
        <v>41769</v>
      </c>
      <c r="M39" s="2">
        <v>41778</v>
      </c>
      <c r="N39" s="14">
        <f ca="1">SUMPRODUCT((WEEKDAY(ROW(INDIRECT(K39&amp;":"&amp;L39)),2)&lt;7)*(COUNTIF('Jours fériés'!C$6:C$16,ROW(INDIRECT(Avril!K39&amp;":"&amp;L39)))=0))</f>
        <v>17</v>
      </c>
      <c r="O39" s="1">
        <f ca="1">SUMPRODUCT((WEEKDAY(ROW(INDIRECT(K39&amp;":"&amp;M39)),2)&lt;7)*(COUNTIF('Jours fériés'!C32:C42,ROW(INDIRECT(Avril!K39&amp;":"&amp;M39)))=0))</f>
        <v>27</v>
      </c>
      <c r="R39" s="1">
        <v>25</v>
      </c>
      <c r="S39" s="1" t="s">
        <v>17</v>
      </c>
      <c r="T39" s="1">
        <f t="shared" si="0"/>
        <v>1</v>
      </c>
      <c r="U39" s="1"/>
      <c r="V39" s="1"/>
      <c r="W39" s="1"/>
    </row>
    <row r="40" spans="1:23">
      <c r="A40" s="1" t="s">
        <v>67</v>
      </c>
      <c r="B40" s="1"/>
      <c r="C40" s="1">
        <v>1</v>
      </c>
      <c r="D40" s="15" t="s">
        <v>92</v>
      </c>
      <c r="E40" s="1" t="s">
        <v>37</v>
      </c>
      <c r="F40" s="1" t="s">
        <v>0</v>
      </c>
      <c r="G40" s="1" t="s">
        <v>2</v>
      </c>
      <c r="H40" s="1">
        <v>24</v>
      </c>
      <c r="I40" s="1">
        <v>10</v>
      </c>
      <c r="K40" s="2">
        <v>41747</v>
      </c>
      <c r="L40" s="4">
        <v>41769</v>
      </c>
      <c r="M40" s="2">
        <v>41778</v>
      </c>
      <c r="N40" s="14">
        <f ca="1">SUMPRODUCT((WEEKDAY(ROW(INDIRECT(K40&amp;":"&amp;L40)),2)&lt;7)*(COUNTIF('Jours fériés'!C$6:C$16,ROW(INDIRECT(Avril!K40&amp;":"&amp;L40)))=0))</f>
        <v>17</v>
      </c>
      <c r="O40" s="1">
        <f ca="1">SUMPRODUCT((WEEKDAY(ROW(INDIRECT(K40&amp;":"&amp;M40)),2)&lt;7)*(COUNTIF('Jours fériés'!C33:C43,ROW(INDIRECT(Avril!K40&amp;":"&amp;M40)))=0))</f>
        <v>27</v>
      </c>
      <c r="Q40">
        <v>60</v>
      </c>
      <c r="R40" s="1">
        <v>25</v>
      </c>
      <c r="S40" s="1" t="s">
        <v>17</v>
      </c>
      <c r="T40" s="1">
        <f t="shared" si="0"/>
        <v>1</v>
      </c>
      <c r="U40" s="1"/>
      <c r="V40" s="1"/>
      <c r="W40" s="1"/>
    </row>
    <row r="41" spans="1:23">
      <c r="A41" s="1" t="s">
        <v>67</v>
      </c>
      <c r="B41" s="1"/>
      <c r="C41" s="1">
        <v>1</v>
      </c>
      <c r="D41" s="15" t="s">
        <v>92</v>
      </c>
      <c r="E41" s="1" t="s">
        <v>37</v>
      </c>
      <c r="F41" s="1" t="s">
        <v>19</v>
      </c>
      <c r="G41" s="1" t="s">
        <v>2</v>
      </c>
      <c r="H41" s="1" t="s">
        <v>6</v>
      </c>
      <c r="I41" s="1">
        <v>5</v>
      </c>
      <c r="J41" s="1" t="s">
        <v>76</v>
      </c>
      <c r="K41" s="2">
        <v>41747</v>
      </c>
      <c r="L41" s="16">
        <v>41770</v>
      </c>
      <c r="M41" s="2">
        <v>41785</v>
      </c>
      <c r="N41" s="14">
        <f ca="1">SUMPRODUCT((WEEKDAY(ROW(INDIRECT(K41&amp;":"&amp;L41)),2)&lt;7)*(COUNTIF('Jours fériés'!C$6:C$16,ROW(INDIRECT(Avril!K41&amp;":"&amp;L41)))=0))</f>
        <v>17</v>
      </c>
      <c r="O41" s="1">
        <f ca="1">SUMPRODUCT((WEEKDAY(ROW(INDIRECT(K41&amp;":"&amp;M41)),2)&lt;7)*(COUNTIF('Jours fériés'!C34:C44,ROW(INDIRECT(Avril!K41&amp;":"&amp;M41)))=0))</f>
        <v>33</v>
      </c>
      <c r="R41" s="1">
        <v>25</v>
      </c>
      <c r="T41" s="1">
        <f t="shared" si="0"/>
        <v>0</v>
      </c>
      <c r="W41" s="1"/>
    </row>
    <row r="42" spans="1:23">
      <c r="A42" s="1" t="s">
        <v>67</v>
      </c>
      <c r="B42" s="1"/>
      <c r="C42" s="1">
        <v>1</v>
      </c>
      <c r="D42" s="15" t="s">
        <v>92</v>
      </c>
      <c r="E42" s="1" t="s">
        <v>37</v>
      </c>
      <c r="F42" s="1" t="s">
        <v>77</v>
      </c>
      <c r="G42" s="1" t="s">
        <v>2</v>
      </c>
      <c r="H42" s="1" t="s">
        <v>5</v>
      </c>
      <c r="I42" s="1">
        <v>22</v>
      </c>
      <c r="J42" s="1" t="s">
        <v>78</v>
      </c>
      <c r="K42" s="2">
        <v>41747</v>
      </c>
      <c r="L42" s="4">
        <v>41769</v>
      </c>
      <c r="M42" s="2">
        <v>41780</v>
      </c>
      <c r="N42" s="14">
        <f ca="1">SUMPRODUCT((WEEKDAY(ROW(INDIRECT(K42&amp;":"&amp;L42)),2)&lt;7)*(COUNTIF('Jours fériés'!C$6:C$16,ROW(INDIRECT(Avril!K42&amp;":"&amp;L42)))=0))</f>
        <v>17</v>
      </c>
      <c r="O42" s="1">
        <f ca="1">SUMPRODUCT((WEEKDAY(ROW(INDIRECT(K42&amp;":"&amp;M42)),2)&lt;7)*(COUNTIF('Jours fériés'!C35:C45,ROW(INDIRECT(Avril!K42&amp;":"&amp;M42)))=0))</f>
        <v>29</v>
      </c>
      <c r="R42" s="1">
        <v>25</v>
      </c>
      <c r="S42" s="1" t="s">
        <v>17</v>
      </c>
      <c r="T42" s="1">
        <f t="shared" si="0"/>
        <v>1</v>
      </c>
      <c r="W42" s="1"/>
    </row>
    <row r="43" spans="1:23">
      <c r="A43" s="1" t="s">
        <v>67</v>
      </c>
      <c r="B43" s="1"/>
      <c r="C43" s="1">
        <v>1</v>
      </c>
      <c r="D43" s="15" t="s">
        <v>92</v>
      </c>
      <c r="E43" s="1" t="s">
        <v>37</v>
      </c>
      <c r="F43" s="1" t="s">
        <v>79</v>
      </c>
      <c r="G43" s="1" t="s">
        <v>2</v>
      </c>
      <c r="H43" s="1" t="s">
        <v>6</v>
      </c>
      <c r="K43" s="2">
        <v>41747</v>
      </c>
      <c r="L43" s="4">
        <v>41769</v>
      </c>
      <c r="M43" s="2">
        <v>41780</v>
      </c>
      <c r="N43" s="14">
        <f ca="1">SUMPRODUCT((WEEKDAY(ROW(INDIRECT(K43&amp;":"&amp;L43)),2)&lt;7)*(COUNTIF('Jours fériés'!C$6:C$16,ROW(INDIRECT(Avril!K43&amp;":"&amp;L43)))=0))</f>
        <v>17</v>
      </c>
      <c r="O43" s="1">
        <f ca="1">SUMPRODUCT((WEEKDAY(ROW(INDIRECT(K43&amp;":"&amp;M43)),2)&lt;7)*(COUNTIF('Jours fériés'!C36:C46,ROW(INDIRECT(Avril!K43&amp;":"&amp;M43)))=0))</f>
        <v>29</v>
      </c>
      <c r="R43" s="1">
        <v>25</v>
      </c>
      <c r="S43" s="1" t="s">
        <v>17</v>
      </c>
      <c r="T43" s="1">
        <f t="shared" si="0"/>
        <v>1</v>
      </c>
      <c r="W43" s="1"/>
    </row>
    <row r="44" spans="1:23">
      <c r="A44" s="1" t="s">
        <v>67</v>
      </c>
      <c r="B44" s="1"/>
      <c r="C44" s="1">
        <v>1</v>
      </c>
      <c r="D44" s="15" t="s">
        <v>92</v>
      </c>
      <c r="E44" s="1" t="s">
        <v>37</v>
      </c>
      <c r="F44" s="1" t="s">
        <v>0</v>
      </c>
      <c r="G44" s="1" t="s">
        <v>2</v>
      </c>
      <c r="H44" s="1" t="s">
        <v>6</v>
      </c>
      <c r="I44" s="1">
        <v>2</v>
      </c>
      <c r="J44" s="1" t="s">
        <v>73</v>
      </c>
      <c r="K44" s="2">
        <v>41747</v>
      </c>
      <c r="L44" s="16">
        <v>41770</v>
      </c>
      <c r="M44" s="2">
        <v>41785</v>
      </c>
      <c r="N44" s="14">
        <f ca="1">SUMPRODUCT((WEEKDAY(ROW(INDIRECT(K44&amp;":"&amp;L44)),2)&lt;7)*(COUNTIF('Jours fériés'!C$6:C$16,ROW(INDIRECT(Avril!K44&amp;":"&amp;L44)))=0))</f>
        <v>17</v>
      </c>
      <c r="O44" s="1">
        <f ca="1">SUMPRODUCT((WEEKDAY(ROW(INDIRECT(K44&amp;":"&amp;M44)),2)&lt;7)*(COUNTIF('Jours fériés'!C37:C47,ROW(INDIRECT(Avril!K44&amp;":"&amp;M44)))=0))</f>
        <v>33</v>
      </c>
      <c r="R44" s="1">
        <v>25</v>
      </c>
      <c r="S44" s="1" t="s">
        <v>17</v>
      </c>
      <c r="T44" s="1">
        <f t="shared" si="0"/>
        <v>1</v>
      </c>
      <c r="W44" s="1"/>
    </row>
    <row r="45" spans="1:23">
      <c r="A45" s="1" t="s">
        <v>67</v>
      </c>
      <c r="B45" s="1"/>
      <c r="C45" s="1">
        <v>1</v>
      </c>
      <c r="D45" s="15" t="s">
        <v>92</v>
      </c>
      <c r="E45" s="1" t="s">
        <v>37</v>
      </c>
      <c r="F45" s="1" t="s">
        <v>29</v>
      </c>
      <c r="G45" s="1" t="s">
        <v>32</v>
      </c>
      <c r="H45" s="1" t="s">
        <v>4</v>
      </c>
      <c r="I45" s="1">
        <v>11</v>
      </c>
      <c r="J45" s="1" t="s">
        <v>68</v>
      </c>
      <c r="K45" s="2">
        <v>41747</v>
      </c>
      <c r="L45" s="16">
        <v>41770</v>
      </c>
      <c r="M45" s="2">
        <v>41785</v>
      </c>
      <c r="N45" s="14">
        <f ca="1">SUMPRODUCT((WEEKDAY(ROW(INDIRECT(K45&amp;":"&amp;L45)),2)&lt;7)*(COUNTIF('Jours fériés'!C$6:C$16,ROW(INDIRECT(Avril!K45&amp;":"&amp;L45)))=0))</f>
        <v>17</v>
      </c>
      <c r="O45" s="1">
        <f ca="1">SUMPRODUCT((WEEKDAY(ROW(INDIRECT(K45&amp;":"&amp;M45)),2)&lt;7)*(COUNTIF('Jours fériés'!C38:C48,ROW(INDIRECT(Avril!K45&amp;":"&amp;M45)))=0))</f>
        <v>33</v>
      </c>
      <c r="R45" s="1">
        <v>25</v>
      </c>
      <c r="S45" s="1" t="s">
        <v>17</v>
      </c>
      <c r="T45" s="1">
        <f t="shared" si="0"/>
        <v>1</v>
      </c>
      <c r="W45" s="1"/>
    </row>
    <row r="46" spans="1:23">
      <c r="A46" s="1"/>
      <c r="B46" s="1"/>
      <c r="C46" s="1"/>
      <c r="D46" s="1"/>
      <c r="E46" s="1"/>
      <c r="F46" s="1"/>
      <c r="G46" s="1"/>
      <c r="H46" s="1"/>
      <c r="I46" s="1"/>
      <c r="J46" s="1"/>
      <c r="K46" s="2"/>
      <c r="L46" s="1"/>
      <c r="M46" s="1"/>
      <c r="N46" s="14"/>
      <c r="O46" s="1"/>
      <c r="P46" s="1"/>
      <c r="Q46" s="1"/>
      <c r="R46" s="1"/>
      <c r="S46" s="1"/>
      <c r="T46" s="1"/>
      <c r="W46" s="1"/>
    </row>
    <row r="47" spans="1:23">
      <c r="K47" s="16"/>
      <c r="W47" s="1"/>
    </row>
    <row r="48" spans="1:23">
      <c r="K48" s="16"/>
    </row>
    <row r="49" spans="11:29">
      <c r="K49" s="16"/>
    </row>
    <row r="50" spans="11:29">
      <c r="K50" s="16"/>
    </row>
    <row r="51" spans="11:29">
      <c r="K51" s="16"/>
    </row>
    <row r="52" spans="11:29">
      <c r="K52" s="16"/>
      <c r="P52">
        <f>SUM(P2:P50)</f>
        <v>534.73</v>
      </c>
      <c r="Q52">
        <f>SUM(Q2:Q50)</f>
        <v>64.209999999999994</v>
      </c>
      <c r="R52">
        <f>SUM(R2:R48)</f>
        <v>915</v>
      </c>
      <c r="U52">
        <f>R52-P52-Q52</f>
        <v>316.06</v>
      </c>
      <c r="X52" t="s">
        <v>53</v>
      </c>
      <c r="Y52">
        <f>R52-SUMPRODUCT(R2:R49*T2:T49)</f>
        <v>25</v>
      </c>
      <c r="AB52" t="s">
        <v>128</v>
      </c>
      <c r="AC52" s="23">
        <f ca="1">AVERAGE(O2:O13,O19:O27)</f>
        <v>12.142857142857142</v>
      </c>
    </row>
    <row r="53" spans="11:29">
      <c r="K53" s="16"/>
    </row>
    <row r="54" spans="11:29">
      <c r="K54" s="16"/>
    </row>
    <row r="55" spans="11:29">
      <c r="K55" s="16"/>
    </row>
    <row r="56" spans="11:29">
      <c r="K56" s="16"/>
    </row>
    <row r="57" spans="11:29">
      <c r="K57" s="16"/>
    </row>
    <row r="58" spans="11:29">
      <c r="K58" s="16"/>
    </row>
    <row r="59" spans="11:29">
      <c r="K59" s="16"/>
    </row>
    <row r="60" spans="11:29">
      <c r="K60" s="16"/>
    </row>
  </sheetData>
  <sortState ref="A2:T47">
    <sortCondition ref="K2:K47"/>
  </sortState>
  <conditionalFormatting sqref="U52">
    <cfRule type="colorScale" priority="30">
      <colorScale>
        <cfvo type="min"/>
        <cfvo type="max"/>
        <color rgb="FFFF7128"/>
        <color rgb="FF008000"/>
      </colorScale>
    </cfRule>
  </conditionalFormatting>
  <conditionalFormatting sqref="O2:O45">
    <cfRule type="cellIs" dxfId="8" priority="10" operator="greaterThan">
      <formula>28</formula>
    </cfRule>
    <cfRule type="cellIs" dxfId="7" priority="11" operator="between">
      <formula>16</formula>
      <formula>28</formula>
    </cfRule>
    <cfRule type="cellIs" dxfId="6" priority="12" operator="between">
      <formula>0</formula>
      <formula>15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W96"/>
  <sheetViews>
    <sheetView topLeftCell="A63" workbookViewId="0">
      <selection activeCell="L13" sqref="L13"/>
    </sheetView>
  </sheetViews>
  <sheetFormatPr baseColWidth="10" defaultRowHeight="15" x14ac:dyDescent="0"/>
  <cols>
    <col min="2" max="2" width="12.5" bestFit="1" customWidth="1"/>
    <col min="6" max="6" width="16.5" bestFit="1" customWidth="1"/>
    <col min="7" max="7" width="15.5" bestFit="1" customWidth="1"/>
    <col min="11" max="11" width="17.1640625" bestFit="1" customWidth="1"/>
    <col min="12" max="12" width="11.5" bestFit="1" customWidth="1"/>
    <col min="13" max="13" width="15.6640625" bestFit="1" customWidth="1"/>
    <col min="14" max="14" width="11.5" bestFit="1" customWidth="1"/>
    <col min="15" max="15" width="13.33203125" bestFit="1" customWidth="1"/>
  </cols>
  <sheetData>
    <row r="1" spans="1:20">
      <c r="A1" s="1" t="s">
        <v>80</v>
      </c>
      <c r="B1" s="1" t="s">
        <v>148</v>
      </c>
      <c r="C1" s="1" t="s">
        <v>88</v>
      </c>
      <c r="D1" s="1" t="s">
        <v>81</v>
      </c>
      <c r="E1" s="1" t="s">
        <v>82</v>
      </c>
      <c r="F1" s="1" t="s">
        <v>83</v>
      </c>
      <c r="G1" s="1" t="s">
        <v>127</v>
      </c>
      <c r="H1" s="1" t="s">
        <v>85</v>
      </c>
      <c r="I1" s="1" t="s">
        <v>86</v>
      </c>
      <c r="J1" s="1" t="s">
        <v>87</v>
      </c>
      <c r="K1" s="1" t="s">
        <v>89</v>
      </c>
      <c r="L1" s="1" t="s">
        <v>21</v>
      </c>
      <c r="M1" s="1" t="s">
        <v>22</v>
      </c>
      <c r="N1" s="1" t="s">
        <v>90</v>
      </c>
      <c r="O1" s="1" t="s">
        <v>50</v>
      </c>
      <c r="P1" s="1" t="s">
        <v>35</v>
      </c>
      <c r="Q1" s="1" t="s">
        <v>36</v>
      </c>
      <c r="R1" s="1" t="s">
        <v>34</v>
      </c>
    </row>
    <row r="2" spans="1:20">
      <c r="A2" s="1" t="s">
        <v>16</v>
      </c>
      <c r="B2" s="1"/>
      <c r="C2" s="1">
        <v>1</v>
      </c>
      <c r="D2" s="1" t="s">
        <v>92</v>
      </c>
      <c r="E2" s="1" t="s">
        <v>134</v>
      </c>
      <c r="F2" s="1" t="s">
        <v>135</v>
      </c>
      <c r="G2" s="1" t="s">
        <v>136</v>
      </c>
      <c r="H2" s="1" t="s">
        <v>6</v>
      </c>
      <c r="I2" s="1"/>
      <c r="J2" s="1"/>
      <c r="K2" s="2">
        <v>41760</v>
      </c>
      <c r="L2" s="2">
        <v>41760</v>
      </c>
      <c r="M2" s="2">
        <v>41776</v>
      </c>
      <c r="N2" s="14">
        <f ca="1">SUMPRODUCT((WEEKDAY(ROW(INDIRECT(K2&amp;":"&amp;L2)),2)&lt;7)*(COUNTIF('Jours fériés'!C$6:C$16,ROW(INDIRECT(Mai!K2&amp;":"&amp;L2)))=0))</f>
        <v>0</v>
      </c>
      <c r="O2" s="1">
        <f ca="1">SUMPRODUCT((WEEKDAY(ROW(INDIRECT(K2&amp;":"&amp;M2)),2)&lt;7)*(COUNTIF('Jours fériés'!C$1:C$16,ROW(INDIRECT(Mai!K2&amp;":"&amp;M2)))=0))</f>
        <v>13</v>
      </c>
      <c r="P2" s="3">
        <v>19.02</v>
      </c>
      <c r="Q2" s="1"/>
      <c r="R2" s="3">
        <v>30</v>
      </c>
      <c r="S2" s="1" t="s">
        <v>17</v>
      </c>
      <c r="T2">
        <f t="shared" ref="T2:T45" si="0">IF(S2="Payé",R2,0)</f>
        <v>30</v>
      </c>
    </row>
    <row r="3" spans="1:20">
      <c r="A3" s="1" t="s">
        <v>16</v>
      </c>
      <c r="B3" s="1" t="s">
        <v>155</v>
      </c>
      <c r="C3" s="1">
        <v>1</v>
      </c>
      <c r="D3" s="1" t="s">
        <v>130</v>
      </c>
      <c r="E3" s="1" t="s">
        <v>141</v>
      </c>
      <c r="F3" s="1" t="s">
        <v>111</v>
      </c>
      <c r="G3" s="1" t="s">
        <v>136</v>
      </c>
      <c r="H3" s="1" t="s">
        <v>147</v>
      </c>
      <c r="I3" s="1">
        <v>1</v>
      </c>
      <c r="J3" s="1" t="s">
        <v>101</v>
      </c>
      <c r="K3" s="2">
        <v>41761</v>
      </c>
      <c r="L3" s="2">
        <v>41762</v>
      </c>
      <c r="M3" s="2">
        <v>41778</v>
      </c>
      <c r="N3" s="14">
        <f ca="1">SUMPRODUCT((WEEKDAY(ROW(INDIRECT(K3&amp;":"&amp;L3)),2)&lt;7)*(COUNTIF('Jours fériés'!C$6:C$16,ROW(INDIRECT(Mai!K3&amp;":"&amp;L3)))=0))</f>
        <v>2</v>
      </c>
      <c r="O3" s="1">
        <f ca="1">SUMPRODUCT((WEEKDAY(ROW(INDIRECT(K3&amp;":"&amp;M3)),2)&lt;7)*(COUNTIF('Jours fériés'!C$1:C$16,ROW(INDIRECT(Mai!K3&amp;":"&amp;M3)))=0))</f>
        <v>14</v>
      </c>
      <c r="P3" s="3">
        <v>14.62</v>
      </c>
      <c r="Q3" s="1"/>
      <c r="R3" s="3">
        <v>30</v>
      </c>
      <c r="S3" s="1"/>
      <c r="T3">
        <f t="shared" si="0"/>
        <v>0</v>
      </c>
    </row>
    <row r="4" spans="1:20">
      <c r="A4" s="1" t="s">
        <v>16</v>
      </c>
      <c r="B4" s="1" t="s">
        <v>156</v>
      </c>
      <c r="C4" s="1">
        <v>1</v>
      </c>
      <c r="D4" s="1" t="s">
        <v>92</v>
      </c>
      <c r="E4" s="1" t="s">
        <v>38</v>
      </c>
      <c r="F4" s="1" t="s">
        <v>14</v>
      </c>
      <c r="G4" s="1" t="s">
        <v>2</v>
      </c>
      <c r="H4" s="1" t="s">
        <v>7</v>
      </c>
      <c r="I4" s="1"/>
      <c r="J4" s="1"/>
      <c r="K4" s="2">
        <v>41761</v>
      </c>
      <c r="L4" s="2">
        <v>41764</v>
      </c>
      <c r="M4" s="2">
        <v>41778</v>
      </c>
      <c r="N4" s="14">
        <f ca="1">SUMPRODUCT((WEEKDAY(ROW(INDIRECT(K4&amp;":"&amp;L4)),2)&lt;7)*(COUNTIF('Jours fériés'!C$6:C$16,ROW(INDIRECT(Mai!K4&amp;":"&amp;L4)))=0))</f>
        <v>3</v>
      </c>
      <c r="O4" s="1">
        <f ca="1">SUMPRODUCT((WEEKDAY(ROW(INDIRECT(K4&amp;":"&amp;M4)),2)&lt;7)*(COUNTIF('Jours fériés'!C$1:C$16,ROW(INDIRECT(Mai!K4&amp;":"&amp;M4)))=0))</f>
        <v>14</v>
      </c>
      <c r="P4" s="3">
        <v>139.41999999999999</v>
      </c>
      <c r="Q4" s="1"/>
      <c r="R4" s="3">
        <v>25</v>
      </c>
      <c r="S4" s="1" t="s">
        <v>17</v>
      </c>
      <c r="T4">
        <f t="shared" si="0"/>
        <v>25</v>
      </c>
    </row>
    <row r="5" spans="1:20">
      <c r="A5" s="1" t="s">
        <v>16</v>
      </c>
      <c r="B5" s="1" t="s">
        <v>156</v>
      </c>
      <c r="C5" s="1">
        <v>1</v>
      </c>
      <c r="D5" s="1" t="s">
        <v>92</v>
      </c>
      <c r="E5" s="1" t="s">
        <v>38</v>
      </c>
      <c r="F5" s="1" t="s">
        <v>14</v>
      </c>
      <c r="G5" s="1" t="s">
        <v>2</v>
      </c>
      <c r="H5" s="1" t="s">
        <v>7</v>
      </c>
      <c r="I5" s="1"/>
      <c r="J5" s="1"/>
      <c r="K5" s="4">
        <v>41761</v>
      </c>
      <c r="L5" s="2">
        <v>41764</v>
      </c>
      <c r="M5" s="2">
        <v>41778</v>
      </c>
      <c r="N5" s="14">
        <f ca="1">SUMPRODUCT((WEEKDAY(ROW(INDIRECT(K5&amp;":"&amp;L5)),2)&lt;7)*(COUNTIF('Jours fériés'!C$6:C$16,ROW(INDIRECT(Mai!K5&amp;":"&amp;L5)))=0))</f>
        <v>3</v>
      </c>
      <c r="O5" s="1">
        <f ca="1">SUMPRODUCT((WEEKDAY(ROW(INDIRECT(K5&amp;":"&amp;M5)),2)&lt;7)*(COUNTIF('Jours fériés'!C$1:C$16,ROW(INDIRECT(Mai!K5&amp;":"&amp;M5)))=0))</f>
        <v>14</v>
      </c>
      <c r="P5" s="3"/>
      <c r="Q5" s="1"/>
      <c r="R5" s="3">
        <v>25</v>
      </c>
      <c r="S5" s="1" t="s">
        <v>17</v>
      </c>
      <c r="T5">
        <f t="shared" si="0"/>
        <v>25</v>
      </c>
    </row>
    <row r="6" spans="1:20">
      <c r="A6" s="1" t="s">
        <v>16</v>
      </c>
      <c r="B6" s="1" t="s">
        <v>157</v>
      </c>
      <c r="C6" s="1">
        <v>1</v>
      </c>
      <c r="D6" s="1" t="s">
        <v>92</v>
      </c>
      <c r="E6" s="1" t="s">
        <v>38</v>
      </c>
      <c r="F6" s="1" t="s">
        <v>14</v>
      </c>
      <c r="G6" s="1" t="s">
        <v>2</v>
      </c>
      <c r="H6" s="1" t="s">
        <v>7</v>
      </c>
      <c r="I6" s="1"/>
      <c r="J6" s="1"/>
      <c r="K6" s="2">
        <v>41761</v>
      </c>
      <c r="L6" s="2">
        <v>41764</v>
      </c>
      <c r="M6" s="2">
        <v>41778</v>
      </c>
      <c r="N6" s="14">
        <f ca="1">SUMPRODUCT((WEEKDAY(ROW(INDIRECT(K6&amp;":"&amp;L6)),2)&lt;7)*(COUNTIF('Jours fériés'!C$6:C$16,ROW(INDIRECT(Mai!K6&amp;":"&amp;L6)))=0))</f>
        <v>3</v>
      </c>
      <c r="O6" s="1">
        <f ca="1">SUMPRODUCT((WEEKDAY(ROW(INDIRECT(K6&amp;":"&amp;M6)),2)&lt;7)*(COUNTIF('Jours fériés'!C$1:C$16,ROW(INDIRECT(Mai!K6&amp;":"&amp;M6)))=0))</f>
        <v>14</v>
      </c>
      <c r="P6" s="3"/>
      <c r="Q6" s="1"/>
      <c r="R6" s="3">
        <v>25</v>
      </c>
      <c r="S6" s="1" t="s">
        <v>17</v>
      </c>
      <c r="T6">
        <f t="shared" si="0"/>
        <v>25</v>
      </c>
    </row>
    <row r="7" spans="1:20">
      <c r="A7" s="1" t="s">
        <v>16</v>
      </c>
      <c r="B7" s="1" t="s">
        <v>159</v>
      </c>
      <c r="C7" s="1">
        <v>1</v>
      </c>
      <c r="D7" s="1" t="s">
        <v>92</v>
      </c>
      <c r="E7" s="1" t="s">
        <v>38</v>
      </c>
      <c r="F7" s="1" t="s">
        <v>14</v>
      </c>
      <c r="G7" s="1" t="s">
        <v>2</v>
      </c>
      <c r="H7" s="1" t="s">
        <v>7</v>
      </c>
      <c r="I7" s="1"/>
      <c r="J7" s="1"/>
      <c r="K7" s="4">
        <v>41761</v>
      </c>
      <c r="L7" s="2">
        <v>41764</v>
      </c>
      <c r="M7" s="2">
        <v>41787</v>
      </c>
      <c r="N7" s="14">
        <f ca="1">SUMPRODUCT((WEEKDAY(ROW(INDIRECT(K7&amp;":"&amp;L7)),2)&lt;7)*(COUNTIF('Jours fériés'!C$6:C$16,ROW(INDIRECT(Mai!K7&amp;":"&amp;L7)))=0))</f>
        <v>3</v>
      </c>
      <c r="O7" s="1">
        <f ca="1">SUMPRODUCT((WEEKDAY(ROW(INDIRECT(K7&amp;":"&amp;M7)),2)&lt;7)*(COUNTIF('Jours fériés'!C$1:C$16,ROW(INDIRECT(Mai!K7&amp;":"&amp;M7)))=0))</f>
        <v>22</v>
      </c>
      <c r="P7" s="3"/>
      <c r="Q7" s="1"/>
      <c r="R7" s="3">
        <v>25</v>
      </c>
      <c r="S7" s="1"/>
      <c r="T7">
        <f t="shared" si="0"/>
        <v>0</v>
      </c>
    </row>
    <row r="8" spans="1:20">
      <c r="A8" s="1" t="s">
        <v>16</v>
      </c>
      <c r="B8" s="1" t="s">
        <v>156</v>
      </c>
      <c r="C8" s="1">
        <v>1</v>
      </c>
      <c r="D8" s="1" t="s">
        <v>92</v>
      </c>
      <c r="E8" s="1" t="s">
        <v>38</v>
      </c>
      <c r="F8" s="1" t="s">
        <v>14</v>
      </c>
      <c r="G8" s="1" t="s">
        <v>2</v>
      </c>
      <c r="H8" s="1" t="s">
        <v>5</v>
      </c>
      <c r="I8" s="1"/>
      <c r="J8" s="1"/>
      <c r="K8" s="2">
        <v>41761</v>
      </c>
      <c r="L8" s="2">
        <v>41764</v>
      </c>
      <c r="M8" s="2">
        <v>41787</v>
      </c>
      <c r="N8" s="14">
        <f ca="1">SUMPRODUCT((WEEKDAY(ROW(INDIRECT(K8&amp;":"&amp;L8)),2)&lt;7)*(COUNTIF('Jours fériés'!C$6:C$16,ROW(INDIRECT(Mai!K8&amp;":"&amp;L8)))=0))</f>
        <v>3</v>
      </c>
      <c r="O8" s="1">
        <f ca="1">SUMPRODUCT((WEEKDAY(ROW(INDIRECT(K8&amp;":"&amp;M8)),2)&lt;7)*(COUNTIF('Jours fériés'!C$1:C$16,ROW(INDIRECT(Mai!K8&amp;":"&amp;M8)))=0))</f>
        <v>22</v>
      </c>
      <c r="P8" s="3"/>
      <c r="Q8" s="1"/>
      <c r="R8" s="3">
        <v>25</v>
      </c>
      <c r="S8" s="1" t="s">
        <v>17</v>
      </c>
      <c r="T8">
        <f t="shared" si="0"/>
        <v>25</v>
      </c>
    </row>
    <row r="9" spans="1:20">
      <c r="A9" s="1" t="s">
        <v>16</v>
      </c>
      <c r="B9" s="1" t="s">
        <v>156</v>
      </c>
      <c r="C9" s="1">
        <v>1</v>
      </c>
      <c r="D9" s="1" t="s">
        <v>92</v>
      </c>
      <c r="E9" s="1" t="s">
        <v>38</v>
      </c>
      <c r="F9" s="1" t="s">
        <v>14</v>
      </c>
      <c r="G9" s="1" t="s">
        <v>2</v>
      </c>
      <c r="H9" s="1" t="s">
        <v>5</v>
      </c>
      <c r="I9" s="1"/>
      <c r="J9" s="1"/>
      <c r="K9" s="4">
        <v>41761</v>
      </c>
      <c r="L9" s="2">
        <v>41764</v>
      </c>
      <c r="M9" s="2">
        <v>41787</v>
      </c>
      <c r="N9" s="14">
        <f ca="1">SUMPRODUCT((WEEKDAY(ROW(INDIRECT(K9&amp;":"&amp;L9)),2)&lt;7)*(COUNTIF('Jours fériés'!C$6:C$16,ROW(INDIRECT(Mai!K9&amp;":"&amp;L9)))=0))</f>
        <v>3</v>
      </c>
      <c r="O9" s="1">
        <f ca="1">SUMPRODUCT((WEEKDAY(ROW(INDIRECT(K9&amp;":"&amp;M9)),2)&lt;7)*(COUNTIF('Jours fériés'!C$1:C$16,ROW(INDIRECT(Mai!K9&amp;":"&amp;M9)))=0))</f>
        <v>22</v>
      </c>
      <c r="P9" s="3"/>
      <c r="Q9" s="1"/>
      <c r="R9" s="3">
        <v>25</v>
      </c>
      <c r="S9" s="1" t="s">
        <v>17</v>
      </c>
      <c r="T9">
        <f t="shared" si="0"/>
        <v>25</v>
      </c>
    </row>
    <row r="10" spans="1:20">
      <c r="A10" s="1" t="s">
        <v>16</v>
      </c>
      <c r="B10" s="1" t="s">
        <v>160</v>
      </c>
      <c r="C10" s="1">
        <v>1</v>
      </c>
      <c r="D10" s="1" t="s">
        <v>92</v>
      </c>
      <c r="E10" s="1" t="s">
        <v>38</v>
      </c>
      <c r="F10" s="1" t="s">
        <v>14</v>
      </c>
      <c r="G10" s="1" t="s">
        <v>2</v>
      </c>
      <c r="H10" s="1" t="s">
        <v>5</v>
      </c>
      <c r="I10" s="1"/>
      <c r="J10" s="1"/>
      <c r="K10" s="2">
        <v>41761</v>
      </c>
      <c r="L10" s="2">
        <v>41764</v>
      </c>
      <c r="M10" s="2">
        <v>41787</v>
      </c>
      <c r="N10" s="14">
        <f ca="1">SUMPRODUCT((WEEKDAY(ROW(INDIRECT(K10&amp;":"&amp;L10)),2)&lt;7)*(COUNTIF('Jours fériés'!C$6:C$16,ROW(INDIRECT(Mai!K10&amp;":"&amp;L10)))=0))</f>
        <v>3</v>
      </c>
      <c r="O10" s="1">
        <f ca="1">SUMPRODUCT((WEEKDAY(ROW(INDIRECT(K10&amp;":"&amp;M10)),2)&lt;7)*(COUNTIF('Jours fériés'!C$1:C$16,ROW(INDIRECT(Mai!K10&amp;":"&amp;M10)))=0))</f>
        <v>22</v>
      </c>
      <c r="P10" s="3"/>
      <c r="Q10" s="1"/>
      <c r="R10" s="3">
        <v>25</v>
      </c>
      <c r="S10" s="1" t="s">
        <v>17</v>
      </c>
      <c r="T10">
        <f t="shared" si="0"/>
        <v>25</v>
      </c>
    </row>
    <row r="11" spans="1:20">
      <c r="A11" s="1" t="s">
        <v>16</v>
      </c>
      <c r="B11" s="1" t="s">
        <v>154</v>
      </c>
      <c r="C11" s="1">
        <v>1</v>
      </c>
      <c r="D11" s="15" t="s">
        <v>92</v>
      </c>
      <c r="E11" s="15" t="s">
        <v>38</v>
      </c>
      <c r="F11" s="15" t="s">
        <v>145</v>
      </c>
      <c r="G11" s="15" t="s">
        <v>2</v>
      </c>
      <c r="H11" s="15" t="s">
        <v>7</v>
      </c>
      <c r="I11" s="1"/>
      <c r="J11" s="1"/>
      <c r="K11" s="2">
        <v>41761</v>
      </c>
      <c r="L11" s="2">
        <v>41764</v>
      </c>
      <c r="M11" s="2">
        <v>41778</v>
      </c>
      <c r="N11" s="14">
        <f ca="1">SUMPRODUCT((WEEKDAY(ROW(INDIRECT(K11&amp;":"&amp;L11)),2)&lt;7)*(COUNTIF('Jours fériés'!C$6:C$16,ROW(INDIRECT(Mai!K11&amp;":"&amp;L11)))=0))</f>
        <v>3</v>
      </c>
      <c r="O11" s="1">
        <f ca="1">SUMPRODUCT((WEEKDAY(ROW(INDIRECT(K11&amp;":"&amp;M11)),2)&lt;7)*(COUNTIF('Jours fériés'!C$1:C$16,ROW(INDIRECT(Mai!K11&amp;":"&amp;M11)))=0))</f>
        <v>14</v>
      </c>
      <c r="P11" s="3"/>
      <c r="Q11" s="1"/>
      <c r="R11" s="3">
        <v>25</v>
      </c>
      <c r="S11" s="1"/>
      <c r="T11">
        <f t="shared" si="0"/>
        <v>0</v>
      </c>
    </row>
    <row r="12" spans="1:20">
      <c r="A12" s="1" t="s">
        <v>16</v>
      </c>
      <c r="B12" s="1"/>
      <c r="C12" s="1">
        <v>1</v>
      </c>
      <c r="D12" s="1" t="s">
        <v>130</v>
      </c>
      <c r="E12" s="1" t="s">
        <v>141</v>
      </c>
      <c r="F12" s="1" t="s">
        <v>111</v>
      </c>
      <c r="G12" s="1" t="s">
        <v>146</v>
      </c>
      <c r="H12" s="1" t="s">
        <v>147</v>
      </c>
      <c r="I12" s="1">
        <v>1</v>
      </c>
      <c r="J12" s="1" t="s">
        <v>101</v>
      </c>
      <c r="K12" s="2">
        <v>41761</v>
      </c>
      <c r="L12" s="2">
        <v>41762</v>
      </c>
      <c r="M12" s="2">
        <v>41778</v>
      </c>
      <c r="N12" s="14">
        <f ca="1">SUMPRODUCT((WEEKDAY(ROW(INDIRECT(K12&amp;":"&amp;L12)),2)&lt;7)*(COUNTIF('Jours fériés'!C$6:C$16,ROW(INDIRECT(Mai!K12&amp;":"&amp;L12)))=0))</f>
        <v>2</v>
      </c>
      <c r="O12" s="1">
        <f ca="1">SUMPRODUCT((WEEKDAY(ROW(INDIRECT(K12&amp;":"&amp;M12)),2)&lt;7)*(COUNTIF('Jours fériés'!C$1:C$16,ROW(INDIRECT(Mai!K12&amp;":"&amp;M12)))=0))</f>
        <v>14</v>
      </c>
      <c r="P12" s="3">
        <v>13.87</v>
      </c>
      <c r="Q12" s="1"/>
      <c r="R12" s="3">
        <v>30</v>
      </c>
      <c r="S12" s="1"/>
      <c r="T12">
        <f t="shared" si="0"/>
        <v>0</v>
      </c>
    </row>
    <row r="13" spans="1:20">
      <c r="A13" s="1" t="s">
        <v>16</v>
      </c>
      <c r="B13" s="1"/>
      <c r="C13" s="1">
        <v>1</v>
      </c>
      <c r="D13" s="15" t="s">
        <v>92</v>
      </c>
      <c r="E13" s="15" t="s">
        <v>38</v>
      </c>
      <c r="F13" s="15" t="s">
        <v>14</v>
      </c>
      <c r="G13" s="15" t="s">
        <v>2</v>
      </c>
      <c r="H13" s="15" t="s">
        <v>7</v>
      </c>
      <c r="I13" s="1"/>
      <c r="J13" s="1"/>
      <c r="K13" s="4">
        <v>41762</v>
      </c>
      <c r="L13" s="2">
        <v>41764</v>
      </c>
      <c r="M13" s="2">
        <v>41787</v>
      </c>
      <c r="N13" s="14">
        <f ca="1">SUMPRODUCT((WEEKDAY(ROW(INDIRECT(K13&amp;":"&amp;L13)),2)&lt;7)*(COUNTIF('Jours fériés'!C$6:C$16,ROW(INDIRECT(Mai!K13&amp;":"&amp;L13)))=0))</f>
        <v>2</v>
      </c>
      <c r="O13" s="1">
        <f ca="1">SUMPRODUCT((WEEKDAY(ROW(INDIRECT(K13&amp;":"&amp;M13)),2)&lt;7)*(COUNTIF('Jours fériés'!C$1:C$16,ROW(INDIRECT(Mai!K13&amp;":"&amp;M13)))=0))</f>
        <v>21</v>
      </c>
      <c r="P13" s="3">
        <v>16.11</v>
      </c>
      <c r="Q13" s="1"/>
      <c r="R13" s="3">
        <v>25</v>
      </c>
      <c r="S13" s="1" t="s">
        <v>17</v>
      </c>
      <c r="T13">
        <f t="shared" si="0"/>
        <v>25</v>
      </c>
    </row>
    <row r="14" spans="1:20">
      <c r="A14" s="1" t="s">
        <v>104</v>
      </c>
      <c r="B14" s="1"/>
      <c r="C14" s="1">
        <v>1</v>
      </c>
      <c r="D14" s="1" t="s">
        <v>130</v>
      </c>
      <c r="E14" s="1" t="s">
        <v>103</v>
      </c>
      <c r="F14" s="1" t="s">
        <v>24</v>
      </c>
      <c r="G14" s="1" t="s">
        <v>2</v>
      </c>
      <c r="H14" s="1">
        <v>24</v>
      </c>
      <c r="I14" s="1">
        <v>28</v>
      </c>
      <c r="J14" s="1" t="s">
        <v>131</v>
      </c>
      <c r="K14" s="2">
        <v>41762</v>
      </c>
      <c r="L14" s="1"/>
      <c r="M14" s="2">
        <v>41792</v>
      </c>
      <c r="N14" s="14" t="e">
        <f ca="1">SUMPRODUCT((WEEKDAY(ROW(INDIRECT(K14&amp;":"&amp;L14)),2)&lt;7)*(COUNTIF('Jours fériés'!C$6:C$16,ROW(INDIRECT(Mai!K14&amp;":"&amp;L14)))=0))</f>
        <v>#REF!</v>
      </c>
      <c r="O14" s="1">
        <f ca="1">SUMPRODUCT((WEEKDAY(ROW(INDIRECT(K14&amp;":"&amp;M14)),2)&lt;7)*(COUNTIF('Jours fériés'!C$1:C$16,ROW(INDIRECT(Mai!K14&amp;":"&amp;M14)))=0))</f>
        <v>24</v>
      </c>
      <c r="P14" s="3">
        <v>164.02</v>
      </c>
      <c r="Q14" s="1"/>
      <c r="R14" s="3">
        <v>0</v>
      </c>
      <c r="S14" s="1"/>
      <c r="T14">
        <f t="shared" si="0"/>
        <v>0</v>
      </c>
    </row>
    <row r="15" spans="1:20">
      <c r="A15" s="1" t="s">
        <v>104</v>
      </c>
      <c r="B15" s="1"/>
      <c r="C15" s="1">
        <v>1</v>
      </c>
      <c r="D15" s="1" t="s">
        <v>130</v>
      </c>
      <c r="E15" s="1" t="s">
        <v>103</v>
      </c>
      <c r="F15" s="1" t="s">
        <v>132</v>
      </c>
      <c r="G15" s="1" t="s">
        <v>2</v>
      </c>
      <c r="H15" s="1" t="s">
        <v>4</v>
      </c>
      <c r="I15" s="1">
        <v>12</v>
      </c>
      <c r="J15" s="1" t="s">
        <v>133</v>
      </c>
      <c r="K15" s="2">
        <v>41762</v>
      </c>
      <c r="L15" s="1"/>
      <c r="M15" s="2">
        <v>41792</v>
      </c>
      <c r="N15" s="14" t="e">
        <f ca="1">SUMPRODUCT((WEEKDAY(ROW(INDIRECT(K15&amp;":"&amp;L15)),2)&lt;7)*(COUNTIF('Jours fériés'!C$6:C$16,ROW(INDIRECT(Mai!K15&amp;":"&amp;L15)))=0))</f>
        <v>#REF!</v>
      </c>
      <c r="O15" s="1">
        <f ca="1">SUMPRODUCT((WEEKDAY(ROW(INDIRECT(K15&amp;":"&amp;M15)),2)&lt;7)*(COUNTIF('Jours fériés'!C$1:C$16,ROW(INDIRECT(Mai!K15&amp;":"&amp;M15)))=0))</f>
        <v>24</v>
      </c>
      <c r="P15" s="3"/>
      <c r="Q15" s="1"/>
      <c r="R15" s="3">
        <v>0</v>
      </c>
      <c r="S15" s="1"/>
      <c r="T15">
        <f t="shared" si="0"/>
        <v>0</v>
      </c>
    </row>
    <row r="16" spans="1:20">
      <c r="A16" s="1" t="s">
        <v>104</v>
      </c>
      <c r="B16" s="1" t="s">
        <v>150</v>
      </c>
      <c r="C16" s="1">
        <v>1</v>
      </c>
      <c r="D16" s="1" t="s">
        <v>130</v>
      </c>
      <c r="E16" s="1" t="s">
        <v>103</v>
      </c>
      <c r="F16" s="1" t="s">
        <v>137</v>
      </c>
      <c r="G16" s="1" t="s">
        <v>2</v>
      </c>
      <c r="H16" s="1" t="s">
        <v>6</v>
      </c>
      <c r="I16" s="1">
        <v>88</v>
      </c>
      <c r="J16" s="1" t="s">
        <v>140</v>
      </c>
      <c r="K16" s="2">
        <v>41762</v>
      </c>
      <c r="L16" s="1"/>
      <c r="M16" s="2">
        <v>41794</v>
      </c>
      <c r="N16" s="14" t="e">
        <f ca="1">SUMPRODUCT((WEEKDAY(ROW(INDIRECT(K16&amp;":"&amp;L16)),2)&lt;7)*(COUNTIF('Jours fériés'!C$6:C$16,ROW(INDIRECT(Mai!K16&amp;":"&amp;L16)))=0))</f>
        <v>#REF!</v>
      </c>
      <c r="O16" s="1">
        <f ca="1">SUMPRODUCT((WEEKDAY(ROW(INDIRECT(K16&amp;":"&amp;M16)),2)&lt;7)*(COUNTIF('Jours fériés'!C$1:C$16,ROW(INDIRECT(Mai!K16&amp;":"&amp;M16)))=0))</f>
        <v>26</v>
      </c>
      <c r="P16" s="3"/>
      <c r="Q16" s="1"/>
      <c r="R16" s="3">
        <v>25</v>
      </c>
      <c r="S16" s="1"/>
      <c r="T16">
        <f t="shared" si="0"/>
        <v>0</v>
      </c>
    </row>
    <row r="17" spans="1:20">
      <c r="A17" s="1" t="s">
        <v>104</v>
      </c>
      <c r="B17" s="1" t="s">
        <v>150</v>
      </c>
      <c r="C17" s="1">
        <v>1</v>
      </c>
      <c r="D17" s="1" t="s">
        <v>130</v>
      </c>
      <c r="E17" s="1" t="s">
        <v>103</v>
      </c>
      <c r="F17" s="1" t="s">
        <v>138</v>
      </c>
      <c r="G17" s="1" t="s">
        <v>2</v>
      </c>
      <c r="H17" s="1" t="s">
        <v>4</v>
      </c>
      <c r="I17" s="1">
        <v>22</v>
      </c>
      <c r="J17" s="1" t="s">
        <v>139</v>
      </c>
      <c r="K17" s="2">
        <v>41762</v>
      </c>
      <c r="L17" s="1"/>
      <c r="M17" s="2">
        <v>41789</v>
      </c>
      <c r="N17" s="14" t="e">
        <f ca="1">SUMPRODUCT((WEEKDAY(ROW(INDIRECT(K17&amp;":"&amp;L17)),2)&lt;7)*(COUNTIF('Jours fériés'!C$6:C$16,ROW(INDIRECT(Mai!K17&amp;":"&amp;L17)))=0))</f>
        <v>#REF!</v>
      </c>
      <c r="O17" s="1">
        <f ca="1">SUMPRODUCT((WEEKDAY(ROW(INDIRECT(K17&amp;":"&amp;M17)),2)&lt;7)*(COUNTIF('Jours fériés'!C$1:C$16,ROW(INDIRECT(Mai!K17&amp;":"&amp;M17)))=0))</f>
        <v>22</v>
      </c>
      <c r="P17" s="3"/>
      <c r="Q17" s="1"/>
      <c r="R17" s="3">
        <v>25</v>
      </c>
      <c r="S17" s="1"/>
      <c r="T17">
        <f t="shared" si="0"/>
        <v>0</v>
      </c>
    </row>
    <row r="18" spans="1:20">
      <c r="A18" s="1" t="s">
        <v>104</v>
      </c>
      <c r="B18" s="1" t="s">
        <v>149</v>
      </c>
      <c r="C18" s="1">
        <v>1</v>
      </c>
      <c r="D18" s="1" t="s">
        <v>31</v>
      </c>
      <c r="E18" s="1" t="s">
        <v>103</v>
      </c>
      <c r="F18" s="1" t="s">
        <v>19</v>
      </c>
      <c r="G18" s="1" t="s">
        <v>2</v>
      </c>
      <c r="H18" s="1" t="s">
        <v>6</v>
      </c>
      <c r="I18" s="1">
        <v>7</v>
      </c>
      <c r="J18" s="1" t="s">
        <v>20</v>
      </c>
      <c r="K18" s="2">
        <v>41762</v>
      </c>
      <c r="L18" s="1"/>
      <c r="M18" s="2">
        <v>41794</v>
      </c>
      <c r="N18" s="14" t="e">
        <f ca="1">SUMPRODUCT((WEEKDAY(ROW(INDIRECT(K18&amp;":"&amp;L18)),2)&lt;7)*(COUNTIF('Jours fériés'!C$6:C$16,ROW(INDIRECT(Mai!K18&amp;":"&amp;L18)))=0))</f>
        <v>#REF!</v>
      </c>
      <c r="O18" s="1">
        <f ca="1">SUMPRODUCT((WEEKDAY(ROW(INDIRECT(K18&amp;":"&amp;M18)),2)&lt;7)*(COUNTIF('Jours fériés'!C$1:C$16,ROW(INDIRECT(Mai!K18&amp;":"&amp;M18)))=0))</f>
        <v>26</v>
      </c>
      <c r="P18" s="3"/>
      <c r="Q18" s="1"/>
      <c r="R18" s="3">
        <v>25</v>
      </c>
      <c r="S18" s="1"/>
      <c r="T18">
        <f t="shared" si="0"/>
        <v>0</v>
      </c>
    </row>
    <row r="19" spans="1:20">
      <c r="A19" s="1" t="s">
        <v>16</v>
      </c>
      <c r="B19" s="1" t="s">
        <v>161</v>
      </c>
      <c r="C19" s="1">
        <v>1</v>
      </c>
      <c r="D19" s="1" t="s">
        <v>130</v>
      </c>
      <c r="E19" s="1" t="s">
        <v>103</v>
      </c>
      <c r="F19" s="1" t="s">
        <v>14</v>
      </c>
      <c r="G19" s="1" t="s">
        <v>1</v>
      </c>
      <c r="H19" s="1" t="s">
        <v>4</v>
      </c>
      <c r="I19" s="1"/>
      <c r="J19" s="1"/>
      <c r="K19" s="2">
        <v>41762</v>
      </c>
      <c r="L19" s="1"/>
      <c r="M19" s="2">
        <v>41794</v>
      </c>
      <c r="N19" s="14" t="e">
        <f ca="1">SUMPRODUCT((WEEKDAY(ROW(INDIRECT(K19&amp;":"&amp;L19)),2)&lt;7)*(COUNTIF('Jours fériés'!C$6:C$16,ROW(INDIRECT(Mai!K19&amp;":"&amp;L19)))=0))</f>
        <v>#REF!</v>
      </c>
      <c r="O19" s="1">
        <f ca="1">SUMPRODUCT((WEEKDAY(ROW(INDIRECT(K19&amp;":"&amp;M19)),2)&lt;7)*(COUNTIF('Jours fériés'!C$1:C$16,ROW(INDIRECT(Mai!K19&amp;":"&amp;M19)))=0))</f>
        <v>26</v>
      </c>
      <c r="P19" s="3"/>
      <c r="Q19" s="1"/>
      <c r="R19" s="3">
        <v>25</v>
      </c>
      <c r="S19" s="1" t="s">
        <v>17</v>
      </c>
      <c r="T19">
        <f t="shared" si="0"/>
        <v>25</v>
      </c>
    </row>
    <row r="20" spans="1:20">
      <c r="A20" s="1" t="s">
        <v>16</v>
      </c>
      <c r="B20" s="1" t="s">
        <v>161</v>
      </c>
      <c r="C20" s="1">
        <v>1</v>
      </c>
      <c r="D20" s="1" t="s">
        <v>130</v>
      </c>
      <c r="E20" s="1" t="s">
        <v>103</v>
      </c>
      <c r="F20" s="1" t="s">
        <v>14</v>
      </c>
      <c r="G20" s="1" t="s">
        <v>1</v>
      </c>
      <c r="H20" s="1">
        <v>26</v>
      </c>
      <c r="I20" s="1"/>
      <c r="J20" s="1"/>
      <c r="K20" s="2">
        <v>41762</v>
      </c>
      <c r="L20" s="1"/>
      <c r="M20" s="2">
        <v>41794</v>
      </c>
      <c r="N20" s="14" t="e">
        <f ca="1">SUMPRODUCT((WEEKDAY(ROW(INDIRECT(K20&amp;":"&amp;L20)),2)&lt;7)*(COUNTIF('Jours fériés'!C$6:C$16,ROW(INDIRECT(Mai!K20&amp;":"&amp;L20)))=0))</f>
        <v>#REF!</v>
      </c>
      <c r="O20" s="1">
        <f ca="1">SUMPRODUCT((WEEKDAY(ROW(INDIRECT(K20&amp;":"&amp;M20)),2)&lt;7)*(COUNTIF('Jours fériés'!C$1:C$16,ROW(INDIRECT(Mai!K20&amp;":"&amp;M20)))=0))</f>
        <v>26</v>
      </c>
      <c r="P20" s="3"/>
      <c r="Q20" s="1"/>
      <c r="R20" s="3">
        <v>25</v>
      </c>
      <c r="S20" s="1" t="s">
        <v>17</v>
      </c>
      <c r="T20">
        <f t="shared" si="0"/>
        <v>25</v>
      </c>
    </row>
    <row r="21" spans="1:20">
      <c r="A21" s="1" t="s">
        <v>16</v>
      </c>
      <c r="B21" s="1" t="s">
        <v>159</v>
      </c>
      <c r="C21" s="1">
        <v>1</v>
      </c>
      <c r="D21" s="1" t="s">
        <v>130</v>
      </c>
      <c r="E21" s="1" t="s">
        <v>103</v>
      </c>
      <c r="F21" s="1" t="s">
        <v>14</v>
      </c>
      <c r="G21" s="1" t="s">
        <v>1</v>
      </c>
      <c r="H21" s="1">
        <v>26</v>
      </c>
      <c r="I21" s="1"/>
      <c r="J21" s="1"/>
      <c r="K21" s="2">
        <v>41762</v>
      </c>
      <c r="L21" s="1"/>
      <c r="M21" s="2">
        <v>41794</v>
      </c>
      <c r="N21" s="14" t="e">
        <f ca="1">SUMPRODUCT((WEEKDAY(ROW(INDIRECT(K21&amp;":"&amp;L21)),2)&lt;7)*(COUNTIF('Jours fériés'!C$6:C$16,ROW(INDIRECT(Mai!K21&amp;":"&amp;L21)))=0))</f>
        <v>#REF!</v>
      </c>
      <c r="O21" s="1">
        <f ca="1">SUMPRODUCT((WEEKDAY(ROW(INDIRECT(K21&amp;":"&amp;M21)),2)&lt;7)*(COUNTIF('Jours fériés'!C$1:C$16,ROW(INDIRECT(Mai!K21&amp;":"&amp;M21)))=0))</f>
        <v>26</v>
      </c>
      <c r="P21" s="3"/>
      <c r="Q21" s="1"/>
      <c r="R21" s="3">
        <v>25</v>
      </c>
      <c r="S21" s="1"/>
      <c r="T21">
        <f t="shared" si="0"/>
        <v>0</v>
      </c>
    </row>
    <row r="22" spans="1:20">
      <c r="A22" s="1" t="s">
        <v>16</v>
      </c>
      <c r="B22" s="1" t="s">
        <v>161</v>
      </c>
      <c r="C22" s="1">
        <v>1</v>
      </c>
      <c r="D22" s="1" t="s">
        <v>130</v>
      </c>
      <c r="E22" s="1" t="s">
        <v>103</v>
      </c>
      <c r="F22" s="1" t="s">
        <v>14</v>
      </c>
      <c r="G22" s="1" t="s">
        <v>1</v>
      </c>
      <c r="H22" s="1">
        <v>28</v>
      </c>
      <c r="I22" s="1"/>
      <c r="J22" s="1"/>
      <c r="K22" s="2">
        <v>41762</v>
      </c>
      <c r="L22" s="1"/>
      <c r="M22" s="1"/>
      <c r="N22" s="14" t="e">
        <f ca="1">SUMPRODUCT((WEEKDAY(ROW(INDIRECT(K22&amp;":"&amp;L22)),2)&lt;7)*(COUNTIF('Jours fériés'!C$6:C$16,ROW(INDIRECT(Mai!K22&amp;":"&amp;L22)))=0))</f>
        <v>#REF!</v>
      </c>
      <c r="O22" s="1" t="e">
        <f ca="1">SUMPRODUCT((WEEKDAY(ROW(INDIRECT(K22&amp;":"&amp;M22)),2)&lt;7)*(COUNTIF('Jours fériés'!C$1:C$16,ROW(INDIRECT(Mai!K22&amp;":"&amp;M22)))=0))</f>
        <v>#REF!</v>
      </c>
      <c r="P22" s="3"/>
      <c r="Q22" s="1"/>
      <c r="R22" s="3">
        <v>25</v>
      </c>
      <c r="S22" s="1" t="s">
        <v>17</v>
      </c>
      <c r="T22">
        <f t="shared" si="0"/>
        <v>25</v>
      </c>
    </row>
    <row r="23" spans="1:20">
      <c r="A23" s="1" t="s">
        <v>16</v>
      </c>
      <c r="B23" s="1" t="s">
        <v>158</v>
      </c>
      <c r="C23" s="1">
        <v>1</v>
      </c>
      <c r="D23" s="1" t="s">
        <v>130</v>
      </c>
      <c r="E23" s="1" t="s">
        <v>103</v>
      </c>
      <c r="F23" s="1" t="s">
        <v>29</v>
      </c>
      <c r="G23" s="1" t="s">
        <v>2</v>
      </c>
      <c r="H23" s="1">
        <v>28</v>
      </c>
      <c r="I23" s="1">
        <v>10</v>
      </c>
      <c r="J23" s="1" t="s">
        <v>42</v>
      </c>
      <c r="K23" s="2">
        <v>41762</v>
      </c>
      <c r="L23" s="1"/>
      <c r="M23" s="2">
        <v>41790</v>
      </c>
      <c r="N23" s="14" t="e">
        <f ca="1">SUMPRODUCT((WEEKDAY(ROW(INDIRECT(K23&amp;":"&amp;L23)),2)&lt;7)*(COUNTIF('Jours fériés'!C$6:C$16,ROW(INDIRECT(Mai!K23&amp;":"&amp;L23)))=0))</f>
        <v>#REF!</v>
      </c>
      <c r="O23" s="1">
        <f ca="1">SUMPRODUCT((WEEKDAY(ROW(INDIRECT(K23&amp;":"&amp;M23)),2)&lt;7)*(COUNTIF('Jours fériés'!C$1:C$16,ROW(INDIRECT(Mai!K23&amp;":"&amp;M23)))=0))</f>
        <v>23</v>
      </c>
      <c r="P23" s="3"/>
      <c r="Q23" s="1"/>
      <c r="R23" s="3">
        <v>25</v>
      </c>
      <c r="S23" s="1"/>
      <c r="T23">
        <f t="shared" si="0"/>
        <v>0</v>
      </c>
    </row>
    <row r="24" spans="1:20">
      <c r="A24" s="1" t="s">
        <v>16</v>
      </c>
      <c r="B24" s="1" t="s">
        <v>185</v>
      </c>
      <c r="C24" s="1">
        <v>1</v>
      </c>
      <c r="D24" s="1" t="s">
        <v>130</v>
      </c>
      <c r="E24" s="1" t="s">
        <v>103</v>
      </c>
      <c r="F24" s="1" t="s">
        <v>18</v>
      </c>
      <c r="G24" s="1" t="s">
        <v>1</v>
      </c>
      <c r="H24" s="1" t="s">
        <v>7</v>
      </c>
      <c r="I24" s="1"/>
      <c r="J24" s="1"/>
      <c r="K24" s="2">
        <v>41762</v>
      </c>
      <c r="L24" s="1"/>
      <c r="M24" s="2">
        <v>41790</v>
      </c>
      <c r="N24" s="14" t="e">
        <f ca="1">SUMPRODUCT((WEEKDAY(ROW(INDIRECT(K24&amp;":"&amp;L24)),2)&lt;7)*(COUNTIF('Jours fériés'!C$6:C$16,ROW(INDIRECT(Mai!K24&amp;":"&amp;L24)))=0))</f>
        <v>#REF!</v>
      </c>
      <c r="O24" s="1">
        <f ca="1">SUMPRODUCT((WEEKDAY(ROW(INDIRECT(K24&amp;":"&amp;M24)),2)&lt;7)*(COUNTIF('Jours fériés'!C$1:C$16,ROW(INDIRECT(Mai!K24&amp;":"&amp;M24)))=0))</f>
        <v>23</v>
      </c>
      <c r="P24" s="3"/>
      <c r="Q24" s="1"/>
      <c r="R24" s="3">
        <v>25</v>
      </c>
      <c r="S24" s="1" t="s">
        <v>17</v>
      </c>
      <c r="T24">
        <f t="shared" si="0"/>
        <v>25</v>
      </c>
    </row>
    <row r="25" spans="1:20">
      <c r="A25" s="1" t="s">
        <v>16</v>
      </c>
      <c r="B25" s="1" t="s">
        <v>153</v>
      </c>
      <c r="C25" s="1">
        <v>1</v>
      </c>
      <c r="D25" s="1" t="s">
        <v>130</v>
      </c>
      <c r="E25" s="1" t="s">
        <v>103</v>
      </c>
      <c r="F25" s="1" t="s">
        <v>0</v>
      </c>
      <c r="G25" s="1" t="s">
        <v>1</v>
      </c>
      <c r="H25" s="1">
        <v>26</v>
      </c>
      <c r="I25" s="1">
        <v>10</v>
      </c>
      <c r="J25" s="1" t="s">
        <v>46</v>
      </c>
      <c r="K25" s="2">
        <v>41762</v>
      </c>
      <c r="L25" s="1"/>
      <c r="M25" s="2">
        <v>41792</v>
      </c>
      <c r="N25" s="14" t="e">
        <f ca="1">SUMPRODUCT((WEEKDAY(ROW(INDIRECT(K25&amp;":"&amp;L25)),2)&lt;7)*(COUNTIF('Jours fériés'!C$6:C$16,ROW(INDIRECT(Mai!K25&amp;":"&amp;L25)))=0))</f>
        <v>#REF!</v>
      </c>
      <c r="O25" s="1">
        <f ca="1">SUMPRODUCT((WEEKDAY(ROW(INDIRECT(K25&amp;":"&amp;M25)),2)&lt;7)*(COUNTIF('Jours fériés'!C$1:C$16,ROW(INDIRECT(Mai!K25&amp;":"&amp;M25)))=0))</f>
        <v>24</v>
      </c>
      <c r="P25" s="3"/>
      <c r="Q25" s="1"/>
      <c r="R25" s="3">
        <v>25</v>
      </c>
      <c r="S25" s="15" t="s">
        <v>17</v>
      </c>
      <c r="T25">
        <f t="shared" si="0"/>
        <v>25</v>
      </c>
    </row>
    <row r="26" spans="1:20">
      <c r="A26" s="1" t="s">
        <v>16</v>
      </c>
      <c r="B26" s="1" t="s">
        <v>152</v>
      </c>
      <c r="C26" s="1">
        <v>1</v>
      </c>
      <c r="D26" s="1" t="s">
        <v>130</v>
      </c>
      <c r="E26" s="1" t="s">
        <v>103</v>
      </c>
      <c r="F26" s="1" t="s">
        <v>151</v>
      </c>
      <c r="G26" s="1" t="s">
        <v>2</v>
      </c>
      <c r="H26" s="1" t="s">
        <v>7</v>
      </c>
      <c r="I26" s="1"/>
      <c r="J26" s="1"/>
      <c r="K26" s="2">
        <v>41762</v>
      </c>
      <c r="L26" s="1"/>
      <c r="M26" s="2">
        <v>41790</v>
      </c>
      <c r="N26" s="14" t="e">
        <f ca="1">SUMPRODUCT((WEEKDAY(ROW(INDIRECT(K26&amp;":"&amp;L26)),2)&lt;7)*(COUNTIF('Jours fériés'!C$6:C$16,ROW(INDIRECT(Mai!K26&amp;":"&amp;L26)))=0))</f>
        <v>#REF!</v>
      </c>
      <c r="O26" s="1">
        <f ca="1">SUMPRODUCT((WEEKDAY(ROW(INDIRECT(K26&amp;":"&amp;M26)),2)&lt;7)*(COUNTIF('Jours fériés'!C$1:C$16,ROW(INDIRECT(Mai!K26&amp;":"&amp;M26)))=0))</f>
        <v>23</v>
      </c>
      <c r="P26" s="3"/>
      <c r="Q26" s="1"/>
      <c r="R26" s="3">
        <v>25</v>
      </c>
      <c r="S26" s="1" t="s">
        <v>17</v>
      </c>
      <c r="T26">
        <f t="shared" si="0"/>
        <v>25</v>
      </c>
    </row>
    <row r="27" spans="1:20">
      <c r="A27" s="1" t="s">
        <v>16</v>
      </c>
      <c r="B27" s="1" t="s">
        <v>152</v>
      </c>
      <c r="C27" s="1">
        <v>1</v>
      </c>
      <c r="D27" s="1" t="s">
        <v>130</v>
      </c>
      <c r="E27" s="1" t="s">
        <v>103</v>
      </c>
      <c r="F27" s="1" t="s">
        <v>14</v>
      </c>
      <c r="G27" s="1" t="s">
        <v>1</v>
      </c>
      <c r="H27" s="1" t="s">
        <v>7</v>
      </c>
      <c r="I27" s="1"/>
      <c r="J27" s="1"/>
      <c r="K27" s="2">
        <v>41762</v>
      </c>
      <c r="L27" s="1"/>
      <c r="M27" s="2">
        <v>41790</v>
      </c>
      <c r="N27" s="14" t="e">
        <f ca="1">SUMPRODUCT((WEEKDAY(ROW(INDIRECT(K27&amp;":"&amp;L27)),2)&lt;7)*(COUNTIF('Jours fériés'!C$6:C$16,ROW(INDIRECT(Mai!K27&amp;":"&amp;L27)))=0))</f>
        <v>#REF!</v>
      </c>
      <c r="O27" s="1">
        <f ca="1">SUMPRODUCT((WEEKDAY(ROW(INDIRECT(K27&amp;":"&amp;M27)),2)&lt;7)*(COUNTIF('Jours fériés'!C$1:C$16,ROW(INDIRECT(Mai!K27&amp;":"&amp;M27)))=0))</f>
        <v>23</v>
      </c>
      <c r="P27" s="3"/>
      <c r="Q27" s="1"/>
      <c r="R27" s="3">
        <v>25</v>
      </c>
      <c r="S27" s="1" t="s">
        <v>17</v>
      </c>
      <c r="T27">
        <f t="shared" si="0"/>
        <v>25</v>
      </c>
    </row>
    <row r="28" spans="1:20">
      <c r="A28" s="1" t="s">
        <v>16</v>
      </c>
      <c r="B28" s="1" t="s">
        <v>155</v>
      </c>
      <c r="C28" s="1">
        <v>1</v>
      </c>
      <c r="D28" s="1" t="s">
        <v>130</v>
      </c>
      <c r="E28" s="1" t="s">
        <v>141</v>
      </c>
      <c r="F28" s="1" t="s">
        <v>142</v>
      </c>
      <c r="G28" s="1" t="s">
        <v>143</v>
      </c>
      <c r="H28" s="1" t="s">
        <v>144</v>
      </c>
      <c r="I28" s="1">
        <v>11</v>
      </c>
      <c r="J28" s="1"/>
      <c r="K28" s="2">
        <v>41763</v>
      </c>
      <c r="L28" s="2">
        <v>41764</v>
      </c>
      <c r="M28" s="2">
        <v>41797</v>
      </c>
      <c r="N28" s="14">
        <f ca="1">SUMPRODUCT((WEEKDAY(ROW(INDIRECT(K28&amp;":"&amp;L28)),2)&lt;7)*(COUNTIF('Jours fériés'!C$6:C$16,ROW(INDIRECT(Mai!K28&amp;":"&amp;L28)))=0))</f>
        <v>1</v>
      </c>
      <c r="O28" s="1">
        <f ca="1">SUMPRODUCT((WEEKDAY(ROW(INDIRECT(K28&amp;":"&amp;M28)),2)&lt;7)*(COUNTIF('Jours fériés'!C$1:C$16,ROW(INDIRECT(Mai!K28&amp;":"&amp;M28)))=0))</f>
        <v>28</v>
      </c>
      <c r="P28" s="3"/>
      <c r="Q28" s="1"/>
      <c r="R28" s="3">
        <v>30</v>
      </c>
      <c r="S28" s="1"/>
      <c r="T28">
        <f t="shared" si="0"/>
        <v>0</v>
      </c>
    </row>
    <row r="29" spans="1:20">
      <c r="A29" s="1" t="s">
        <v>16</v>
      </c>
      <c r="B29" s="1" t="s">
        <v>162</v>
      </c>
      <c r="C29" s="1">
        <v>1</v>
      </c>
      <c r="D29" s="1" t="s">
        <v>130</v>
      </c>
      <c r="E29" s="1" t="s">
        <v>141</v>
      </c>
      <c r="F29" s="1" t="s">
        <v>163</v>
      </c>
      <c r="G29" s="1" t="s">
        <v>164</v>
      </c>
      <c r="H29" s="1" t="s">
        <v>7</v>
      </c>
      <c r="I29" s="1">
        <v>88</v>
      </c>
      <c r="J29" s="1" t="s">
        <v>165</v>
      </c>
      <c r="K29" s="2">
        <v>41763</v>
      </c>
      <c r="L29" s="2">
        <v>41764</v>
      </c>
      <c r="M29" s="2">
        <v>41797</v>
      </c>
      <c r="N29" s="14">
        <f ca="1">SUMPRODUCT((WEEKDAY(ROW(INDIRECT(K29&amp;":"&amp;L29)),2)&lt;7)*(COUNTIF('Jours fériés'!C$6:C$16,ROW(INDIRECT(Mai!K29&amp;":"&amp;L29)))=0))</f>
        <v>1</v>
      </c>
      <c r="O29" s="1">
        <f ca="1">SUMPRODUCT((WEEKDAY(ROW(INDIRECT(K29&amp;":"&amp;M29)),2)&lt;7)*(COUNTIF('Jours fériés'!C$1:C$16,ROW(INDIRECT(Mai!K29&amp;":"&amp;M29)))=0))</f>
        <v>28</v>
      </c>
      <c r="P29" s="3">
        <v>76.89</v>
      </c>
      <c r="Q29" s="1"/>
      <c r="R29" s="3">
        <v>30</v>
      </c>
      <c r="S29" s="1"/>
      <c r="T29">
        <f t="shared" si="0"/>
        <v>0</v>
      </c>
    </row>
    <row r="30" spans="1:20">
      <c r="A30" s="1" t="s">
        <v>16</v>
      </c>
      <c r="B30" s="1" t="s">
        <v>162</v>
      </c>
      <c r="C30" s="1">
        <v>1</v>
      </c>
      <c r="D30" s="1" t="s">
        <v>130</v>
      </c>
      <c r="E30" s="1" t="s">
        <v>141</v>
      </c>
      <c r="F30" s="1" t="s">
        <v>166</v>
      </c>
      <c r="G30" s="1" t="s">
        <v>167</v>
      </c>
      <c r="H30" s="1" t="s">
        <v>4</v>
      </c>
      <c r="I30" s="1">
        <v>32</v>
      </c>
      <c r="J30" s="1" t="s">
        <v>168</v>
      </c>
      <c r="K30" s="2">
        <v>41763</v>
      </c>
      <c r="L30" s="2">
        <v>41764</v>
      </c>
      <c r="M30" s="2">
        <v>41797</v>
      </c>
      <c r="N30" s="14">
        <f ca="1">SUMPRODUCT((WEEKDAY(ROW(INDIRECT(K30&amp;":"&amp;L30)),2)&lt;7)*(COUNTIF('Jours fériés'!C$6:C$16,ROW(INDIRECT(Mai!K30&amp;":"&amp;L30)))=0))</f>
        <v>1</v>
      </c>
      <c r="O30" s="1">
        <f ca="1">SUMPRODUCT((WEEKDAY(ROW(INDIRECT(K30&amp;":"&amp;M30)),2)&lt;7)*(COUNTIF('Jours fériés'!C$1:C$16,ROW(INDIRECT(Mai!K30&amp;":"&amp;M30)))=0))</f>
        <v>28</v>
      </c>
      <c r="P30" s="3"/>
      <c r="Q30" s="1"/>
      <c r="R30" s="3">
        <v>30</v>
      </c>
      <c r="S30" s="1"/>
      <c r="T30">
        <f t="shared" si="0"/>
        <v>0</v>
      </c>
    </row>
    <row r="31" spans="1:20">
      <c r="A31" s="1" t="s">
        <v>104</v>
      </c>
      <c r="B31" s="1"/>
      <c r="C31" s="1">
        <v>1</v>
      </c>
      <c r="D31" s="1" t="s">
        <v>130</v>
      </c>
      <c r="E31" s="1" t="s">
        <v>103</v>
      </c>
      <c r="F31" s="1" t="s">
        <v>171</v>
      </c>
      <c r="G31" s="1" t="s">
        <v>32</v>
      </c>
      <c r="H31" s="1" t="s">
        <v>7</v>
      </c>
      <c r="I31" s="1"/>
      <c r="J31" s="1"/>
      <c r="K31" s="2">
        <v>41764</v>
      </c>
      <c r="L31" s="1"/>
      <c r="M31" s="2">
        <v>41790</v>
      </c>
      <c r="N31" s="14" t="e">
        <f ca="1">SUMPRODUCT((WEEKDAY(ROW(INDIRECT(K31&amp;":"&amp;L31)),2)&lt;7)*(COUNTIF('Jours fériés'!C$6:C$16,ROW(INDIRECT(Mai!K31&amp;":"&amp;L31)))=0))</f>
        <v>#REF!</v>
      </c>
      <c r="O31" s="1">
        <f ca="1">SUMPRODUCT((WEEKDAY(ROW(INDIRECT(K31&amp;":"&amp;M31)),2)&lt;7)*(COUNTIF('Jours fériés'!C$1:C$16,ROW(INDIRECT(Mai!K31&amp;":"&amp;M31)))=0))</f>
        <v>22</v>
      </c>
      <c r="P31" s="3">
        <v>13.18</v>
      </c>
      <c r="Q31" s="1"/>
      <c r="R31" s="3">
        <v>25</v>
      </c>
      <c r="S31" s="1"/>
      <c r="T31">
        <f t="shared" si="0"/>
        <v>0</v>
      </c>
    </row>
    <row r="32" spans="1:20">
      <c r="A32" s="1" t="s">
        <v>104</v>
      </c>
      <c r="B32" s="1"/>
      <c r="C32" s="1">
        <v>1</v>
      </c>
      <c r="D32" s="1" t="s">
        <v>130</v>
      </c>
      <c r="E32" s="1" t="s">
        <v>103</v>
      </c>
      <c r="F32" s="1" t="s">
        <v>171</v>
      </c>
      <c r="G32" s="1" t="s">
        <v>172</v>
      </c>
      <c r="H32" s="1">
        <v>26</v>
      </c>
      <c r="I32" s="1">
        <v>1</v>
      </c>
      <c r="J32" s="1" t="s">
        <v>173</v>
      </c>
      <c r="K32" s="2">
        <v>41766</v>
      </c>
      <c r="L32" s="1"/>
      <c r="M32" s="2">
        <v>41789</v>
      </c>
      <c r="N32" s="14" t="e">
        <f ca="1">SUMPRODUCT((WEEKDAY(ROW(INDIRECT(K32&amp;":"&amp;L32)),2)&lt;7)*(COUNTIF('Jours fériés'!C$6:C$16,ROW(INDIRECT(Mai!K32&amp;":"&amp;L32)))=0))</f>
        <v>#REF!</v>
      </c>
      <c r="O32" s="1">
        <f ca="1">SUMPRODUCT((WEEKDAY(ROW(INDIRECT(K32&amp;":"&amp;M32)),2)&lt;7)*(COUNTIF('Jours fériés'!C$1:C$16,ROW(INDIRECT(Mai!K32&amp;":"&amp;M32)))=0))</f>
        <v>19</v>
      </c>
      <c r="P32" s="3">
        <v>11.66</v>
      </c>
      <c r="Q32" s="1"/>
      <c r="R32" s="3">
        <v>25</v>
      </c>
      <c r="S32" s="1" t="s">
        <v>17</v>
      </c>
      <c r="T32">
        <f t="shared" si="0"/>
        <v>25</v>
      </c>
    </row>
    <row r="33" spans="1:20">
      <c r="A33" s="1" t="s">
        <v>16</v>
      </c>
      <c r="B33" s="1" t="s">
        <v>179</v>
      </c>
      <c r="C33" s="1">
        <v>1</v>
      </c>
      <c r="D33" s="1" t="s">
        <v>92</v>
      </c>
      <c r="E33" s="1" t="s">
        <v>38</v>
      </c>
      <c r="F33" s="1" t="s">
        <v>14</v>
      </c>
      <c r="G33" s="1" t="s">
        <v>2</v>
      </c>
      <c r="H33" s="1" t="s">
        <v>7</v>
      </c>
      <c r="I33" s="1"/>
      <c r="J33" s="1"/>
      <c r="K33" s="2">
        <v>41773</v>
      </c>
      <c r="L33" s="2">
        <v>41779</v>
      </c>
      <c r="M33" s="2">
        <v>41789</v>
      </c>
      <c r="N33" s="14">
        <f ca="1">SUMPRODUCT((WEEKDAY(ROW(INDIRECT(K33&amp;":"&amp;L33)),2)&lt;7)*(COUNTIF('Jours fériés'!C$6:C$16,ROW(INDIRECT(Mai!K33&amp;":"&amp;L33)))=0))</f>
        <v>6</v>
      </c>
      <c r="O33" s="1">
        <f ca="1">SUMPRODUCT((WEEKDAY(ROW(INDIRECT(K33&amp;":"&amp;M33)),2)&lt;7)*(COUNTIF('Jours fériés'!C$1:C$16,ROW(INDIRECT(Mai!K33&amp;":"&amp;M33)))=0))</f>
        <v>14</v>
      </c>
      <c r="P33" s="3"/>
      <c r="Q33" s="1"/>
      <c r="R33" s="3">
        <v>25</v>
      </c>
      <c r="S33" s="1"/>
      <c r="T33">
        <f t="shared" si="0"/>
        <v>0</v>
      </c>
    </row>
    <row r="34" spans="1:20">
      <c r="A34" s="1" t="s">
        <v>104</v>
      </c>
      <c r="B34" s="1"/>
      <c r="C34" s="1">
        <v>1</v>
      </c>
      <c r="D34" s="1" t="s">
        <v>130</v>
      </c>
      <c r="E34" s="1" t="s">
        <v>103</v>
      </c>
      <c r="F34" s="1" t="s">
        <v>51</v>
      </c>
      <c r="G34" s="1" t="s">
        <v>9</v>
      </c>
      <c r="H34" s="1" t="s">
        <v>4</v>
      </c>
      <c r="I34" s="1"/>
      <c r="J34" s="1"/>
      <c r="K34" s="2">
        <v>41775</v>
      </c>
      <c r="L34" s="1"/>
      <c r="M34" s="2">
        <v>41797</v>
      </c>
      <c r="N34" s="14" t="e">
        <f ca="1">SUMPRODUCT((WEEKDAY(ROW(INDIRECT(K34&amp;":"&amp;L34)),2)&lt;7)*(COUNTIF('Jours fériés'!C$6:C$16,ROW(INDIRECT(Mai!K34&amp;":"&amp;L34)))=0))</f>
        <v>#REF!</v>
      </c>
      <c r="O34" s="1">
        <f ca="1">SUMPRODUCT((WEEKDAY(ROW(INDIRECT(K34&amp;":"&amp;M34)),2)&lt;7)*(COUNTIF('Jours fériés'!C$1:C$16,ROW(INDIRECT(Mai!K34&amp;":"&amp;M34)))=0))</f>
        <v>19</v>
      </c>
      <c r="P34" s="3"/>
      <c r="Q34" s="1"/>
      <c r="R34" s="3">
        <v>0</v>
      </c>
      <c r="S34" s="1"/>
      <c r="T34">
        <f t="shared" si="0"/>
        <v>0</v>
      </c>
    </row>
    <row r="35" spans="1:20">
      <c r="A35" s="1" t="s">
        <v>16</v>
      </c>
      <c r="B35" s="1"/>
      <c r="C35" s="1">
        <v>1</v>
      </c>
      <c r="D35" s="1" t="s">
        <v>130</v>
      </c>
      <c r="E35" s="1" t="s">
        <v>103</v>
      </c>
      <c r="F35" s="1" t="s">
        <v>24</v>
      </c>
      <c r="G35" s="1" t="s">
        <v>32</v>
      </c>
      <c r="H35" s="1" t="s">
        <v>4</v>
      </c>
      <c r="I35" s="1">
        <v>10</v>
      </c>
      <c r="J35" s="1" t="s">
        <v>174</v>
      </c>
      <c r="K35" s="2">
        <v>41775</v>
      </c>
      <c r="L35" s="1"/>
      <c r="M35" s="2">
        <v>41797</v>
      </c>
      <c r="N35" s="14" t="e">
        <f ca="1">SUMPRODUCT((WEEKDAY(ROW(INDIRECT(K35&amp;":"&amp;L35)),2)&lt;7)*(COUNTIF('Jours fériés'!C$6:C$16,ROW(INDIRECT(Mai!K35&amp;":"&amp;L35)))=0))</f>
        <v>#REF!</v>
      </c>
      <c r="O35" s="1">
        <f ca="1">SUMPRODUCT((WEEKDAY(ROW(INDIRECT(K35&amp;":"&amp;M35)),2)&lt;7)*(COUNTIF('Jours fériés'!C$1:C$16,ROW(INDIRECT(Mai!K35&amp;":"&amp;M35)))=0))</f>
        <v>19</v>
      </c>
      <c r="P35" s="3">
        <v>133.15</v>
      </c>
      <c r="Q35" s="1"/>
      <c r="R35" s="3">
        <v>25</v>
      </c>
      <c r="S35" s="1" t="s">
        <v>17</v>
      </c>
      <c r="T35">
        <f t="shared" si="0"/>
        <v>25</v>
      </c>
    </row>
    <row r="36" spans="1:20">
      <c r="A36" s="1" t="s">
        <v>16</v>
      </c>
      <c r="B36" s="1" t="s">
        <v>175</v>
      </c>
      <c r="C36" s="1">
        <v>1</v>
      </c>
      <c r="D36" s="1" t="s">
        <v>130</v>
      </c>
      <c r="E36" s="1" t="s">
        <v>103</v>
      </c>
      <c r="F36" s="1" t="s">
        <v>0</v>
      </c>
      <c r="G36" s="1" t="s">
        <v>2</v>
      </c>
      <c r="H36" s="1">
        <v>28</v>
      </c>
      <c r="I36" s="1">
        <v>10</v>
      </c>
      <c r="J36" s="1" t="s">
        <v>46</v>
      </c>
      <c r="K36" s="2">
        <v>41775</v>
      </c>
      <c r="L36" s="1"/>
      <c r="M36" s="2">
        <v>41797</v>
      </c>
      <c r="N36" s="14" t="e">
        <f ca="1">SUMPRODUCT((WEEKDAY(ROW(INDIRECT(K36&amp;":"&amp;L36)),2)&lt;7)*(COUNTIF('Jours fériés'!C$6:C$16,ROW(INDIRECT(Mai!K36&amp;":"&amp;L36)))=0))</f>
        <v>#REF!</v>
      </c>
      <c r="O36" s="1">
        <f ca="1">SUMPRODUCT((WEEKDAY(ROW(INDIRECT(K36&amp;":"&amp;M36)),2)&lt;7)*(COUNTIF('Jours fériés'!C$1:C$16,ROW(INDIRECT(Mai!K36&amp;":"&amp;M36)))=0))</f>
        <v>19</v>
      </c>
      <c r="P36" s="3"/>
      <c r="Q36" s="1"/>
      <c r="R36" s="3">
        <v>25</v>
      </c>
      <c r="S36" s="1"/>
      <c r="T36">
        <f t="shared" si="0"/>
        <v>0</v>
      </c>
    </row>
    <row r="37" spans="1:20">
      <c r="A37" s="1" t="s">
        <v>16</v>
      </c>
      <c r="B37" s="1" t="s">
        <v>175</v>
      </c>
      <c r="C37" s="1">
        <v>1</v>
      </c>
      <c r="D37" s="1" t="s">
        <v>130</v>
      </c>
      <c r="E37" s="1" t="s">
        <v>103</v>
      </c>
      <c r="F37" s="1" t="s">
        <v>43</v>
      </c>
      <c r="G37" s="1" t="s">
        <v>2</v>
      </c>
      <c r="H37" s="1">
        <v>28</v>
      </c>
      <c r="I37" s="1">
        <v>10</v>
      </c>
      <c r="J37" s="1" t="s">
        <v>176</v>
      </c>
      <c r="K37" s="2">
        <v>41775</v>
      </c>
      <c r="L37" s="1"/>
      <c r="M37" s="2">
        <v>41797</v>
      </c>
      <c r="N37" s="14" t="e">
        <f ca="1">SUMPRODUCT((WEEKDAY(ROW(INDIRECT(K37&amp;":"&amp;L37)),2)&lt;7)*(COUNTIF('Jours fériés'!C$6:C$16,ROW(INDIRECT(Mai!K37&amp;":"&amp;L37)))=0))</f>
        <v>#REF!</v>
      </c>
      <c r="O37" s="1">
        <f ca="1">SUMPRODUCT((WEEKDAY(ROW(INDIRECT(K37&amp;":"&amp;M37)),2)&lt;7)*(COUNTIF('Jours fériés'!C$1:C$16,ROW(INDIRECT(Mai!K37&amp;":"&amp;M37)))=0))</f>
        <v>19</v>
      </c>
      <c r="P37" s="3"/>
      <c r="Q37" s="1"/>
      <c r="R37" s="3">
        <v>25</v>
      </c>
      <c r="S37" s="1"/>
      <c r="T37">
        <f t="shared" si="0"/>
        <v>0</v>
      </c>
    </row>
    <row r="38" spans="1:20">
      <c r="A38" s="1" t="s">
        <v>16</v>
      </c>
      <c r="B38" s="1" t="s">
        <v>177</v>
      </c>
      <c r="C38" s="1">
        <v>1</v>
      </c>
      <c r="D38" s="1" t="s">
        <v>130</v>
      </c>
      <c r="E38" s="1" t="s">
        <v>103</v>
      </c>
      <c r="F38" s="1" t="s">
        <v>14</v>
      </c>
      <c r="G38" s="1" t="s">
        <v>2</v>
      </c>
      <c r="H38" s="1" t="s">
        <v>7</v>
      </c>
      <c r="I38" s="1">
        <v>24</v>
      </c>
      <c r="J38" s="1" t="s">
        <v>178</v>
      </c>
      <c r="K38" s="2">
        <v>41775</v>
      </c>
      <c r="L38" s="1"/>
      <c r="M38" s="2">
        <v>41797</v>
      </c>
      <c r="N38" s="14" t="e">
        <f ca="1">SUMPRODUCT((WEEKDAY(ROW(INDIRECT(K38&amp;":"&amp;L38)),2)&lt;7)*(COUNTIF('Jours fériés'!C$6:C$16,ROW(INDIRECT(Mai!K38&amp;":"&amp;L38)))=0))</f>
        <v>#REF!</v>
      </c>
      <c r="O38" s="1">
        <f ca="1">SUMPRODUCT((WEEKDAY(ROW(INDIRECT(K38&amp;":"&amp;M38)),2)&lt;7)*(COUNTIF('Jours fériés'!C$1:C$16,ROW(INDIRECT(Mai!K38&amp;":"&amp;M38)))=0))</f>
        <v>19</v>
      </c>
      <c r="P38" s="3">
        <v>14.66</v>
      </c>
      <c r="Q38" s="1"/>
      <c r="R38" s="3">
        <v>25</v>
      </c>
      <c r="S38" s="1" t="s">
        <v>17</v>
      </c>
      <c r="T38">
        <f t="shared" si="0"/>
        <v>25</v>
      </c>
    </row>
    <row r="39" spans="1:20">
      <c r="A39" s="1" t="s">
        <v>16</v>
      </c>
      <c r="B39" s="1" t="s">
        <v>180</v>
      </c>
      <c r="C39" s="1">
        <v>1</v>
      </c>
      <c r="D39" s="1" t="s">
        <v>130</v>
      </c>
      <c r="E39" s="1" t="s">
        <v>103</v>
      </c>
      <c r="F39" s="1" t="s">
        <v>0</v>
      </c>
      <c r="G39" s="1" t="s">
        <v>2</v>
      </c>
      <c r="H39" s="1" t="s">
        <v>4</v>
      </c>
      <c r="I39" s="1">
        <v>9</v>
      </c>
      <c r="J39" s="1" t="s">
        <v>181</v>
      </c>
      <c r="K39" s="2">
        <v>41775</v>
      </c>
      <c r="L39" s="1"/>
      <c r="M39" s="4">
        <v>41794</v>
      </c>
      <c r="N39" s="14" t="e">
        <f ca="1">SUMPRODUCT((WEEKDAY(ROW(INDIRECT(K39&amp;":"&amp;L39)),2)&lt;7)*(COUNTIF('Jours fériés'!C$6:C$16,ROW(INDIRECT(Mai!K39&amp;":"&amp;L39)))=0))</f>
        <v>#REF!</v>
      </c>
      <c r="O39" s="1">
        <f ca="1">SUMPRODUCT((WEEKDAY(ROW(INDIRECT(K39&amp;":"&amp;M39)),2)&lt;7)*(COUNTIF('Jours fériés'!C$1:C$16,ROW(INDIRECT(Mai!K39&amp;":"&amp;M39)))=0))</f>
        <v>16</v>
      </c>
      <c r="P39" s="3"/>
      <c r="Q39" s="1"/>
      <c r="R39" s="3">
        <v>25</v>
      </c>
      <c r="S39" s="15" t="s">
        <v>17</v>
      </c>
      <c r="T39">
        <f t="shared" si="0"/>
        <v>25</v>
      </c>
    </row>
    <row r="40" spans="1:20">
      <c r="A40" s="1" t="s">
        <v>16</v>
      </c>
      <c r="B40" s="1"/>
      <c r="C40" s="1">
        <v>1</v>
      </c>
      <c r="D40" s="1" t="s">
        <v>130</v>
      </c>
      <c r="E40" s="1" t="s">
        <v>103</v>
      </c>
      <c r="F40" s="1" t="s">
        <v>0</v>
      </c>
      <c r="G40" s="1" t="s">
        <v>2</v>
      </c>
      <c r="H40" s="1">
        <v>24</v>
      </c>
      <c r="I40" s="1">
        <v>10</v>
      </c>
      <c r="J40" s="1" t="s">
        <v>46</v>
      </c>
      <c r="K40" s="2">
        <v>41775</v>
      </c>
      <c r="L40" s="1"/>
      <c r="M40" s="4">
        <v>41794</v>
      </c>
      <c r="N40" s="14" t="e">
        <f ca="1">SUMPRODUCT((WEEKDAY(ROW(INDIRECT(K40&amp;":"&amp;L40)),2)&lt;7)*(COUNTIF('Jours fériés'!C$6:C$16,ROW(INDIRECT(Mai!K40&amp;":"&amp;L40)))=0))</f>
        <v>#REF!</v>
      </c>
      <c r="O40" s="1">
        <f ca="1">SUMPRODUCT((WEEKDAY(ROW(INDIRECT(K40&amp;":"&amp;M40)),2)&lt;7)*(COUNTIF('Jours fériés'!C$1:C$16,ROW(INDIRECT(Mai!K40&amp;":"&amp;M40)))=0))</f>
        <v>16</v>
      </c>
      <c r="P40" s="3"/>
      <c r="Q40" s="1"/>
      <c r="R40" s="3">
        <v>25</v>
      </c>
      <c r="S40" s="1" t="s">
        <v>17</v>
      </c>
      <c r="T40">
        <f t="shared" si="0"/>
        <v>25</v>
      </c>
    </row>
    <row r="41" spans="1:20">
      <c r="A41" s="1" t="s">
        <v>16</v>
      </c>
      <c r="B41" s="1"/>
      <c r="C41" s="1">
        <v>1</v>
      </c>
      <c r="D41" s="1" t="s">
        <v>130</v>
      </c>
      <c r="E41" s="1" t="s">
        <v>103</v>
      </c>
      <c r="F41" s="1" t="s">
        <v>18</v>
      </c>
      <c r="G41" s="1" t="s">
        <v>2</v>
      </c>
      <c r="H41" s="1">
        <v>24</v>
      </c>
      <c r="I41" s="1">
        <v>10</v>
      </c>
      <c r="J41" s="1" t="s">
        <v>182</v>
      </c>
      <c r="K41" s="2">
        <v>41775</v>
      </c>
      <c r="L41" s="1"/>
      <c r="M41" s="4">
        <v>41794</v>
      </c>
      <c r="N41" s="14" t="e">
        <f ca="1">SUMPRODUCT((WEEKDAY(ROW(INDIRECT(K41&amp;":"&amp;L41)),2)&lt;7)*(COUNTIF('Jours fériés'!C$6:C$16,ROW(INDIRECT(Mai!K41&amp;":"&amp;L41)))=0))</f>
        <v>#REF!</v>
      </c>
      <c r="O41" s="1">
        <f ca="1">SUMPRODUCT((WEEKDAY(ROW(INDIRECT(K41&amp;":"&amp;M41)),2)&lt;7)*(COUNTIF('Jours fériés'!C$1:C$16,ROW(INDIRECT(Mai!K41&amp;":"&amp;M41)))=0))</f>
        <v>16</v>
      </c>
      <c r="P41" s="3"/>
      <c r="Q41" s="1"/>
      <c r="R41" s="3">
        <v>25</v>
      </c>
      <c r="S41" s="1" t="s">
        <v>17</v>
      </c>
      <c r="T41">
        <f t="shared" si="0"/>
        <v>25</v>
      </c>
    </row>
    <row r="42" spans="1:20">
      <c r="A42" s="1" t="s">
        <v>16</v>
      </c>
      <c r="B42" s="1"/>
      <c r="C42" s="1">
        <v>1</v>
      </c>
      <c r="D42" s="1" t="s">
        <v>130</v>
      </c>
      <c r="E42" s="1" t="s">
        <v>103</v>
      </c>
      <c r="F42" s="1" t="s">
        <v>184</v>
      </c>
      <c r="G42" s="1" t="s">
        <v>2</v>
      </c>
      <c r="H42" s="1" t="s">
        <v>7</v>
      </c>
      <c r="I42" s="1">
        <v>10</v>
      </c>
      <c r="J42" s="1" t="s">
        <v>183</v>
      </c>
      <c r="K42" s="2">
        <v>41775</v>
      </c>
      <c r="L42" s="1"/>
      <c r="M42" s="4">
        <v>41794</v>
      </c>
      <c r="N42" s="14" t="e">
        <f ca="1">SUMPRODUCT((WEEKDAY(ROW(INDIRECT(K42&amp;":"&amp;L42)),2)&lt;7)*(COUNTIF('Jours fériés'!C$6:C$16,ROW(INDIRECT(Mai!K42&amp;":"&amp;L42)))=0))</f>
        <v>#REF!</v>
      </c>
      <c r="O42" s="1">
        <f ca="1">SUMPRODUCT((WEEKDAY(ROW(INDIRECT(K42&amp;":"&amp;M42)),2)&lt;7)*(COUNTIF('Jours fériés'!C$1:C$16,ROW(INDIRECT(Mai!K42&amp;":"&amp;M42)))=0))</f>
        <v>16</v>
      </c>
      <c r="P42" s="3"/>
      <c r="Q42" s="1"/>
      <c r="R42" s="3">
        <v>25</v>
      </c>
      <c r="S42" s="15" t="s">
        <v>17</v>
      </c>
      <c r="T42">
        <f t="shared" si="0"/>
        <v>25</v>
      </c>
    </row>
    <row r="43" spans="1:20">
      <c r="A43" s="1" t="s">
        <v>16</v>
      </c>
      <c r="B43" s="1"/>
      <c r="C43" s="1">
        <v>1</v>
      </c>
      <c r="D43" s="1" t="s">
        <v>130</v>
      </c>
      <c r="E43" s="1" t="s">
        <v>103</v>
      </c>
      <c r="F43" s="1" t="s">
        <v>18</v>
      </c>
      <c r="G43" s="1" t="s">
        <v>2</v>
      </c>
      <c r="H43" s="1" t="s">
        <v>7</v>
      </c>
      <c r="I43" s="1">
        <v>10</v>
      </c>
      <c r="J43" s="1" t="s">
        <v>183</v>
      </c>
      <c r="K43" s="2">
        <v>41775</v>
      </c>
      <c r="L43" s="1"/>
      <c r="M43" s="4">
        <v>41794</v>
      </c>
      <c r="N43" s="14" t="e">
        <f ca="1">SUMPRODUCT((WEEKDAY(ROW(INDIRECT(K43&amp;":"&amp;L43)),2)&lt;7)*(COUNTIF('Jours fériés'!C$6:C$16,ROW(INDIRECT(Mai!K43&amp;":"&amp;L43)))=0))</f>
        <v>#REF!</v>
      </c>
      <c r="O43" s="1">
        <f ca="1">SUMPRODUCT((WEEKDAY(ROW(INDIRECT(K43&amp;":"&amp;M43)),2)&lt;7)*(COUNTIF('Jours fériés'!C$1:C$16,ROW(INDIRECT(Mai!K43&amp;":"&amp;M43)))=0))</f>
        <v>16</v>
      </c>
      <c r="P43" s="3"/>
      <c r="Q43" s="1"/>
      <c r="R43" s="3">
        <v>25</v>
      </c>
      <c r="S43" s="15" t="s">
        <v>17</v>
      </c>
      <c r="T43">
        <f t="shared" si="0"/>
        <v>25</v>
      </c>
    </row>
    <row r="44" spans="1:20">
      <c r="A44" s="1" t="s">
        <v>10</v>
      </c>
      <c r="B44" s="1"/>
      <c r="C44" s="1">
        <v>1</v>
      </c>
      <c r="D44" s="1" t="s">
        <v>130</v>
      </c>
      <c r="E44" s="1" t="s">
        <v>103</v>
      </c>
      <c r="F44" s="1" t="s">
        <v>14</v>
      </c>
      <c r="G44" s="1" t="s">
        <v>2</v>
      </c>
      <c r="H44" s="1" t="s">
        <v>5</v>
      </c>
      <c r="I44" s="1">
        <v>11</v>
      </c>
      <c r="J44" s="1" t="s">
        <v>12</v>
      </c>
      <c r="K44" s="1"/>
      <c r="L44" s="1"/>
      <c r="M44" s="1"/>
      <c r="N44" s="14" t="e">
        <f ca="1">SUMPRODUCT((WEEKDAY(ROW(INDIRECT(K44&amp;":"&amp;L44)),2)&lt;7)*(COUNTIF('Jours fériés'!C$6:C$16,ROW(INDIRECT(Mai!K44&amp;":"&amp;L44)))=0))</f>
        <v>#REF!</v>
      </c>
      <c r="O44" s="1"/>
      <c r="P44" s="3"/>
      <c r="Q44" s="1"/>
      <c r="R44" s="3">
        <v>0</v>
      </c>
      <c r="S44" s="1"/>
      <c r="T44">
        <f t="shared" si="0"/>
        <v>0</v>
      </c>
    </row>
    <row r="45" spans="1:20">
      <c r="A45" s="1" t="s">
        <v>10</v>
      </c>
      <c r="B45" s="1"/>
      <c r="C45" s="1">
        <v>1</v>
      </c>
      <c r="D45" s="1" t="s">
        <v>130</v>
      </c>
      <c r="E45" s="1" t="s">
        <v>103</v>
      </c>
      <c r="F45" s="1" t="s">
        <v>14</v>
      </c>
      <c r="G45" s="1" t="s">
        <v>2</v>
      </c>
      <c r="H45" s="1" t="s">
        <v>5</v>
      </c>
      <c r="I45" s="1">
        <v>11</v>
      </c>
      <c r="J45" s="1" t="s">
        <v>12</v>
      </c>
      <c r="K45" s="1"/>
      <c r="L45" s="1"/>
      <c r="M45" s="1"/>
      <c r="N45" s="14" t="e">
        <f ca="1">SUMPRODUCT((WEEKDAY(ROW(INDIRECT(K45&amp;":"&amp;L45)),2)&lt;7)*(COUNTIF('Jours fériés'!C$6:C$16,ROW(INDIRECT(Mai!K45&amp;":"&amp;L45)))=0))</f>
        <v>#REF!</v>
      </c>
      <c r="O45" s="1"/>
      <c r="P45" s="3"/>
      <c r="Q45" s="1"/>
      <c r="R45" s="3">
        <v>0</v>
      </c>
      <c r="S45" s="1"/>
      <c r="T45">
        <f t="shared" si="0"/>
        <v>0</v>
      </c>
    </row>
    <row r="46" spans="1:20">
      <c r="A46" s="1" t="s">
        <v>104</v>
      </c>
      <c r="B46" s="1" t="s">
        <v>149</v>
      </c>
      <c r="C46" s="1">
        <v>1</v>
      </c>
      <c r="D46" s="1" t="s">
        <v>130</v>
      </c>
      <c r="E46" s="1" t="s">
        <v>103</v>
      </c>
      <c r="F46" s="1" t="s">
        <v>171</v>
      </c>
      <c r="G46" s="1" t="s">
        <v>2</v>
      </c>
      <c r="H46" s="1">
        <v>24</v>
      </c>
      <c r="I46" s="1">
        <v>7</v>
      </c>
      <c r="J46" s="1" t="s">
        <v>186</v>
      </c>
      <c r="K46" s="2">
        <v>41786</v>
      </c>
      <c r="L46" s="1"/>
      <c r="M46" s="1"/>
      <c r="N46" s="14" t="e">
        <f ca="1">SUMPRODUCT((WEEKDAY(ROW(INDIRECT(K46&amp;":"&amp;L46)),2)&lt;7)*(COUNTIF('Jours fériés'!C$6:C$16,ROW(INDIRECT(Mai!K46&amp;":"&amp;L46)))=0))</f>
        <v>#REF!</v>
      </c>
      <c r="O46" s="1"/>
      <c r="P46" s="3">
        <v>158.94</v>
      </c>
      <c r="Q46" s="1"/>
      <c r="R46" s="3">
        <v>25</v>
      </c>
    </row>
    <row r="47" spans="1:20">
      <c r="A47" s="1" t="s">
        <v>104</v>
      </c>
      <c r="B47" s="1" t="s">
        <v>149</v>
      </c>
      <c r="C47" s="1">
        <v>1</v>
      </c>
      <c r="D47" s="1" t="s">
        <v>130</v>
      </c>
      <c r="E47" s="1" t="s">
        <v>103</v>
      </c>
      <c r="F47" s="1" t="s">
        <v>171</v>
      </c>
      <c r="G47" s="1" t="s">
        <v>2</v>
      </c>
      <c r="H47" s="1" t="s">
        <v>4</v>
      </c>
      <c r="I47" s="1">
        <v>9</v>
      </c>
      <c r="J47" s="1"/>
      <c r="K47" s="2">
        <v>41786</v>
      </c>
      <c r="L47" s="1"/>
      <c r="M47" s="1"/>
      <c r="N47" s="14" t="e">
        <f ca="1">SUMPRODUCT((WEEKDAY(ROW(INDIRECT(K47&amp;":"&amp;L47)),2)&lt;7)*(COUNTIF('Jours fériés'!C$6:C$16,ROW(INDIRECT(Mai!K47&amp;":"&amp;L47)))=0))</f>
        <v>#REF!</v>
      </c>
      <c r="O47" s="1"/>
      <c r="P47" s="3">
        <v>149.13999999999999</v>
      </c>
      <c r="Q47" s="1"/>
      <c r="R47" s="3">
        <v>25</v>
      </c>
    </row>
    <row r="48" spans="1:20">
      <c r="A48" s="1" t="s">
        <v>104</v>
      </c>
      <c r="B48" s="1" t="s">
        <v>149</v>
      </c>
      <c r="C48" s="1">
        <v>1</v>
      </c>
      <c r="D48" s="1" t="s">
        <v>130</v>
      </c>
      <c r="E48" s="1" t="s">
        <v>103</v>
      </c>
      <c r="F48" s="1" t="s">
        <v>151</v>
      </c>
      <c r="G48" s="1" t="s">
        <v>2</v>
      </c>
      <c r="H48" s="1" t="s">
        <v>4</v>
      </c>
      <c r="I48" s="1">
        <v>9</v>
      </c>
      <c r="J48" s="1"/>
      <c r="K48" s="2">
        <v>41786</v>
      </c>
      <c r="L48" s="1"/>
      <c r="M48" s="1"/>
      <c r="N48" s="14" t="e">
        <f ca="1">SUMPRODUCT((WEEKDAY(ROW(INDIRECT(K48&amp;":"&amp;L48)),2)&lt;7)*(COUNTIF('Jours fériés'!C$6:C$16,ROW(INDIRECT(Mai!K48&amp;":"&amp;L48)))=0))</f>
        <v>#REF!</v>
      </c>
      <c r="O48" s="1"/>
      <c r="P48" s="3">
        <v>134.22999999999999</v>
      </c>
      <c r="Q48" s="1"/>
      <c r="R48" s="3">
        <v>25</v>
      </c>
    </row>
    <row r="49" spans="1:18">
      <c r="A49" s="1" t="s">
        <v>104</v>
      </c>
      <c r="B49" s="1" t="s">
        <v>149</v>
      </c>
      <c r="C49" s="1">
        <v>1</v>
      </c>
      <c r="D49" s="1" t="s">
        <v>130</v>
      </c>
      <c r="E49" s="1" t="s">
        <v>103</v>
      </c>
      <c r="F49" s="1" t="s">
        <v>107</v>
      </c>
      <c r="G49" s="1" t="s">
        <v>146</v>
      </c>
      <c r="H49" s="1" t="s">
        <v>6</v>
      </c>
      <c r="I49" s="1">
        <v>29</v>
      </c>
      <c r="J49" s="1" t="s">
        <v>187</v>
      </c>
      <c r="K49" s="2">
        <v>41786</v>
      </c>
      <c r="L49" s="1"/>
      <c r="M49" s="1"/>
      <c r="N49" s="14" t="e">
        <f ca="1">SUMPRODUCT((WEEKDAY(ROW(INDIRECT(K49&amp;":"&amp;L49)),2)&lt;7)*(COUNTIF('Jours fériés'!C$6:C$16,ROW(INDIRECT(Mai!K49&amp;":"&amp;L49)))=0))</f>
        <v>#REF!</v>
      </c>
      <c r="O49" s="1"/>
      <c r="P49" s="3"/>
      <c r="Q49" s="1"/>
      <c r="R49" s="3">
        <v>25</v>
      </c>
    </row>
    <row r="50" spans="1:18">
      <c r="A50" s="1" t="s">
        <v>104</v>
      </c>
      <c r="B50" s="1" t="s">
        <v>149</v>
      </c>
      <c r="C50" s="1">
        <v>1</v>
      </c>
      <c r="D50" s="1" t="s">
        <v>130</v>
      </c>
      <c r="E50" s="1" t="s">
        <v>103</v>
      </c>
      <c r="F50" s="1" t="s">
        <v>27</v>
      </c>
      <c r="G50" s="1" t="s">
        <v>2</v>
      </c>
      <c r="H50" s="1" t="s">
        <v>6</v>
      </c>
      <c r="I50" s="1">
        <v>6</v>
      </c>
      <c r="J50" s="1" t="s">
        <v>188</v>
      </c>
      <c r="K50" s="2">
        <v>41786</v>
      </c>
      <c r="L50" s="1"/>
      <c r="M50" s="1"/>
      <c r="N50" s="14" t="e">
        <f ca="1">SUMPRODUCT((WEEKDAY(ROW(INDIRECT(K50&amp;":"&amp;L50)),2)&lt;7)*(COUNTIF('Jours fériés'!C$6:C$16,ROW(INDIRECT(Mai!K50&amp;":"&amp;L50)))=0))</f>
        <v>#REF!</v>
      </c>
      <c r="O50" s="1"/>
      <c r="P50" s="3"/>
      <c r="Q50" s="1"/>
      <c r="R50" s="3">
        <v>25</v>
      </c>
    </row>
    <row r="51" spans="1:18">
      <c r="A51" s="15" t="s">
        <v>104</v>
      </c>
      <c r="B51" s="1" t="s">
        <v>149</v>
      </c>
      <c r="C51" s="1">
        <v>1</v>
      </c>
      <c r="D51" s="1" t="s">
        <v>130</v>
      </c>
      <c r="E51" s="1" t="s">
        <v>103</v>
      </c>
      <c r="F51" s="1" t="s">
        <v>171</v>
      </c>
      <c r="G51" s="1" t="s">
        <v>189</v>
      </c>
      <c r="H51" s="1" t="s">
        <v>5</v>
      </c>
      <c r="I51" s="1">
        <v>7</v>
      </c>
      <c r="J51" s="1" t="s">
        <v>20</v>
      </c>
      <c r="K51" s="2">
        <v>41786</v>
      </c>
      <c r="L51" s="1"/>
      <c r="M51" s="1"/>
      <c r="N51" s="14" t="e">
        <f ca="1">SUMPRODUCT((WEEKDAY(ROW(INDIRECT(K51&amp;":"&amp;L51)),2)&lt;7)*(COUNTIF('Jours fériés'!C$6:C$16,ROW(INDIRECT(Mai!K51&amp;":"&amp;L51)))=0))</f>
        <v>#REF!</v>
      </c>
      <c r="O51" s="1"/>
      <c r="P51" s="3"/>
      <c r="Q51" s="1"/>
      <c r="R51" s="3">
        <v>25</v>
      </c>
    </row>
    <row r="52" spans="1:18">
      <c r="A52" s="15" t="s">
        <v>104</v>
      </c>
      <c r="B52" s="1" t="s">
        <v>149</v>
      </c>
      <c r="C52" s="1">
        <v>1</v>
      </c>
      <c r="D52" s="1" t="s">
        <v>130</v>
      </c>
      <c r="E52" s="1" t="s">
        <v>103</v>
      </c>
      <c r="F52" s="1" t="s">
        <v>190</v>
      </c>
      <c r="G52" s="1" t="s">
        <v>1</v>
      </c>
      <c r="H52" s="1" t="s">
        <v>6</v>
      </c>
      <c r="I52" s="1"/>
      <c r="J52" s="1"/>
      <c r="K52" s="2">
        <v>41786</v>
      </c>
      <c r="L52" s="1"/>
      <c r="M52" s="1"/>
      <c r="N52" s="14" t="e">
        <f ca="1">SUMPRODUCT((WEEKDAY(ROW(INDIRECT(K52&amp;":"&amp;L52)),2)&lt;7)*(COUNTIF('Jours fériés'!C$6:C$16,ROW(INDIRECT(Mai!K52&amp;":"&amp;L52)))=0))</f>
        <v>#REF!</v>
      </c>
      <c r="O52" s="1"/>
      <c r="P52" s="3"/>
      <c r="Q52" s="1"/>
      <c r="R52" s="3">
        <v>25</v>
      </c>
    </row>
    <row r="53" spans="1:18">
      <c r="A53" s="15" t="s">
        <v>104</v>
      </c>
      <c r="B53" s="1" t="s">
        <v>149</v>
      </c>
      <c r="C53" s="1">
        <v>1</v>
      </c>
      <c r="D53" s="1" t="s">
        <v>130</v>
      </c>
      <c r="E53" s="1" t="s">
        <v>103</v>
      </c>
      <c r="F53" s="1" t="s">
        <v>191</v>
      </c>
      <c r="G53" s="1" t="s">
        <v>2</v>
      </c>
      <c r="H53" s="1" t="s">
        <v>6</v>
      </c>
      <c r="I53" s="1">
        <v>13</v>
      </c>
      <c r="J53" s="1" t="s">
        <v>192</v>
      </c>
      <c r="K53" s="2">
        <v>41786</v>
      </c>
      <c r="L53" s="1"/>
      <c r="M53" s="1"/>
      <c r="N53" s="14" t="e">
        <f ca="1">SUMPRODUCT((WEEKDAY(ROW(INDIRECT(K53&amp;":"&amp;L53)),2)&lt;7)*(COUNTIF('Jours fériés'!C$6:C$16,ROW(INDIRECT(Mai!K53&amp;":"&amp;L53)))=0))</f>
        <v>#REF!</v>
      </c>
      <c r="O53" s="1"/>
      <c r="P53" s="3"/>
      <c r="Q53" s="1"/>
      <c r="R53" s="3">
        <v>0</v>
      </c>
    </row>
    <row r="54" spans="1:18">
      <c r="A54" s="15" t="s">
        <v>104</v>
      </c>
      <c r="B54" s="1" t="s">
        <v>149</v>
      </c>
      <c r="C54" s="1">
        <v>1</v>
      </c>
      <c r="D54" s="1" t="s">
        <v>130</v>
      </c>
      <c r="E54" s="1" t="s">
        <v>103</v>
      </c>
      <c r="F54" s="1" t="s">
        <v>193</v>
      </c>
      <c r="G54" s="1" t="s">
        <v>2</v>
      </c>
      <c r="H54" s="1" t="s">
        <v>5</v>
      </c>
      <c r="I54" s="1"/>
      <c r="J54" s="1"/>
      <c r="K54" s="2">
        <v>41786</v>
      </c>
      <c r="L54" s="1"/>
      <c r="M54" s="1"/>
      <c r="N54" s="14" t="e">
        <f ca="1">SUMPRODUCT((WEEKDAY(ROW(INDIRECT(K54&amp;":"&amp;L54)),2)&lt;7)*(COUNTIF('Jours fériés'!C$6:C$16,ROW(INDIRECT(Mai!K54&amp;":"&amp;L54)))=0))</f>
        <v>#REF!</v>
      </c>
      <c r="O54" s="1"/>
      <c r="P54" s="3"/>
      <c r="Q54" s="1"/>
      <c r="R54" s="3">
        <v>25</v>
      </c>
    </row>
    <row r="55" spans="1:18">
      <c r="A55" s="15" t="s">
        <v>104</v>
      </c>
      <c r="B55" s="1" t="s">
        <v>149</v>
      </c>
      <c r="C55" s="1">
        <v>1</v>
      </c>
      <c r="D55" s="1" t="s">
        <v>130</v>
      </c>
      <c r="E55" s="1" t="s">
        <v>103</v>
      </c>
      <c r="F55" s="1" t="s">
        <v>194</v>
      </c>
      <c r="G55" s="1" t="s">
        <v>2</v>
      </c>
      <c r="H55" s="1" t="s">
        <v>6</v>
      </c>
      <c r="I55" s="1"/>
      <c r="J55" s="1"/>
      <c r="K55" s="2">
        <v>41786</v>
      </c>
      <c r="L55" s="1"/>
      <c r="M55" s="1"/>
      <c r="N55" s="14" t="e">
        <f ca="1">SUMPRODUCT((WEEKDAY(ROW(INDIRECT(K55&amp;":"&amp;L55)),2)&lt;7)*(COUNTIF('Jours fériés'!C$6:C$16,ROW(INDIRECT(Mai!K55&amp;":"&amp;L55)))=0))</f>
        <v>#REF!</v>
      </c>
      <c r="O55" s="1"/>
      <c r="P55" s="3"/>
      <c r="Q55" s="1"/>
      <c r="R55" s="3">
        <v>25</v>
      </c>
    </row>
    <row r="56" spans="1:18">
      <c r="A56" s="15" t="s">
        <v>104</v>
      </c>
      <c r="B56" s="1" t="s">
        <v>149</v>
      </c>
      <c r="C56" s="1">
        <v>1</v>
      </c>
      <c r="D56" s="1" t="s">
        <v>130</v>
      </c>
      <c r="E56" s="1" t="s">
        <v>103</v>
      </c>
      <c r="F56" s="1" t="s">
        <v>18</v>
      </c>
      <c r="G56" s="1" t="s">
        <v>2</v>
      </c>
      <c r="H56" s="1" t="s">
        <v>6</v>
      </c>
      <c r="I56" s="1">
        <v>7</v>
      </c>
      <c r="J56" s="1" t="s">
        <v>195</v>
      </c>
      <c r="K56" s="2">
        <v>41786</v>
      </c>
      <c r="L56" s="1"/>
      <c r="M56" s="1"/>
      <c r="N56" s="14" t="e">
        <f ca="1">SUMPRODUCT((WEEKDAY(ROW(INDIRECT(K56&amp;":"&amp;L56)),2)&lt;7)*(COUNTIF('Jours fériés'!C$6:C$16,ROW(INDIRECT(Mai!K56&amp;":"&amp;L56)))=0))</f>
        <v>#REF!</v>
      </c>
      <c r="O56" s="1"/>
      <c r="P56" s="3"/>
      <c r="Q56" s="1"/>
      <c r="R56" s="3">
        <v>25</v>
      </c>
    </row>
    <row r="57" spans="1:18">
      <c r="A57" s="15" t="s">
        <v>104</v>
      </c>
      <c r="B57" s="1" t="s">
        <v>149</v>
      </c>
      <c r="C57" s="1">
        <v>1</v>
      </c>
      <c r="D57" s="1" t="s">
        <v>130</v>
      </c>
      <c r="E57" s="1" t="s">
        <v>103</v>
      </c>
      <c r="F57" s="1" t="s">
        <v>138</v>
      </c>
      <c r="G57" s="1" t="s">
        <v>2</v>
      </c>
      <c r="H57" s="1" t="s">
        <v>5</v>
      </c>
      <c r="I57" s="1"/>
      <c r="J57" s="1"/>
      <c r="K57" s="2">
        <v>41786</v>
      </c>
      <c r="L57" s="1"/>
      <c r="M57" s="1"/>
      <c r="N57" s="14" t="e">
        <f ca="1">SUMPRODUCT((WEEKDAY(ROW(INDIRECT(K57&amp;":"&amp;L57)),2)&lt;7)*(COUNTIF('Jours fériés'!C$6:C$16,ROW(INDIRECT(Mai!K57&amp;":"&amp;L57)))=0))</f>
        <v>#REF!</v>
      </c>
      <c r="O57" s="1"/>
      <c r="P57" s="3"/>
      <c r="Q57" s="1"/>
      <c r="R57" s="3">
        <v>25</v>
      </c>
    </row>
    <row r="58" spans="1:18">
      <c r="A58" s="15" t="s">
        <v>104</v>
      </c>
      <c r="B58" s="1" t="s">
        <v>149</v>
      </c>
      <c r="C58" s="1">
        <v>1</v>
      </c>
      <c r="D58" s="1" t="s">
        <v>130</v>
      </c>
      <c r="E58" s="1" t="s">
        <v>103</v>
      </c>
      <c r="F58" s="1" t="s">
        <v>196</v>
      </c>
      <c r="G58" s="1" t="s">
        <v>2</v>
      </c>
      <c r="H58" s="1" t="s">
        <v>6</v>
      </c>
      <c r="I58" s="1">
        <v>19</v>
      </c>
      <c r="J58" s="1" t="s">
        <v>188</v>
      </c>
      <c r="K58" s="2">
        <v>41789</v>
      </c>
      <c r="L58" s="1"/>
      <c r="M58" s="1"/>
      <c r="N58" s="14" t="e">
        <f ca="1">SUMPRODUCT((WEEKDAY(ROW(INDIRECT(K58&amp;":"&amp;L58)),2)&lt;7)*(COUNTIF('Jours fériés'!C$6:C$16,ROW(INDIRECT(Mai!K58&amp;":"&amp;L58)))=0))</f>
        <v>#REF!</v>
      </c>
      <c r="O58" s="1"/>
      <c r="P58" s="3"/>
      <c r="Q58" s="1"/>
      <c r="R58" s="3">
        <v>25</v>
      </c>
    </row>
    <row r="59" spans="1:18">
      <c r="A59" s="15" t="s">
        <v>104</v>
      </c>
      <c r="B59" s="1" t="s">
        <v>149</v>
      </c>
      <c r="C59" s="1">
        <v>1</v>
      </c>
      <c r="D59" s="1" t="s">
        <v>130</v>
      </c>
      <c r="E59" s="1" t="s">
        <v>103</v>
      </c>
      <c r="F59" s="1" t="s">
        <v>29</v>
      </c>
      <c r="G59" s="1" t="s">
        <v>1</v>
      </c>
      <c r="H59" s="1">
        <v>28</v>
      </c>
      <c r="I59" s="1">
        <v>11</v>
      </c>
      <c r="J59" s="1" t="s">
        <v>30</v>
      </c>
      <c r="K59" s="2">
        <v>41789</v>
      </c>
      <c r="L59" s="1"/>
      <c r="M59" s="1"/>
      <c r="N59" s="14" t="e">
        <f ca="1">SUMPRODUCT((WEEKDAY(ROW(INDIRECT(K59&amp;":"&amp;L59)),2)&lt;7)*(COUNTIF('Jours fériés'!C$6:C$16,ROW(INDIRECT(Mai!K59&amp;":"&amp;L59)))=0))</f>
        <v>#REF!</v>
      </c>
      <c r="O59" s="1"/>
      <c r="P59" s="3"/>
      <c r="Q59" s="1"/>
      <c r="R59" s="3">
        <v>25</v>
      </c>
    </row>
    <row r="60" spans="1:18">
      <c r="A60" s="15" t="s">
        <v>104</v>
      </c>
      <c r="B60" s="1" t="s">
        <v>149</v>
      </c>
      <c r="C60" s="1">
        <v>1</v>
      </c>
      <c r="D60" s="1" t="s">
        <v>130</v>
      </c>
      <c r="E60" s="1" t="s">
        <v>103</v>
      </c>
      <c r="F60" s="1" t="s">
        <v>171</v>
      </c>
      <c r="G60" s="1" t="s">
        <v>2</v>
      </c>
      <c r="H60" s="1">
        <v>28</v>
      </c>
      <c r="I60" s="1">
        <v>7</v>
      </c>
      <c r="J60" s="1" t="s">
        <v>20</v>
      </c>
      <c r="K60" s="2">
        <v>41789</v>
      </c>
      <c r="L60" s="1"/>
      <c r="M60" s="1"/>
      <c r="N60" s="14" t="e">
        <f ca="1">SUMPRODUCT((WEEKDAY(ROW(INDIRECT(K60&amp;":"&amp;L60)),2)&lt;7)*(COUNTIF('Jours fériés'!C$6:C$16,ROW(INDIRECT(Mai!K60&amp;":"&amp;L60)))=0))</f>
        <v>#REF!</v>
      </c>
      <c r="O60" s="1"/>
      <c r="P60" s="3"/>
      <c r="Q60" s="1"/>
      <c r="R60" s="3">
        <v>25</v>
      </c>
    </row>
    <row r="61" spans="1:18">
      <c r="A61" s="15" t="s">
        <v>104</v>
      </c>
      <c r="B61" s="1" t="s">
        <v>149</v>
      </c>
      <c r="C61" s="1">
        <v>1</v>
      </c>
      <c r="D61" s="1" t="s">
        <v>130</v>
      </c>
      <c r="E61" s="1" t="s">
        <v>103</v>
      </c>
      <c r="F61" s="1" t="s">
        <v>197</v>
      </c>
      <c r="G61" s="1" t="s">
        <v>2</v>
      </c>
      <c r="H61" s="1" t="s">
        <v>6</v>
      </c>
      <c r="I61" s="1">
        <v>45</v>
      </c>
      <c r="J61" s="1" t="s">
        <v>198</v>
      </c>
      <c r="K61" s="2">
        <v>41789</v>
      </c>
      <c r="L61" s="1"/>
      <c r="M61" s="1"/>
      <c r="N61" s="14" t="e">
        <f ca="1">SUMPRODUCT((WEEKDAY(ROW(INDIRECT(K61&amp;":"&amp;L61)),2)&lt;7)*(COUNTIF('Jours fériés'!C$6:C$16,ROW(INDIRECT(Mai!K61&amp;":"&amp;L61)))=0))</f>
        <v>#REF!</v>
      </c>
      <c r="O61" s="1"/>
      <c r="P61" s="3"/>
      <c r="Q61" s="1"/>
      <c r="R61" s="3">
        <v>25</v>
      </c>
    </row>
    <row r="62" spans="1:18">
      <c r="A62" s="15" t="s">
        <v>104</v>
      </c>
      <c r="B62" s="1" t="s">
        <v>149</v>
      </c>
      <c r="C62" s="1">
        <v>1</v>
      </c>
      <c r="D62" s="1" t="s">
        <v>130</v>
      </c>
      <c r="E62" s="1" t="s">
        <v>103</v>
      </c>
      <c r="F62" s="1" t="s">
        <v>171</v>
      </c>
      <c r="G62" s="1" t="s">
        <v>2</v>
      </c>
      <c r="H62" s="1">
        <v>16</v>
      </c>
      <c r="I62" s="1">
        <v>14</v>
      </c>
      <c r="J62" s="1" t="s">
        <v>199</v>
      </c>
      <c r="K62" s="2">
        <v>41789</v>
      </c>
      <c r="L62" s="1"/>
      <c r="M62" s="1"/>
      <c r="N62" s="14" t="e">
        <f ca="1">SUMPRODUCT((WEEKDAY(ROW(INDIRECT(K62&amp;":"&amp;L62)),2)&lt;7)*(COUNTIF('Jours fériés'!C$6:C$16,ROW(INDIRECT(Mai!K62&amp;":"&amp;L62)))=0))</f>
        <v>#REF!</v>
      </c>
      <c r="O62" s="1"/>
      <c r="P62" s="3"/>
      <c r="Q62" s="1"/>
      <c r="R62" s="3">
        <v>25</v>
      </c>
    </row>
    <row r="63" spans="1:18">
      <c r="A63" s="15" t="s">
        <v>104</v>
      </c>
      <c r="B63" s="1" t="s">
        <v>149</v>
      </c>
      <c r="C63" s="1">
        <v>1</v>
      </c>
      <c r="D63" s="1" t="s">
        <v>130</v>
      </c>
      <c r="E63" s="1" t="s">
        <v>103</v>
      </c>
      <c r="F63" s="1" t="s">
        <v>171</v>
      </c>
      <c r="G63" s="1" t="s">
        <v>2</v>
      </c>
      <c r="H63" s="1">
        <v>20</v>
      </c>
      <c r="I63" s="1">
        <v>20</v>
      </c>
      <c r="J63" s="1" t="s">
        <v>200</v>
      </c>
      <c r="K63" s="2">
        <v>41789</v>
      </c>
      <c r="L63" s="1"/>
      <c r="M63" s="1"/>
      <c r="N63" s="14" t="e">
        <f ca="1">SUMPRODUCT((WEEKDAY(ROW(INDIRECT(K63&amp;":"&amp;L63)),2)&lt;7)*(COUNTIF('Jours fériés'!C$6:C$16,ROW(INDIRECT(Mai!K63&amp;":"&amp;L63)))=0))</f>
        <v>#REF!</v>
      </c>
      <c r="O63" s="1"/>
      <c r="P63" s="3"/>
      <c r="Q63" s="1"/>
      <c r="R63" s="3">
        <v>25</v>
      </c>
    </row>
    <row r="64" spans="1:18">
      <c r="A64" s="15" t="s">
        <v>104</v>
      </c>
      <c r="B64" s="1" t="s">
        <v>149</v>
      </c>
      <c r="C64" s="1">
        <v>1</v>
      </c>
      <c r="D64" s="1" t="s">
        <v>130</v>
      </c>
      <c r="E64" s="1" t="s">
        <v>103</v>
      </c>
      <c r="F64" s="1" t="s">
        <v>201</v>
      </c>
      <c r="G64" s="1" t="s">
        <v>1</v>
      </c>
      <c r="H64" s="1" t="s">
        <v>6</v>
      </c>
      <c r="I64" s="1">
        <v>14</v>
      </c>
      <c r="J64" s="1" t="s">
        <v>202</v>
      </c>
      <c r="K64" s="2">
        <v>41789</v>
      </c>
      <c r="L64" s="1"/>
      <c r="M64" s="1"/>
      <c r="N64" s="14" t="e">
        <f ca="1">SUMPRODUCT((WEEKDAY(ROW(INDIRECT(K64&amp;":"&amp;L64)),2)&lt;7)*(COUNTIF('Jours fériés'!C$6:C$16,ROW(INDIRECT(Mai!K64&amp;":"&amp;L64)))=0))</f>
        <v>#REF!</v>
      </c>
      <c r="O64" s="1"/>
      <c r="P64" s="3"/>
      <c r="Q64" s="1"/>
      <c r="R64" s="3">
        <v>25</v>
      </c>
    </row>
    <row r="65" spans="1:23">
      <c r="A65" s="15" t="s">
        <v>104</v>
      </c>
      <c r="B65" s="1" t="s">
        <v>149</v>
      </c>
      <c r="C65" s="1">
        <v>1</v>
      </c>
      <c r="D65" s="1" t="s">
        <v>130</v>
      </c>
      <c r="E65" s="1" t="s">
        <v>103</v>
      </c>
      <c r="F65" s="1" t="s">
        <v>203</v>
      </c>
      <c r="G65" s="1" t="s">
        <v>2</v>
      </c>
      <c r="H65" s="1" t="s">
        <v>6</v>
      </c>
      <c r="I65" s="1">
        <v>11</v>
      </c>
      <c r="J65" s="1" t="s">
        <v>204</v>
      </c>
      <c r="K65" s="2">
        <v>41789</v>
      </c>
      <c r="L65" s="1"/>
      <c r="M65" s="1"/>
      <c r="N65" s="14" t="e">
        <f ca="1">SUMPRODUCT((WEEKDAY(ROW(INDIRECT(K65&amp;":"&amp;L65)),2)&lt;7)*(COUNTIF('Jours fériés'!C$6:C$16,ROW(INDIRECT(Mai!K65&amp;":"&amp;L65)))=0))</f>
        <v>#REF!</v>
      </c>
      <c r="O65" s="1"/>
      <c r="P65" s="3"/>
      <c r="Q65" s="1"/>
      <c r="R65" s="3">
        <v>25</v>
      </c>
    </row>
    <row r="66" spans="1:23">
      <c r="A66" s="15" t="s">
        <v>104</v>
      </c>
      <c r="B66" s="1" t="s">
        <v>149</v>
      </c>
      <c r="C66" s="1">
        <v>1</v>
      </c>
      <c r="D66" s="1" t="s">
        <v>130</v>
      </c>
      <c r="E66" s="1" t="s">
        <v>103</v>
      </c>
      <c r="F66" s="1" t="s">
        <v>205</v>
      </c>
      <c r="G66" s="1" t="s">
        <v>2</v>
      </c>
      <c r="H66" s="1" t="s">
        <v>7</v>
      </c>
      <c r="I66" s="1">
        <v>10</v>
      </c>
      <c r="J66" s="1" t="s">
        <v>206</v>
      </c>
      <c r="K66" s="2">
        <v>41789</v>
      </c>
      <c r="L66" s="1"/>
      <c r="M66" s="1"/>
      <c r="N66" s="14" t="e">
        <f ca="1">SUMPRODUCT((WEEKDAY(ROW(INDIRECT(K66&amp;":"&amp;L66)),2)&lt;7)*(COUNTIF('Jours fériés'!C$6:C$16,ROW(INDIRECT(Mai!K66&amp;":"&amp;L66)))=0))</f>
        <v>#REF!</v>
      </c>
      <c r="O66" s="1"/>
      <c r="P66" s="3"/>
      <c r="Q66" s="1"/>
      <c r="R66" s="3">
        <v>25</v>
      </c>
    </row>
    <row r="67" spans="1:23">
      <c r="A67" s="15" t="s">
        <v>104</v>
      </c>
      <c r="B67" s="1" t="s">
        <v>149</v>
      </c>
      <c r="C67" s="1">
        <v>1</v>
      </c>
      <c r="D67" s="1" t="s">
        <v>130</v>
      </c>
      <c r="E67" s="1" t="s">
        <v>103</v>
      </c>
      <c r="F67" s="1" t="s">
        <v>207</v>
      </c>
      <c r="G67" s="1" t="s">
        <v>2</v>
      </c>
      <c r="H67" s="1" t="s">
        <v>6</v>
      </c>
      <c r="I67" s="1">
        <v>8</v>
      </c>
      <c r="J67" s="1" t="s">
        <v>208</v>
      </c>
      <c r="K67" s="2">
        <v>41789</v>
      </c>
      <c r="L67" s="1"/>
      <c r="M67" s="1"/>
      <c r="N67" s="14" t="e">
        <f ca="1">SUMPRODUCT((WEEKDAY(ROW(INDIRECT(K67&amp;":"&amp;L67)),2)&lt;7)*(COUNTIF('Jours fériés'!C$6:C$16,ROW(INDIRECT(Mai!K67&amp;":"&amp;L67)))=0))</f>
        <v>#REF!</v>
      </c>
      <c r="O67" s="1"/>
      <c r="P67" s="3"/>
      <c r="Q67" s="1"/>
      <c r="R67" s="3">
        <v>0</v>
      </c>
    </row>
    <row r="68" spans="1:23">
      <c r="A68" s="15" t="s">
        <v>104</v>
      </c>
      <c r="B68" s="1" t="s">
        <v>149</v>
      </c>
      <c r="C68" s="1">
        <v>1</v>
      </c>
      <c r="D68" s="1" t="s">
        <v>130</v>
      </c>
      <c r="E68" s="1" t="s">
        <v>103</v>
      </c>
      <c r="F68" s="1" t="s">
        <v>18</v>
      </c>
      <c r="G68" s="1" t="s">
        <v>2</v>
      </c>
      <c r="H68" s="1" t="s">
        <v>5</v>
      </c>
      <c r="I68" s="1">
        <v>10</v>
      </c>
      <c r="J68" s="1" t="s">
        <v>30</v>
      </c>
      <c r="K68" s="2">
        <v>41789</v>
      </c>
      <c r="L68" s="1"/>
      <c r="M68" s="1"/>
      <c r="N68" s="14" t="e">
        <f ca="1">SUMPRODUCT((WEEKDAY(ROW(INDIRECT(K68&amp;":"&amp;L68)),2)&lt;7)*(COUNTIF('Jours fériés'!C$6:C$16,ROW(INDIRECT(Mai!K68&amp;":"&amp;L68)))=0))</f>
        <v>#REF!</v>
      </c>
      <c r="O68" s="1"/>
      <c r="P68" s="3"/>
      <c r="Q68" s="1"/>
      <c r="R68" s="3">
        <v>25</v>
      </c>
    </row>
    <row r="69" spans="1:23">
      <c r="A69" s="15" t="s">
        <v>104</v>
      </c>
      <c r="B69" s="1" t="s">
        <v>149</v>
      </c>
      <c r="C69" s="1">
        <v>1</v>
      </c>
      <c r="D69" s="1" t="s">
        <v>130</v>
      </c>
      <c r="E69" s="1" t="s">
        <v>103</v>
      </c>
      <c r="F69" s="1" t="s">
        <v>18</v>
      </c>
      <c r="G69" s="1" t="s">
        <v>2</v>
      </c>
      <c r="H69" s="1" t="s">
        <v>4</v>
      </c>
      <c r="I69" s="1">
        <v>10</v>
      </c>
      <c r="J69" s="1" t="s">
        <v>30</v>
      </c>
      <c r="K69" s="1"/>
      <c r="L69" s="1"/>
      <c r="M69" s="1"/>
      <c r="N69" s="14" t="e">
        <f ca="1">SUMPRODUCT((WEEKDAY(ROW(INDIRECT(K69&amp;":"&amp;L69)),2)&lt;7)*(COUNTIF('Jours fériés'!C$6:C$16,ROW(INDIRECT(Mai!K69&amp;":"&amp;L69)))=0))</f>
        <v>#REF!</v>
      </c>
      <c r="O69" s="1"/>
      <c r="P69" s="3"/>
      <c r="Q69" s="1"/>
      <c r="R69" s="3">
        <v>25</v>
      </c>
    </row>
    <row r="70" spans="1:23">
      <c r="A70" s="15" t="s">
        <v>104</v>
      </c>
      <c r="B70" s="1" t="s">
        <v>149</v>
      </c>
      <c r="C70" s="1">
        <v>1</v>
      </c>
      <c r="D70" s="1" t="s">
        <v>130</v>
      </c>
      <c r="E70" s="1" t="s">
        <v>103</v>
      </c>
      <c r="F70" s="1" t="s">
        <v>14</v>
      </c>
      <c r="G70" s="1" t="s">
        <v>2</v>
      </c>
      <c r="H70" s="1" t="s">
        <v>6</v>
      </c>
      <c r="I70" s="1">
        <v>19</v>
      </c>
      <c r="J70" s="1" t="s">
        <v>188</v>
      </c>
      <c r="K70" s="1"/>
      <c r="L70" s="1"/>
      <c r="M70" s="1"/>
      <c r="N70" s="14" t="e">
        <f ca="1">SUMPRODUCT((WEEKDAY(ROW(INDIRECT(K70&amp;":"&amp;L70)),2)&lt;7)*(COUNTIF('Jours fériés'!C$6:C$16,ROW(INDIRECT(Mai!K70&amp;":"&amp;L70)))=0))</f>
        <v>#REF!</v>
      </c>
      <c r="O70" s="1"/>
      <c r="P70" s="3"/>
      <c r="Q70" s="1"/>
      <c r="R70" s="3">
        <v>25</v>
      </c>
    </row>
    <row r="71" spans="1:23">
      <c r="A71" s="15" t="s">
        <v>104</v>
      </c>
      <c r="B71" s="1" t="s">
        <v>149</v>
      </c>
      <c r="C71" s="1">
        <v>1</v>
      </c>
      <c r="D71" s="1" t="s">
        <v>130</v>
      </c>
      <c r="E71" s="1" t="s">
        <v>103</v>
      </c>
      <c r="F71" s="1" t="s">
        <v>14</v>
      </c>
      <c r="G71" s="1" t="s">
        <v>1</v>
      </c>
      <c r="H71" s="1" t="s">
        <v>6</v>
      </c>
      <c r="I71" s="1"/>
      <c r="J71" s="1"/>
      <c r="K71" s="1"/>
      <c r="L71" s="1"/>
      <c r="M71" s="1"/>
      <c r="N71" s="14" t="e">
        <f ca="1">SUMPRODUCT((WEEKDAY(ROW(INDIRECT(K71&amp;":"&amp;L71)),2)&lt;7)*(COUNTIF('Jours fériés'!C$6:C$16,ROW(INDIRECT(Mai!K71&amp;":"&amp;L71)))=0))</f>
        <v>#REF!</v>
      </c>
      <c r="O71" s="1"/>
      <c r="P71" s="3"/>
      <c r="Q71" s="1"/>
      <c r="R71" s="3">
        <v>25</v>
      </c>
    </row>
    <row r="72" spans="1:23">
      <c r="A72" s="15" t="s">
        <v>16</v>
      </c>
      <c r="B72" s="1" t="s">
        <v>176</v>
      </c>
      <c r="C72" s="1">
        <v>1</v>
      </c>
      <c r="D72" s="1" t="s">
        <v>130</v>
      </c>
      <c r="E72" s="1" t="s">
        <v>103</v>
      </c>
      <c r="F72" s="1" t="s">
        <v>14</v>
      </c>
      <c r="G72" s="1" t="s">
        <v>2</v>
      </c>
      <c r="H72" s="1">
        <v>24</v>
      </c>
      <c r="I72" s="1">
        <v>10</v>
      </c>
      <c r="J72" s="1" t="s">
        <v>210</v>
      </c>
      <c r="K72" s="1"/>
      <c r="L72" s="1"/>
      <c r="M72" s="1"/>
      <c r="N72" s="14" t="e">
        <f ca="1">SUMPRODUCT((WEEKDAY(ROW(INDIRECT(K72&amp;":"&amp;L72)),2)&lt;7)*(COUNTIF('Jours fériés'!C$6:C$16,ROW(INDIRECT(Mai!K72&amp;":"&amp;L72)))=0))</f>
        <v>#REF!</v>
      </c>
      <c r="O72" s="1"/>
      <c r="P72" s="3"/>
      <c r="Q72" s="1"/>
      <c r="R72" s="3">
        <v>25</v>
      </c>
    </row>
    <row r="73" spans="1:23">
      <c r="A73" s="15" t="s">
        <v>16</v>
      </c>
      <c r="B73" s="1" t="s">
        <v>176</v>
      </c>
      <c r="C73" s="1">
        <v>1</v>
      </c>
      <c r="D73" s="1" t="s">
        <v>130</v>
      </c>
      <c r="E73" s="1" t="s">
        <v>103</v>
      </c>
      <c r="F73" s="1" t="s">
        <v>14</v>
      </c>
      <c r="G73" s="1" t="s">
        <v>2</v>
      </c>
      <c r="H73" s="1">
        <v>24</v>
      </c>
      <c r="I73" s="1">
        <v>8</v>
      </c>
      <c r="J73" s="1" t="s">
        <v>209</v>
      </c>
      <c r="K73" s="1"/>
      <c r="L73" s="1"/>
      <c r="M73" s="1"/>
      <c r="N73" s="14" t="e">
        <f ca="1">SUMPRODUCT((WEEKDAY(ROW(INDIRECT(K73&amp;":"&amp;L73)),2)&lt;7)*(COUNTIF('Jours fériés'!C$6:C$16,ROW(INDIRECT(Mai!K73&amp;":"&amp;L73)))=0))</f>
        <v>#REF!</v>
      </c>
      <c r="O73" s="1"/>
      <c r="P73" s="3"/>
      <c r="Q73" s="1"/>
      <c r="R73" s="3">
        <v>25</v>
      </c>
    </row>
    <row r="74" spans="1:23">
      <c r="A74" s="15" t="s">
        <v>16</v>
      </c>
      <c r="B74" s="1" t="s">
        <v>176</v>
      </c>
      <c r="C74" s="1">
        <v>1</v>
      </c>
      <c r="D74" s="1" t="s">
        <v>130</v>
      </c>
      <c r="E74" s="1" t="s">
        <v>103</v>
      </c>
      <c r="F74" s="1" t="s">
        <v>14</v>
      </c>
      <c r="G74" s="1" t="s">
        <v>2</v>
      </c>
      <c r="H74" s="1">
        <v>26</v>
      </c>
      <c r="I74" s="1">
        <v>6</v>
      </c>
      <c r="J74" s="1" t="s">
        <v>211</v>
      </c>
      <c r="K74" s="1"/>
      <c r="L74" s="1"/>
      <c r="M74" s="1"/>
      <c r="N74" s="14" t="e">
        <f ca="1">SUMPRODUCT((WEEKDAY(ROW(INDIRECT(K74&amp;":"&amp;L74)),2)&lt;7)*(COUNTIF('Jours fériés'!C$6:C$16,ROW(INDIRECT(Mai!K74&amp;":"&amp;L74)))=0))</f>
        <v>#REF!</v>
      </c>
      <c r="O74" s="1"/>
      <c r="P74" s="3"/>
      <c r="Q74" s="1"/>
      <c r="R74" s="3">
        <v>25</v>
      </c>
    </row>
    <row r="75" spans="1:23">
      <c r="A75" s="15" t="s">
        <v>16</v>
      </c>
      <c r="B75" s="1" t="s">
        <v>212</v>
      </c>
      <c r="C75" s="1">
        <v>1</v>
      </c>
      <c r="D75" s="1" t="s">
        <v>130</v>
      </c>
      <c r="E75" s="1" t="s">
        <v>103</v>
      </c>
      <c r="F75" s="1" t="s">
        <v>14</v>
      </c>
      <c r="G75" s="1" t="s">
        <v>2</v>
      </c>
      <c r="H75" s="1">
        <v>28</v>
      </c>
      <c r="I75" s="1">
        <v>5</v>
      </c>
      <c r="J75" s="1" t="s">
        <v>213</v>
      </c>
      <c r="K75" s="1"/>
      <c r="L75" s="1"/>
      <c r="M75" s="1"/>
      <c r="N75" s="14" t="e">
        <f ca="1">SUMPRODUCT((WEEKDAY(ROW(INDIRECT(K75&amp;":"&amp;L75)),2)&lt;7)*(COUNTIF('Jours fériés'!C$6:C$16,ROW(INDIRECT(Mai!K75&amp;":"&amp;L75)))=0))</f>
        <v>#REF!</v>
      </c>
      <c r="O75" s="1"/>
      <c r="P75" s="3"/>
      <c r="Q75" s="1"/>
      <c r="R75" s="3">
        <v>25</v>
      </c>
    </row>
    <row r="76" spans="1:23">
      <c r="A76" s="15" t="s">
        <v>16</v>
      </c>
      <c r="B76" s="1" t="s">
        <v>212</v>
      </c>
      <c r="C76" s="1">
        <v>1</v>
      </c>
      <c r="D76" s="1" t="s">
        <v>130</v>
      </c>
      <c r="E76" s="1" t="s">
        <v>103</v>
      </c>
      <c r="F76" s="1" t="s">
        <v>14</v>
      </c>
      <c r="G76" s="1" t="s">
        <v>2</v>
      </c>
      <c r="H76" s="1" t="s">
        <v>4</v>
      </c>
      <c r="I76" s="1">
        <v>10</v>
      </c>
      <c r="J76" s="1" t="s">
        <v>214</v>
      </c>
      <c r="K76" s="1"/>
      <c r="L76" s="1"/>
      <c r="M76" s="1"/>
      <c r="N76" s="14" t="e">
        <f ca="1">SUMPRODUCT((WEEKDAY(ROW(INDIRECT(K76&amp;":"&amp;L76)),2)&lt;7)*(COUNTIF('Jours fériés'!C$6:C$16,ROW(INDIRECT(Mai!K76&amp;":"&amp;L76)))=0))</f>
        <v>#REF!</v>
      </c>
      <c r="O76" s="1"/>
      <c r="P76" s="3"/>
      <c r="Q76" s="1"/>
      <c r="R76" s="3">
        <v>25</v>
      </c>
    </row>
    <row r="77" spans="1:23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4"/>
      <c r="O77" s="1"/>
      <c r="P77" s="1"/>
      <c r="Q77" s="1"/>
      <c r="R77" s="1"/>
    </row>
    <row r="78" spans="1:2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3">
        <f>SUM(P2:P49)</f>
        <v>1058.9099999999999</v>
      </c>
      <c r="Q78" s="1"/>
      <c r="R78" s="3">
        <f>SUM(R2:R77)</f>
        <v>1730</v>
      </c>
      <c r="S78" s="22">
        <f>R78-SUM(T2:T77)</f>
        <v>1150</v>
      </c>
      <c r="V78" t="s">
        <v>169</v>
      </c>
      <c r="W78" s="22">
        <f>R78-P78</f>
        <v>671.09000000000015</v>
      </c>
    </row>
    <row r="79" spans="1:2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2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</sheetData>
  <sortState ref="A2:T54">
    <sortCondition ref="K2:K54"/>
  </sortState>
  <phoneticPr fontId="9" type="noConversion"/>
  <conditionalFormatting sqref="W78">
    <cfRule type="colorScale" priority="4">
      <colorScale>
        <cfvo type="num" val="0"/>
        <cfvo type="num" val="1"/>
        <color rgb="FFFF7128"/>
        <color rgb="FF008000"/>
      </colorScale>
    </cfRule>
  </conditionalFormatting>
  <conditionalFormatting sqref="O2:O43">
    <cfRule type="cellIs" dxfId="5" priority="1" operator="greaterThan">
      <formula>28</formula>
    </cfRule>
    <cfRule type="cellIs" dxfId="4" priority="2" operator="between">
      <formula>16</formula>
      <formula>28</formula>
    </cfRule>
    <cfRule type="cellIs" dxfId="3" priority="3" operator="between">
      <formula>0</formula>
      <formula>15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7"/>
  <sheetViews>
    <sheetView workbookViewId="0">
      <selection activeCell="P19" sqref="P19"/>
    </sheetView>
  </sheetViews>
  <sheetFormatPr baseColWidth="10" defaultRowHeight="15" x14ac:dyDescent="0"/>
  <cols>
    <col min="2" max="2" width="15.5" bestFit="1" customWidth="1"/>
    <col min="4" max="4" width="11.33203125" bestFit="1" customWidth="1"/>
    <col min="7" max="7" width="12.6640625" bestFit="1" customWidth="1"/>
    <col min="11" max="11" width="17.1640625" bestFit="1" customWidth="1"/>
    <col min="12" max="12" width="11.5" bestFit="1" customWidth="1"/>
    <col min="13" max="13" width="15.6640625" bestFit="1" customWidth="1"/>
    <col min="14" max="14" width="11.5" bestFit="1" customWidth="1"/>
    <col min="15" max="15" width="13.33203125" bestFit="1" customWidth="1"/>
    <col min="16" max="16" width="10.83203125" style="24"/>
    <col min="18" max="18" width="10.83203125" style="1"/>
    <col min="20" max="20" width="15.83203125" bestFit="1" customWidth="1"/>
    <col min="34" max="34" width="6.6640625" bestFit="1" customWidth="1"/>
    <col min="35" max="35" width="6.6640625" customWidth="1"/>
    <col min="36" max="36" width="10.33203125" bestFit="1" customWidth="1"/>
    <col min="37" max="37" width="17.1640625" bestFit="1" customWidth="1"/>
    <col min="38" max="39" width="15.6640625" bestFit="1" customWidth="1"/>
    <col min="40" max="40" width="15.83203125" bestFit="1" customWidth="1"/>
  </cols>
  <sheetData>
    <row r="1" spans="1:40">
      <c r="A1" s="1" t="s">
        <v>80</v>
      </c>
      <c r="B1" s="1" t="s">
        <v>148</v>
      </c>
      <c r="C1" s="1" t="s">
        <v>88</v>
      </c>
      <c r="D1" s="1" t="s">
        <v>81</v>
      </c>
      <c r="E1" s="1" t="s">
        <v>82</v>
      </c>
      <c r="F1" s="1" t="s">
        <v>83</v>
      </c>
      <c r="G1" s="1" t="s">
        <v>127</v>
      </c>
      <c r="H1" s="1" t="s">
        <v>85</v>
      </c>
      <c r="I1" s="1" t="s">
        <v>86</v>
      </c>
      <c r="J1" s="1" t="s">
        <v>87</v>
      </c>
      <c r="K1" s="1" t="s">
        <v>89</v>
      </c>
      <c r="L1" s="1" t="s">
        <v>21</v>
      </c>
      <c r="M1" s="1" t="s">
        <v>22</v>
      </c>
      <c r="N1" s="1" t="s">
        <v>90</v>
      </c>
      <c r="O1" s="1" t="s">
        <v>50</v>
      </c>
      <c r="P1" s="1" t="s">
        <v>35</v>
      </c>
      <c r="Q1" s="1" t="s">
        <v>36</v>
      </c>
      <c r="R1" s="1" t="s">
        <v>34</v>
      </c>
      <c r="S1" s="1" t="s">
        <v>17</v>
      </c>
      <c r="T1" s="1" t="s">
        <v>216</v>
      </c>
      <c r="AD1" s="1" t="s">
        <v>83</v>
      </c>
      <c r="AE1" s="1" t="s">
        <v>127</v>
      </c>
      <c r="AF1" s="1" t="s">
        <v>85</v>
      </c>
      <c r="AG1" s="1" t="s">
        <v>86</v>
      </c>
      <c r="AH1" s="1" t="s">
        <v>87</v>
      </c>
      <c r="AI1" s="1"/>
      <c r="AJ1" s="1" t="s">
        <v>80</v>
      </c>
      <c r="AK1" s="1" t="s">
        <v>89</v>
      </c>
      <c r="AL1" s="1" t="s">
        <v>22</v>
      </c>
      <c r="AM1" s="1" t="s">
        <v>17</v>
      </c>
      <c r="AN1" s="1" t="s">
        <v>216</v>
      </c>
    </row>
    <row r="2" spans="1:40">
      <c r="A2" s="1" t="s">
        <v>16</v>
      </c>
      <c r="B2" s="1"/>
      <c r="C2" s="1">
        <v>1</v>
      </c>
      <c r="D2" s="1" t="s">
        <v>92</v>
      </c>
      <c r="E2" s="1" t="s">
        <v>103</v>
      </c>
      <c r="F2" s="1" t="s">
        <v>14</v>
      </c>
      <c r="G2" s="1" t="s">
        <v>2</v>
      </c>
      <c r="H2" s="1" t="s">
        <v>4</v>
      </c>
      <c r="I2" s="1"/>
      <c r="J2" s="1"/>
      <c r="K2" s="2">
        <v>41797</v>
      </c>
      <c r="L2" s="2"/>
      <c r="M2" s="2"/>
      <c r="N2" s="14"/>
      <c r="O2" s="1"/>
      <c r="P2" s="3">
        <v>66.849999999999994</v>
      </c>
      <c r="Q2" s="1"/>
      <c r="R2" s="3">
        <v>25</v>
      </c>
      <c r="S2" s="15" t="s">
        <v>17</v>
      </c>
      <c r="T2" s="25">
        <v>41799</v>
      </c>
      <c r="AD2" s="1" t="s">
        <v>14</v>
      </c>
      <c r="AE2" s="1" t="s">
        <v>2</v>
      </c>
      <c r="AF2" s="1"/>
      <c r="AG2" s="1"/>
      <c r="AH2" s="1"/>
      <c r="AI2" s="1"/>
      <c r="AJ2" s="1" t="e">
        <f>DGET(Juin,A1,AD1:AH2)</f>
        <v>#NUM!</v>
      </c>
      <c r="AK2" s="2" t="e">
        <f>DGET(Juin,K1,AD1:AH2)</f>
        <v>#NUM!</v>
      </c>
      <c r="AL2" s="1" t="e">
        <f>DGET(Juin,M1,AD1:AH2)</f>
        <v>#VALUE!</v>
      </c>
      <c r="AM2" s="1" t="str">
        <f>DGET(Juin,S1,AD1:AH2)</f>
        <v>Payé</v>
      </c>
      <c r="AN2" s="2">
        <f>DGET(Juin,T1,AD1:AH2)</f>
        <v>41799</v>
      </c>
    </row>
    <row r="3" spans="1:40">
      <c r="A3" s="1" t="s">
        <v>16</v>
      </c>
      <c r="B3" s="1"/>
      <c r="C3" s="1">
        <v>1</v>
      </c>
      <c r="D3" s="1" t="s">
        <v>130</v>
      </c>
      <c r="E3" s="1" t="s">
        <v>103</v>
      </c>
      <c r="F3" s="1" t="s">
        <v>138</v>
      </c>
      <c r="G3" s="1" t="s">
        <v>2</v>
      </c>
      <c r="H3" s="1" t="s">
        <v>6</v>
      </c>
      <c r="I3" s="24"/>
      <c r="J3" s="24"/>
      <c r="K3" s="2">
        <v>41797</v>
      </c>
      <c r="L3" s="24"/>
      <c r="M3" s="24"/>
      <c r="N3" s="24"/>
      <c r="O3" s="24"/>
      <c r="P3" s="26"/>
      <c r="Q3" s="24"/>
      <c r="R3" s="3">
        <v>25</v>
      </c>
      <c r="S3" s="15" t="s">
        <v>17</v>
      </c>
      <c r="T3" s="25">
        <v>41799</v>
      </c>
      <c r="AD3" s="1"/>
      <c r="AE3" s="1"/>
      <c r="AF3" s="1"/>
      <c r="AG3" s="1"/>
      <c r="AH3" s="1"/>
      <c r="AI3" s="1"/>
      <c r="AJ3" s="1"/>
      <c r="AK3" s="2"/>
      <c r="AL3" s="1"/>
      <c r="AM3" s="1"/>
      <c r="AN3" s="2"/>
    </row>
    <row r="4" spans="1:40">
      <c r="A4" s="1" t="s">
        <v>16</v>
      </c>
      <c r="B4" s="1"/>
      <c r="C4" s="1">
        <v>1</v>
      </c>
      <c r="D4" s="1" t="s">
        <v>130</v>
      </c>
      <c r="E4" s="1" t="s">
        <v>103</v>
      </c>
      <c r="F4" s="1" t="s">
        <v>19</v>
      </c>
      <c r="G4" s="1" t="s">
        <v>1</v>
      </c>
      <c r="H4" s="1" t="s">
        <v>4</v>
      </c>
      <c r="I4" s="24">
        <v>7</v>
      </c>
      <c r="J4" s="1" t="s">
        <v>20</v>
      </c>
      <c r="K4" s="2">
        <v>41797</v>
      </c>
      <c r="L4" s="24"/>
      <c r="M4" s="24"/>
      <c r="N4" s="24"/>
      <c r="O4" s="24"/>
      <c r="P4" s="26"/>
      <c r="Q4" s="24"/>
      <c r="R4" s="3">
        <v>25</v>
      </c>
      <c r="S4" s="15" t="s">
        <v>17</v>
      </c>
      <c r="T4" s="25">
        <v>41799</v>
      </c>
      <c r="AD4" s="1"/>
      <c r="AE4" s="1"/>
      <c r="AF4" s="1"/>
      <c r="AG4" s="1"/>
      <c r="AH4" s="1"/>
      <c r="AI4" s="1"/>
      <c r="AJ4" s="1"/>
      <c r="AK4" s="2"/>
      <c r="AL4" s="1"/>
      <c r="AM4" s="1"/>
      <c r="AN4" s="2"/>
    </row>
    <row r="5" spans="1:40">
      <c r="A5" s="1" t="s">
        <v>16</v>
      </c>
      <c r="B5" s="1"/>
      <c r="C5" s="1">
        <v>1</v>
      </c>
      <c r="D5" s="1" t="s">
        <v>130</v>
      </c>
      <c r="E5" s="1" t="s">
        <v>103</v>
      </c>
      <c r="F5" s="1" t="s">
        <v>19</v>
      </c>
      <c r="G5" s="1" t="s">
        <v>215</v>
      </c>
      <c r="H5" s="1" t="s">
        <v>4</v>
      </c>
      <c r="I5" s="24">
        <v>7</v>
      </c>
      <c r="J5" s="1" t="s">
        <v>20</v>
      </c>
      <c r="K5" s="2">
        <v>41797</v>
      </c>
      <c r="L5" s="24"/>
      <c r="M5" s="24"/>
      <c r="N5" s="24"/>
      <c r="O5" s="24"/>
      <c r="P5" s="26"/>
      <c r="Q5" s="24"/>
      <c r="R5" s="3">
        <v>25</v>
      </c>
      <c r="S5" s="15" t="s">
        <v>17</v>
      </c>
      <c r="T5" s="25">
        <v>41799</v>
      </c>
      <c r="AD5" s="1"/>
      <c r="AE5" s="1"/>
      <c r="AF5" s="1"/>
      <c r="AG5" s="1"/>
      <c r="AH5" s="1"/>
      <c r="AI5" s="1"/>
      <c r="AJ5" s="1"/>
      <c r="AK5" s="2"/>
      <c r="AL5" s="1"/>
      <c r="AM5" s="1"/>
      <c r="AN5" s="2"/>
    </row>
    <row r="6" spans="1:40">
      <c r="A6" s="1" t="s">
        <v>16</v>
      </c>
      <c r="B6" s="1"/>
      <c r="C6" s="1">
        <v>1</v>
      </c>
      <c r="D6" s="1" t="s">
        <v>130</v>
      </c>
      <c r="E6" s="1" t="s">
        <v>103</v>
      </c>
      <c r="F6" s="1" t="s">
        <v>19</v>
      </c>
      <c r="G6" s="1" t="s">
        <v>2</v>
      </c>
      <c r="H6" s="24">
        <v>28</v>
      </c>
      <c r="I6" s="24">
        <v>7</v>
      </c>
      <c r="J6" s="1" t="s">
        <v>20</v>
      </c>
      <c r="K6" s="2">
        <v>41797</v>
      </c>
      <c r="L6" s="24"/>
      <c r="M6" s="24"/>
      <c r="N6" s="24"/>
      <c r="O6" s="24"/>
      <c r="P6" s="26"/>
      <c r="Q6" s="24"/>
      <c r="R6" s="3">
        <v>25</v>
      </c>
      <c r="S6" s="15" t="s">
        <v>17</v>
      </c>
      <c r="T6" s="25">
        <v>41799</v>
      </c>
      <c r="AD6" s="1"/>
      <c r="AE6" s="1"/>
      <c r="AF6" s="1"/>
      <c r="AG6" s="1"/>
      <c r="AH6" s="1"/>
      <c r="AI6" s="1"/>
      <c r="AJ6" s="1"/>
      <c r="AK6" s="2"/>
      <c r="AL6" s="1"/>
      <c r="AM6" s="1"/>
      <c r="AN6" s="2"/>
    </row>
    <row r="7" spans="1:40">
      <c r="A7" s="1" t="s">
        <v>104</v>
      </c>
      <c r="B7" s="1"/>
      <c r="C7" s="1">
        <v>1</v>
      </c>
      <c r="D7" s="1" t="s">
        <v>130</v>
      </c>
      <c r="E7" s="1" t="s">
        <v>103</v>
      </c>
      <c r="F7" s="1" t="s">
        <v>171</v>
      </c>
      <c r="G7" s="1" t="s">
        <v>32</v>
      </c>
      <c r="H7" s="1" t="s">
        <v>7</v>
      </c>
      <c r="I7" s="24">
        <v>7</v>
      </c>
      <c r="J7" s="1" t="s">
        <v>20</v>
      </c>
      <c r="K7" s="25">
        <v>74677</v>
      </c>
      <c r="L7" s="24"/>
      <c r="M7" s="24"/>
      <c r="N7" s="24"/>
      <c r="O7" s="24"/>
      <c r="P7" s="26">
        <v>121.21</v>
      </c>
      <c r="Q7" s="24"/>
      <c r="R7" s="3">
        <v>25</v>
      </c>
      <c r="S7" s="24"/>
      <c r="AD7" s="1"/>
      <c r="AE7" s="1"/>
      <c r="AF7" s="1"/>
      <c r="AG7" s="1"/>
      <c r="AH7" s="1"/>
      <c r="AI7" s="1"/>
      <c r="AJ7" s="1"/>
      <c r="AK7" s="2"/>
      <c r="AL7" s="1"/>
      <c r="AM7" s="1"/>
      <c r="AN7" s="2"/>
    </row>
    <row r="8" spans="1:40">
      <c r="A8" s="1" t="s">
        <v>16</v>
      </c>
      <c r="B8" s="1"/>
      <c r="C8" s="1">
        <v>1</v>
      </c>
      <c r="D8" s="1" t="s">
        <v>130</v>
      </c>
      <c r="E8" s="1" t="s">
        <v>103</v>
      </c>
      <c r="F8" s="1" t="s">
        <v>14</v>
      </c>
      <c r="G8" s="1" t="s">
        <v>2</v>
      </c>
      <c r="H8" s="1" t="s">
        <v>6</v>
      </c>
      <c r="I8" s="24"/>
      <c r="J8" s="24"/>
      <c r="K8" s="25">
        <v>74677</v>
      </c>
      <c r="L8" s="24"/>
      <c r="M8" s="24"/>
      <c r="N8" s="24"/>
      <c r="O8" s="24"/>
      <c r="P8" s="26"/>
      <c r="Q8" s="24"/>
      <c r="R8" s="3">
        <v>25</v>
      </c>
      <c r="S8" s="24"/>
      <c r="AD8" s="1"/>
      <c r="AE8" s="1"/>
      <c r="AF8" s="1"/>
      <c r="AG8" s="1"/>
      <c r="AH8" s="1"/>
      <c r="AI8" s="1"/>
      <c r="AJ8" s="1"/>
      <c r="AK8" s="2"/>
      <c r="AL8" s="1"/>
      <c r="AM8" s="1"/>
      <c r="AN8" s="2"/>
    </row>
    <row r="9" spans="1:40">
      <c r="A9" s="1" t="s">
        <v>16</v>
      </c>
      <c r="B9" s="1"/>
      <c r="C9" s="1">
        <v>1</v>
      </c>
      <c r="D9" s="1" t="s">
        <v>130</v>
      </c>
      <c r="E9" s="1" t="s">
        <v>103</v>
      </c>
      <c r="F9" s="1" t="s">
        <v>14</v>
      </c>
      <c r="G9" s="1" t="s">
        <v>2</v>
      </c>
      <c r="H9" s="1" t="s">
        <v>5</v>
      </c>
      <c r="I9" s="24"/>
      <c r="J9" s="24"/>
      <c r="K9" s="25">
        <v>74677</v>
      </c>
      <c r="L9" s="24"/>
      <c r="M9" s="24"/>
      <c r="N9" s="24"/>
      <c r="O9" s="24"/>
      <c r="P9" s="26"/>
      <c r="Q9" s="24"/>
      <c r="R9" s="3">
        <v>25</v>
      </c>
      <c r="S9" s="24"/>
      <c r="AD9" s="1"/>
      <c r="AE9" s="1"/>
      <c r="AF9" s="1"/>
      <c r="AG9" s="1"/>
      <c r="AH9" s="1"/>
      <c r="AI9" s="1"/>
      <c r="AJ9" s="1"/>
      <c r="AK9" s="2"/>
      <c r="AL9" s="1"/>
      <c r="AM9" s="1"/>
      <c r="AN9" s="2"/>
    </row>
    <row r="10" spans="1:40">
      <c r="A10" s="1" t="s">
        <v>16</v>
      </c>
      <c r="B10" s="1"/>
      <c r="C10" s="1">
        <v>1</v>
      </c>
      <c r="D10" s="1" t="s">
        <v>130</v>
      </c>
      <c r="E10" s="1" t="s">
        <v>103</v>
      </c>
      <c r="F10" s="1" t="s">
        <v>14</v>
      </c>
      <c r="G10" s="1" t="s">
        <v>1</v>
      </c>
      <c r="H10" s="1" t="s">
        <v>7</v>
      </c>
      <c r="I10" s="24"/>
      <c r="J10" s="24"/>
      <c r="K10" s="25">
        <v>74677</v>
      </c>
      <c r="L10" s="24"/>
      <c r="M10" s="24"/>
      <c r="N10" s="24"/>
      <c r="O10" s="24"/>
      <c r="P10" s="26"/>
      <c r="Q10" s="24"/>
      <c r="R10" s="3">
        <v>25</v>
      </c>
      <c r="S10" s="24"/>
      <c r="AD10" s="1"/>
      <c r="AE10" s="1"/>
      <c r="AF10" s="1"/>
      <c r="AG10" s="1"/>
      <c r="AH10" s="1"/>
      <c r="AI10" s="1"/>
      <c r="AJ10" s="1"/>
      <c r="AK10" s="2"/>
      <c r="AL10" s="1"/>
      <c r="AM10" s="1"/>
      <c r="AN10" s="2"/>
    </row>
    <row r="11" spans="1:40">
      <c r="A11" s="1" t="s">
        <v>16</v>
      </c>
      <c r="B11" s="1"/>
      <c r="C11" s="1">
        <v>1</v>
      </c>
      <c r="D11" s="1" t="s">
        <v>130</v>
      </c>
      <c r="E11" s="1" t="s">
        <v>103</v>
      </c>
      <c r="F11" s="1" t="s">
        <v>18</v>
      </c>
      <c r="G11" s="1" t="s">
        <v>2</v>
      </c>
      <c r="H11" s="1" t="s">
        <v>5</v>
      </c>
      <c r="I11" s="24">
        <v>11</v>
      </c>
      <c r="J11" s="1" t="s">
        <v>217</v>
      </c>
      <c r="K11" s="25">
        <v>74677</v>
      </c>
      <c r="L11" s="24"/>
      <c r="M11" s="24"/>
      <c r="N11" s="24"/>
      <c r="O11" s="24"/>
      <c r="P11" s="26"/>
      <c r="Q11" s="24"/>
      <c r="R11" s="3">
        <v>25</v>
      </c>
      <c r="S11" s="24"/>
      <c r="AD11" s="1"/>
      <c r="AE11" s="1"/>
      <c r="AF11" s="1"/>
      <c r="AG11" s="1"/>
      <c r="AH11" s="1"/>
      <c r="AI11" s="1"/>
      <c r="AJ11" s="1"/>
      <c r="AK11" s="2"/>
      <c r="AL11" s="1"/>
      <c r="AM11" s="1"/>
      <c r="AN11" s="2"/>
    </row>
    <row r="12" spans="1:40">
      <c r="A12" s="1" t="s">
        <v>16</v>
      </c>
      <c r="B12" s="24"/>
      <c r="C12" s="1">
        <v>1</v>
      </c>
      <c r="D12" s="1" t="s">
        <v>130</v>
      </c>
      <c r="E12" s="1" t="s">
        <v>103</v>
      </c>
      <c r="F12" s="1" t="s">
        <v>138</v>
      </c>
      <c r="G12" s="1" t="s">
        <v>1</v>
      </c>
      <c r="H12" s="1" t="s">
        <v>5</v>
      </c>
      <c r="I12" s="24"/>
      <c r="J12" s="24"/>
      <c r="K12" s="25">
        <v>74677</v>
      </c>
      <c r="L12" s="24"/>
      <c r="M12" s="24"/>
      <c r="N12" s="24"/>
      <c r="O12" s="24"/>
      <c r="P12" s="26"/>
      <c r="Q12" s="24"/>
      <c r="R12" s="3">
        <v>0</v>
      </c>
      <c r="S12" s="24"/>
      <c r="AN12" s="16"/>
    </row>
    <row r="13" spans="1:40">
      <c r="A13" s="1" t="s">
        <v>16</v>
      </c>
      <c r="B13" s="24"/>
      <c r="C13" s="1">
        <v>1</v>
      </c>
      <c r="D13" s="1" t="s">
        <v>130</v>
      </c>
      <c r="E13" s="1" t="s">
        <v>103</v>
      </c>
      <c r="F13" s="1" t="s">
        <v>218</v>
      </c>
      <c r="G13" s="1" t="s">
        <v>2</v>
      </c>
      <c r="H13" s="1" t="s">
        <v>6</v>
      </c>
      <c r="I13" s="24"/>
      <c r="J13" s="24"/>
      <c r="K13" s="25">
        <v>74677</v>
      </c>
      <c r="L13" s="24"/>
      <c r="M13" s="24"/>
      <c r="N13" s="24"/>
      <c r="O13" s="24"/>
      <c r="P13" s="26"/>
      <c r="Q13" s="24"/>
      <c r="R13" s="3">
        <v>25</v>
      </c>
      <c r="S13" s="24"/>
      <c r="AN13" s="16"/>
    </row>
    <row r="14" spans="1:40">
      <c r="A14" s="1" t="s">
        <v>16</v>
      </c>
      <c r="B14" s="24"/>
      <c r="C14" s="1">
        <v>1</v>
      </c>
      <c r="D14" s="1" t="s">
        <v>130</v>
      </c>
      <c r="E14" s="1" t="s">
        <v>103</v>
      </c>
      <c r="F14" s="1" t="s">
        <v>219</v>
      </c>
      <c r="G14" s="1" t="s">
        <v>2</v>
      </c>
      <c r="H14" s="1" t="s">
        <v>4</v>
      </c>
      <c r="I14" s="24"/>
      <c r="J14" s="24"/>
      <c r="K14" s="25">
        <v>74677</v>
      </c>
      <c r="L14" s="24"/>
      <c r="M14" s="24"/>
      <c r="N14" s="24"/>
      <c r="O14" s="24"/>
      <c r="P14" s="26"/>
      <c r="Q14" s="24"/>
      <c r="R14" s="3">
        <v>25</v>
      </c>
      <c r="S14" s="24"/>
      <c r="AN14" s="16"/>
    </row>
    <row r="15" spans="1:40">
      <c r="A15" s="1" t="s">
        <v>16</v>
      </c>
      <c r="B15" s="24" t="s">
        <v>220</v>
      </c>
      <c r="C15" s="1">
        <v>1</v>
      </c>
      <c r="D15" s="1" t="s">
        <v>130</v>
      </c>
      <c r="E15" s="1" t="s">
        <v>103</v>
      </c>
      <c r="F15" s="1" t="s">
        <v>14</v>
      </c>
      <c r="G15" s="1" t="s">
        <v>2</v>
      </c>
      <c r="H15" s="1" t="s">
        <v>7</v>
      </c>
      <c r="I15" s="24"/>
      <c r="J15" s="24"/>
      <c r="K15" s="25">
        <v>74677</v>
      </c>
      <c r="L15" s="24"/>
      <c r="M15" s="24"/>
      <c r="N15" s="24"/>
      <c r="O15" s="24"/>
      <c r="P15" s="26"/>
      <c r="Q15" s="24"/>
      <c r="R15" s="3">
        <v>25</v>
      </c>
      <c r="S15" s="24"/>
      <c r="AN15" s="16"/>
    </row>
    <row r="16" spans="1:40">
      <c r="A16" s="1" t="s">
        <v>16</v>
      </c>
      <c r="B16" s="24" t="s">
        <v>156</v>
      </c>
      <c r="C16" s="1">
        <v>1</v>
      </c>
      <c r="D16" s="1" t="s">
        <v>92</v>
      </c>
      <c r="E16" s="1" t="s">
        <v>38</v>
      </c>
      <c r="F16" s="1" t="s">
        <v>14</v>
      </c>
      <c r="G16" s="1" t="s">
        <v>2</v>
      </c>
      <c r="H16" s="1" t="s">
        <v>7</v>
      </c>
      <c r="I16" s="24"/>
      <c r="J16" s="24"/>
      <c r="K16" s="25">
        <v>74676</v>
      </c>
      <c r="L16" s="24"/>
      <c r="M16" s="24"/>
      <c r="N16" s="24"/>
      <c r="O16" s="24"/>
      <c r="P16" s="26">
        <v>14.82</v>
      </c>
      <c r="Q16" s="24"/>
      <c r="R16" s="3">
        <v>25</v>
      </c>
      <c r="S16" s="24"/>
      <c r="AN16" s="16"/>
    </row>
    <row r="17" spans="1:40">
      <c r="A17" s="1" t="s">
        <v>16</v>
      </c>
      <c r="B17" s="24"/>
      <c r="C17" s="1">
        <v>1</v>
      </c>
      <c r="D17" s="1" t="s">
        <v>130</v>
      </c>
      <c r="E17" s="1" t="s">
        <v>103</v>
      </c>
      <c r="F17" s="24" t="s">
        <v>221</v>
      </c>
      <c r="G17" s="24" t="s">
        <v>2</v>
      </c>
      <c r="H17" s="24" t="s">
        <v>7</v>
      </c>
      <c r="I17" s="24"/>
      <c r="J17" s="24"/>
      <c r="K17" s="24"/>
      <c r="L17" s="24"/>
      <c r="M17" s="24"/>
      <c r="N17" s="24"/>
      <c r="O17" s="24"/>
      <c r="P17" s="26">
        <v>27</v>
      </c>
      <c r="Q17" s="24"/>
      <c r="R17" s="3">
        <v>25</v>
      </c>
      <c r="S17" s="24"/>
      <c r="AN17" s="16"/>
    </row>
    <row r="18" spans="1:40">
      <c r="A18" s="1" t="s">
        <v>222</v>
      </c>
      <c r="C18" s="1">
        <v>1</v>
      </c>
      <c r="D18" s="1" t="s">
        <v>130</v>
      </c>
      <c r="E18" s="1" t="s">
        <v>103</v>
      </c>
      <c r="F18" s="1" t="s">
        <v>51</v>
      </c>
      <c r="G18" s="1" t="s">
        <v>2</v>
      </c>
      <c r="H18" s="1" t="s">
        <v>5</v>
      </c>
      <c r="P18" s="26"/>
      <c r="R18" s="3">
        <v>25</v>
      </c>
      <c r="AN18" s="16"/>
    </row>
    <row r="19" spans="1:40">
      <c r="P19" s="26"/>
      <c r="R19" s="3"/>
      <c r="AN19" s="16"/>
    </row>
    <row r="20" spans="1:40">
      <c r="P20" s="26"/>
      <c r="R20" s="3"/>
      <c r="AN20" s="16"/>
    </row>
    <row r="21" spans="1:40">
      <c r="P21" s="26"/>
      <c r="R21" s="3"/>
      <c r="AN21" s="16"/>
    </row>
    <row r="22" spans="1:40">
      <c r="P22" s="26"/>
      <c r="R22" s="3"/>
      <c r="AN22" s="16"/>
    </row>
    <row r="23" spans="1:40">
      <c r="P23" s="26"/>
      <c r="R23" s="3"/>
      <c r="AN23" s="16"/>
    </row>
    <row r="24" spans="1:40">
      <c r="P24" s="26"/>
      <c r="R24" s="3"/>
      <c r="AN24" s="16"/>
    </row>
    <row r="25" spans="1:40">
      <c r="P25" s="26"/>
      <c r="R25" s="3"/>
      <c r="AN25" s="16"/>
    </row>
    <row r="26" spans="1:40">
      <c r="P26" s="26"/>
      <c r="R26" s="3"/>
      <c r="AN26" s="16"/>
    </row>
    <row r="27" spans="1:40">
      <c r="P27" s="26"/>
      <c r="R27" s="3"/>
      <c r="AN27" s="16"/>
    </row>
    <row r="28" spans="1:40">
      <c r="P28" s="26"/>
      <c r="R28" s="3"/>
    </row>
    <row r="29" spans="1:40">
      <c r="P29" s="26"/>
      <c r="R29" s="3"/>
    </row>
    <row r="30" spans="1:40">
      <c r="P30" s="26"/>
      <c r="R30" s="3"/>
    </row>
    <row r="31" spans="1:40">
      <c r="P31" s="26"/>
      <c r="R31" s="3"/>
    </row>
    <row r="32" spans="1:40">
      <c r="P32" s="26"/>
      <c r="R32" s="3"/>
    </row>
    <row r="33" spans="16:18">
      <c r="P33" s="26"/>
      <c r="R33" s="3"/>
    </row>
    <row r="34" spans="16:18">
      <c r="P34" s="26"/>
      <c r="R34" s="3"/>
    </row>
    <row r="35" spans="16:18">
      <c r="P35" s="26"/>
      <c r="R35" s="3"/>
    </row>
    <row r="36" spans="16:18">
      <c r="P36" s="26"/>
      <c r="R36" s="3"/>
    </row>
    <row r="37" spans="16:18">
      <c r="P37" s="26"/>
      <c r="R37" s="3"/>
    </row>
    <row r="38" spans="16:18">
      <c r="P38" s="26"/>
      <c r="R38" s="3"/>
    </row>
    <row r="39" spans="16:18">
      <c r="P39" s="26"/>
      <c r="R39" s="3"/>
    </row>
    <row r="40" spans="16:18">
      <c r="P40" s="26"/>
      <c r="R40" s="3"/>
    </row>
    <row r="41" spans="16:18">
      <c r="P41" s="26"/>
      <c r="R41" s="3"/>
    </row>
    <row r="42" spans="16:18">
      <c r="P42" s="26"/>
      <c r="R42" s="3"/>
    </row>
    <row r="43" spans="16:18">
      <c r="P43" s="26"/>
      <c r="R43" s="3"/>
    </row>
    <row r="44" spans="16:18">
      <c r="P44" s="26"/>
      <c r="R44" s="3"/>
    </row>
    <row r="45" spans="16:18">
      <c r="P45" s="26"/>
      <c r="R45" s="3"/>
    </row>
    <row r="46" spans="16:18">
      <c r="P46" s="26"/>
      <c r="R46" s="3"/>
    </row>
    <row r="47" spans="16:18">
      <c r="P47" s="26"/>
      <c r="R47" s="3"/>
    </row>
    <row r="48" spans="16:18">
      <c r="P48" s="26"/>
      <c r="R48" s="3"/>
    </row>
    <row r="49" spans="16:18">
      <c r="P49" s="26"/>
      <c r="R49" s="3"/>
    </row>
    <row r="50" spans="16:18">
      <c r="P50" s="26"/>
      <c r="R50" s="3"/>
    </row>
    <row r="51" spans="16:18">
      <c r="P51" s="26"/>
      <c r="R51" s="3"/>
    </row>
    <row r="52" spans="16:18">
      <c r="P52" s="26"/>
      <c r="R52" s="3"/>
    </row>
    <row r="53" spans="16:18">
      <c r="R53" s="3"/>
    </row>
    <row r="54" spans="16:18">
      <c r="R54" s="3"/>
    </row>
    <row r="55" spans="16:18">
      <c r="R55" s="3"/>
    </row>
    <row r="56" spans="16:18">
      <c r="R56" s="3"/>
    </row>
    <row r="57" spans="16:18">
      <c r="R57" s="3"/>
    </row>
    <row r="58" spans="16:18">
      <c r="R58" s="3"/>
    </row>
    <row r="59" spans="16:18">
      <c r="R59" s="3"/>
    </row>
    <row r="60" spans="16:18">
      <c r="R60" s="3"/>
    </row>
    <row r="61" spans="16:18">
      <c r="R61" s="3"/>
    </row>
    <row r="62" spans="16:18">
      <c r="R62" s="3"/>
    </row>
    <row r="63" spans="16:18">
      <c r="R63" s="3"/>
    </row>
    <row r="64" spans="16:18">
      <c r="R64" s="3"/>
    </row>
    <row r="65" spans="18:18">
      <c r="R65" s="3"/>
    </row>
    <row r="66" spans="18:18">
      <c r="R66" s="3"/>
    </row>
    <row r="67" spans="18:18">
      <c r="R67" s="3"/>
    </row>
    <row r="68" spans="18:18">
      <c r="R68" s="3"/>
    </row>
    <row r="69" spans="18:18">
      <c r="R69" s="3"/>
    </row>
    <row r="70" spans="18:18">
      <c r="R70" s="3"/>
    </row>
    <row r="71" spans="18:18">
      <c r="R71" s="3"/>
    </row>
    <row r="72" spans="18:18">
      <c r="R72" s="3"/>
    </row>
    <row r="73" spans="18:18">
      <c r="R73" s="3"/>
    </row>
    <row r="74" spans="18:18">
      <c r="R74" s="3"/>
    </row>
    <row r="75" spans="18:18">
      <c r="R75" s="3"/>
    </row>
    <row r="76" spans="18:18">
      <c r="R76" s="3"/>
    </row>
    <row r="77" spans="18:18">
      <c r="R77" s="3"/>
    </row>
    <row r="78" spans="18:18">
      <c r="R78" s="3"/>
    </row>
    <row r="79" spans="18:18">
      <c r="R79" s="3"/>
    </row>
    <row r="80" spans="18:18">
      <c r="R80" s="3"/>
    </row>
    <row r="81" spans="18:18">
      <c r="R81" s="3"/>
    </row>
    <row r="82" spans="18:18">
      <c r="R82" s="3"/>
    </row>
    <row r="83" spans="18:18">
      <c r="R83" s="3"/>
    </row>
    <row r="84" spans="18:18">
      <c r="R84" s="3"/>
    </row>
    <row r="85" spans="18:18">
      <c r="R85" s="3"/>
    </row>
    <row r="86" spans="18:18">
      <c r="R86" s="3"/>
    </row>
    <row r="87" spans="18:18">
      <c r="R87" s="3"/>
    </row>
    <row r="88" spans="18:18">
      <c r="R88" s="3"/>
    </row>
    <row r="89" spans="18:18">
      <c r="R89" s="3"/>
    </row>
    <row r="90" spans="18:18">
      <c r="R90" s="3"/>
    </row>
    <row r="91" spans="18:18">
      <c r="R91" s="3"/>
    </row>
    <row r="92" spans="18:18">
      <c r="R92" s="3"/>
    </row>
    <row r="93" spans="18:18">
      <c r="R93" s="3"/>
    </row>
    <row r="94" spans="18:18">
      <c r="R94" s="3"/>
    </row>
    <row r="95" spans="18:18">
      <c r="R95" s="3"/>
    </row>
    <row r="96" spans="18:18">
      <c r="R96" s="3"/>
    </row>
    <row r="97" spans="18:18">
      <c r="R97" s="3"/>
    </row>
    <row r="98" spans="18:18">
      <c r="R98" s="3"/>
    </row>
    <row r="99" spans="18:18">
      <c r="R99" s="3"/>
    </row>
    <row r="100" spans="18:18">
      <c r="R100" s="3"/>
    </row>
    <row r="101" spans="18:18">
      <c r="R101" s="3"/>
    </row>
    <row r="102" spans="18:18">
      <c r="R102" s="3"/>
    </row>
    <row r="103" spans="18:18">
      <c r="R103" s="3"/>
    </row>
    <row r="104" spans="18:18">
      <c r="R104" s="3"/>
    </row>
    <row r="105" spans="18:18">
      <c r="R105" s="3"/>
    </row>
    <row r="106" spans="18:18">
      <c r="R106" s="3"/>
    </row>
    <row r="107" spans="18:18">
      <c r="R107" s="3"/>
    </row>
  </sheetData>
  <conditionalFormatting sqref="O2">
    <cfRule type="cellIs" dxfId="2" priority="1" operator="greaterThan">
      <formula>28</formula>
    </cfRule>
    <cfRule type="cellIs" dxfId="1" priority="2" operator="between">
      <formula>16</formula>
      <formula>28</formula>
    </cfRule>
    <cfRule type="cellIs" dxfId="0" priority="3" operator="between">
      <formula>0</formula>
      <formula>15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2:N57"/>
  <sheetViews>
    <sheetView topLeftCell="A25" workbookViewId="0">
      <selection activeCell="H38" sqref="H38"/>
    </sheetView>
  </sheetViews>
  <sheetFormatPr baseColWidth="10" defaultRowHeight="15" x14ac:dyDescent="0"/>
  <cols>
    <col min="1" max="1" width="23" customWidth="1"/>
    <col min="2" max="2" width="7.33203125" customWidth="1"/>
    <col min="3" max="3" width="15.5" customWidth="1"/>
    <col min="4" max="6" width="5.33203125" customWidth="1"/>
    <col min="7" max="7" width="20.33203125" customWidth="1"/>
    <col min="8" max="8" width="7.33203125" customWidth="1"/>
    <col min="9" max="9" width="7.5" customWidth="1"/>
    <col min="10" max="10" width="6.6640625" customWidth="1"/>
    <col min="11" max="11" width="6.33203125" customWidth="1"/>
    <col min="12" max="12" width="6.1640625" customWidth="1"/>
    <col min="13" max="13" width="20.33203125" customWidth="1"/>
    <col min="14" max="14" width="7.33203125" customWidth="1"/>
    <col min="15" max="16" width="15.5" customWidth="1"/>
    <col min="17" max="18" width="5.33203125" customWidth="1"/>
  </cols>
  <sheetData>
    <row r="2" spans="1:14">
      <c r="A2" s="17" t="s">
        <v>120</v>
      </c>
      <c r="B2" t="s">
        <v>93</v>
      </c>
      <c r="G2" s="17" t="s">
        <v>121</v>
      </c>
      <c r="H2" t="s">
        <v>93</v>
      </c>
      <c r="M2" s="17" t="s">
        <v>170</v>
      </c>
      <c r="N2" t="s">
        <v>93</v>
      </c>
    </row>
    <row r="3" spans="1:14">
      <c r="A3" s="19" t="s">
        <v>117</v>
      </c>
      <c r="B3" s="18"/>
      <c r="G3" s="19" t="s">
        <v>16</v>
      </c>
      <c r="H3" s="18"/>
      <c r="M3" s="19" t="s">
        <v>16</v>
      </c>
      <c r="N3" s="18"/>
    </row>
    <row r="4" spans="1:14">
      <c r="A4" s="20" t="s">
        <v>118</v>
      </c>
      <c r="B4" s="18">
        <v>1</v>
      </c>
      <c r="G4" s="20" t="s">
        <v>96</v>
      </c>
      <c r="H4" s="18">
        <v>9</v>
      </c>
      <c r="M4" s="20" t="s">
        <v>96</v>
      </c>
      <c r="N4" s="18">
        <v>39</v>
      </c>
    </row>
    <row r="5" spans="1:14">
      <c r="A5" s="20" t="s">
        <v>94</v>
      </c>
      <c r="B5" s="18">
        <v>25</v>
      </c>
      <c r="G5" s="20" t="s">
        <v>94</v>
      </c>
      <c r="H5" s="18">
        <v>200</v>
      </c>
      <c r="M5" s="20" t="s">
        <v>94</v>
      </c>
      <c r="N5" s="18">
        <v>980</v>
      </c>
    </row>
    <row r="6" spans="1:14">
      <c r="A6" s="19" t="s">
        <v>16</v>
      </c>
      <c r="B6" s="18"/>
      <c r="G6" s="19" t="s">
        <v>15</v>
      </c>
      <c r="H6" s="18"/>
      <c r="M6" s="19" t="s">
        <v>10</v>
      </c>
      <c r="N6" s="18"/>
    </row>
    <row r="7" spans="1:14">
      <c r="A7" s="20" t="s">
        <v>118</v>
      </c>
      <c r="B7" s="18">
        <v>19</v>
      </c>
      <c r="G7" s="20" t="s">
        <v>96</v>
      </c>
      <c r="H7" s="18">
        <v>3</v>
      </c>
      <c r="M7" s="20" t="s">
        <v>96</v>
      </c>
      <c r="N7" s="18">
        <v>2</v>
      </c>
    </row>
    <row r="8" spans="1:14">
      <c r="A8" s="20" t="s">
        <v>94</v>
      </c>
      <c r="B8" s="18">
        <v>430</v>
      </c>
      <c r="G8" s="20" t="s">
        <v>94</v>
      </c>
      <c r="H8" s="18">
        <v>0</v>
      </c>
      <c r="M8" s="20" t="s">
        <v>94</v>
      </c>
      <c r="N8" s="18">
        <v>0</v>
      </c>
    </row>
    <row r="9" spans="1:14">
      <c r="A9" s="19" t="s">
        <v>15</v>
      </c>
      <c r="B9" s="18"/>
      <c r="G9" s="19" t="s">
        <v>67</v>
      </c>
      <c r="H9" s="18"/>
      <c r="M9" s="19" t="s">
        <v>104</v>
      </c>
      <c r="N9" s="18"/>
    </row>
    <row r="10" spans="1:14">
      <c r="A10" s="20" t="s">
        <v>118</v>
      </c>
      <c r="B10" s="18">
        <v>4</v>
      </c>
      <c r="G10" s="20" t="s">
        <v>96</v>
      </c>
      <c r="H10" s="18">
        <v>17</v>
      </c>
      <c r="M10" s="20" t="s">
        <v>96</v>
      </c>
      <c r="N10" s="18">
        <v>34</v>
      </c>
    </row>
    <row r="11" spans="1:14">
      <c r="A11" s="20" t="s">
        <v>94</v>
      </c>
      <c r="B11" s="18">
        <v>0</v>
      </c>
      <c r="G11" s="20" t="s">
        <v>94</v>
      </c>
      <c r="H11" s="18">
        <v>415</v>
      </c>
      <c r="M11" s="20" t="s">
        <v>94</v>
      </c>
      <c r="N11" s="18">
        <v>725</v>
      </c>
    </row>
    <row r="12" spans="1:14">
      <c r="A12" s="19" t="s">
        <v>67</v>
      </c>
      <c r="B12" s="18"/>
      <c r="G12" s="19" t="s">
        <v>10</v>
      </c>
      <c r="H12" s="18"/>
      <c r="M12" s="19" t="s">
        <v>97</v>
      </c>
      <c r="N12" s="18">
        <v>75</v>
      </c>
    </row>
    <row r="13" spans="1:14">
      <c r="A13" s="20" t="s">
        <v>118</v>
      </c>
      <c r="B13" s="18">
        <v>3</v>
      </c>
      <c r="G13" s="20" t="s">
        <v>96</v>
      </c>
      <c r="H13" s="18">
        <v>1</v>
      </c>
      <c r="M13" s="19" t="s">
        <v>95</v>
      </c>
      <c r="N13" s="18">
        <v>1705</v>
      </c>
    </row>
    <row r="14" spans="1:14">
      <c r="A14" s="20" t="s">
        <v>94</v>
      </c>
      <c r="B14" s="18">
        <v>45</v>
      </c>
      <c r="G14" s="20" t="s">
        <v>94</v>
      </c>
      <c r="H14" s="18">
        <v>0</v>
      </c>
    </row>
    <row r="15" spans="1:14">
      <c r="A15" s="19" t="s">
        <v>10</v>
      </c>
      <c r="B15" s="18"/>
      <c r="G15" s="19" t="s">
        <v>104</v>
      </c>
      <c r="H15" s="18"/>
    </row>
    <row r="16" spans="1:14">
      <c r="A16" s="20" t="s">
        <v>118</v>
      </c>
      <c r="B16" s="18">
        <v>5</v>
      </c>
      <c r="G16" s="20" t="s">
        <v>96</v>
      </c>
      <c r="H16" s="18">
        <v>14</v>
      </c>
    </row>
    <row r="17" spans="1:8">
      <c r="A17" s="20" t="s">
        <v>94</v>
      </c>
      <c r="B17" s="18">
        <v>125</v>
      </c>
      <c r="G17" s="20" t="s">
        <v>94</v>
      </c>
      <c r="H17" s="18">
        <v>300</v>
      </c>
    </row>
    <row r="18" spans="1:8">
      <c r="A18" s="19" t="s">
        <v>104</v>
      </c>
      <c r="B18" s="18"/>
      <c r="G18" s="19" t="s">
        <v>97</v>
      </c>
      <c r="H18" s="18">
        <v>44</v>
      </c>
    </row>
    <row r="19" spans="1:8">
      <c r="A19" s="20" t="s">
        <v>118</v>
      </c>
      <c r="B19" s="18">
        <v>2</v>
      </c>
      <c r="G19" s="19" t="s">
        <v>95</v>
      </c>
      <c r="H19" s="18">
        <v>915</v>
      </c>
    </row>
    <row r="20" spans="1:8">
      <c r="A20" s="20" t="s">
        <v>94</v>
      </c>
      <c r="B20" s="18">
        <v>25</v>
      </c>
    </row>
    <row r="21" spans="1:8">
      <c r="A21" s="19" t="s">
        <v>105</v>
      </c>
      <c r="B21" s="18"/>
    </row>
    <row r="22" spans="1:8">
      <c r="A22" s="20" t="s">
        <v>118</v>
      </c>
      <c r="B22" s="18">
        <v>3</v>
      </c>
    </row>
    <row r="23" spans="1:8">
      <c r="A23" s="20" t="s">
        <v>94</v>
      </c>
      <c r="B23" s="18">
        <v>55</v>
      </c>
    </row>
    <row r="24" spans="1:8">
      <c r="A24" s="19" t="s">
        <v>119</v>
      </c>
      <c r="B24" s="18">
        <v>37</v>
      </c>
    </row>
    <row r="25" spans="1:8">
      <c r="A25" s="19" t="s">
        <v>95</v>
      </c>
      <c r="B25" s="18">
        <v>705</v>
      </c>
    </row>
    <row r="30" spans="1:8">
      <c r="G30" t="s">
        <v>129</v>
      </c>
    </row>
    <row r="31" spans="1:8">
      <c r="A31" s="17" t="s">
        <v>122</v>
      </c>
      <c r="B31" t="s">
        <v>93</v>
      </c>
    </row>
    <row r="32" spans="1:8">
      <c r="A32" s="19">
        <v>1</v>
      </c>
      <c r="B32" s="18"/>
    </row>
    <row r="33" spans="1:8">
      <c r="A33" s="20" t="s">
        <v>117</v>
      </c>
      <c r="B33" s="18"/>
      <c r="G33" s="19"/>
      <c r="H33" s="18"/>
    </row>
    <row r="34" spans="1:8">
      <c r="A34" s="21" t="s">
        <v>123</v>
      </c>
      <c r="B34" s="18">
        <v>1</v>
      </c>
      <c r="G34" s="20"/>
      <c r="H34" s="18"/>
    </row>
    <row r="35" spans="1:8">
      <c r="A35" s="21" t="s">
        <v>94</v>
      </c>
      <c r="B35" s="18">
        <v>25</v>
      </c>
      <c r="G35" s="20"/>
      <c r="H35" s="18"/>
    </row>
    <row r="36" spans="1:8">
      <c r="A36" s="20" t="s">
        <v>16</v>
      </c>
      <c r="B36" s="18"/>
      <c r="G36" s="20"/>
      <c r="H36" s="18"/>
    </row>
    <row r="37" spans="1:8">
      <c r="A37" s="21" t="s">
        <v>123</v>
      </c>
      <c r="B37" s="18">
        <v>82</v>
      </c>
      <c r="G37" s="20"/>
      <c r="H37" s="18"/>
    </row>
    <row r="38" spans="1:8">
      <c r="A38" s="21" t="s">
        <v>94</v>
      </c>
      <c r="B38" s="18">
        <v>1960</v>
      </c>
      <c r="G38" s="20"/>
      <c r="H38" s="18"/>
    </row>
    <row r="39" spans="1:8">
      <c r="A39" s="20" t="s">
        <v>15</v>
      </c>
      <c r="B39" s="18"/>
      <c r="G39" s="20"/>
      <c r="H39" s="18"/>
    </row>
    <row r="40" spans="1:8">
      <c r="A40" s="21" t="s">
        <v>123</v>
      </c>
      <c r="B40" s="18">
        <v>6</v>
      </c>
      <c r="G40" s="20"/>
      <c r="H40" s="18"/>
    </row>
    <row r="41" spans="1:8">
      <c r="A41" s="21" t="s">
        <v>94</v>
      </c>
      <c r="B41" s="18">
        <v>0</v>
      </c>
      <c r="G41" s="19"/>
      <c r="H41" s="18"/>
    </row>
    <row r="42" spans="1:8">
      <c r="A42" s="20" t="s">
        <v>67</v>
      </c>
      <c r="B42" s="18"/>
      <c r="G42" s="20"/>
      <c r="H42" s="18"/>
    </row>
    <row r="43" spans="1:8">
      <c r="A43" s="21" t="s">
        <v>123</v>
      </c>
      <c r="B43" s="18">
        <v>20</v>
      </c>
      <c r="G43" s="19"/>
      <c r="H43" s="18"/>
    </row>
    <row r="44" spans="1:8">
      <c r="A44" s="21" t="s">
        <v>94</v>
      </c>
      <c r="B44" s="18">
        <v>460</v>
      </c>
    </row>
    <row r="45" spans="1:8">
      <c r="A45" s="20" t="s">
        <v>10</v>
      </c>
      <c r="B45" s="18"/>
    </row>
    <row r="46" spans="1:8">
      <c r="A46" s="21" t="s">
        <v>123</v>
      </c>
      <c r="B46" s="18">
        <v>8</v>
      </c>
    </row>
    <row r="47" spans="1:8">
      <c r="A47" s="21" t="s">
        <v>94</v>
      </c>
      <c r="B47" s="18">
        <v>125</v>
      </c>
    </row>
    <row r="48" spans="1:8">
      <c r="A48" s="20" t="s">
        <v>104</v>
      </c>
      <c r="B48" s="18"/>
    </row>
    <row r="49" spans="1:2">
      <c r="A49" s="21" t="s">
        <v>123</v>
      </c>
      <c r="B49" s="18">
        <v>51</v>
      </c>
    </row>
    <row r="50" spans="1:2">
      <c r="A50" s="21" t="s">
        <v>94</v>
      </c>
      <c r="B50" s="18">
        <v>1075</v>
      </c>
    </row>
    <row r="51" spans="1:2">
      <c r="A51" s="20" t="s">
        <v>105</v>
      </c>
      <c r="B51" s="18"/>
    </row>
    <row r="52" spans="1:2">
      <c r="A52" s="21" t="s">
        <v>123</v>
      </c>
      <c r="B52" s="18">
        <v>3</v>
      </c>
    </row>
    <row r="53" spans="1:2">
      <c r="A53" s="21" t="s">
        <v>94</v>
      </c>
      <c r="B53" s="18">
        <v>55</v>
      </c>
    </row>
    <row r="54" spans="1:2">
      <c r="A54" s="19" t="s">
        <v>124</v>
      </c>
      <c r="B54" s="18">
        <v>171</v>
      </c>
    </row>
    <row r="55" spans="1:2">
      <c r="A55" s="19" t="s">
        <v>125</v>
      </c>
      <c r="B55" s="18">
        <v>3700</v>
      </c>
    </row>
    <row r="56" spans="1:2">
      <c r="A56" s="19" t="s">
        <v>126</v>
      </c>
      <c r="B56" s="18">
        <v>171</v>
      </c>
    </row>
    <row r="57" spans="1:2">
      <c r="A57" s="19" t="s">
        <v>95</v>
      </c>
      <c r="B57" s="18">
        <v>3700</v>
      </c>
    </row>
  </sheetData>
  <phoneticPr fontId="9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B3:D17"/>
  <sheetViews>
    <sheetView workbookViewId="0">
      <selection activeCell="G28" sqref="G28"/>
    </sheetView>
  </sheetViews>
  <sheetFormatPr baseColWidth="10" defaultRowHeight="15" x14ac:dyDescent="0"/>
  <cols>
    <col min="2" max="2" width="18.6640625" bestFit="1" customWidth="1"/>
    <col min="3" max="3" width="11.1640625" bestFit="1" customWidth="1"/>
  </cols>
  <sheetData>
    <row r="3" spans="2:4">
      <c r="B3" s="5"/>
      <c r="C3" s="5"/>
      <c r="D3" s="5"/>
    </row>
    <row r="4" spans="2:4">
      <c r="B4" s="5"/>
      <c r="C4" s="5"/>
      <c r="D4" s="5"/>
    </row>
    <row r="5" spans="2:4">
      <c r="B5" s="10" t="s">
        <v>54</v>
      </c>
      <c r="C5" s="5"/>
      <c r="D5" s="5"/>
    </row>
    <row r="6" spans="2:4">
      <c r="B6" s="11" t="s">
        <v>55</v>
      </c>
      <c r="C6" s="12">
        <v>41640</v>
      </c>
      <c r="D6" s="5"/>
    </row>
    <row r="7" spans="2:4">
      <c r="B7" s="9" t="s">
        <v>56</v>
      </c>
      <c r="C7" s="6">
        <v>41750</v>
      </c>
      <c r="D7" s="5"/>
    </row>
    <row r="8" spans="2:4">
      <c r="B8" s="9" t="s">
        <v>57</v>
      </c>
      <c r="C8" s="6">
        <v>41760</v>
      </c>
      <c r="D8" s="5"/>
    </row>
    <row r="9" spans="2:4">
      <c r="B9" s="9" t="s">
        <v>58</v>
      </c>
      <c r="C9" s="6">
        <v>41767</v>
      </c>
      <c r="D9" s="5"/>
    </row>
    <row r="10" spans="2:4">
      <c r="B10" s="9" t="s">
        <v>59</v>
      </c>
      <c r="C10" s="6">
        <v>41788</v>
      </c>
      <c r="D10" s="5"/>
    </row>
    <row r="11" spans="2:4">
      <c r="B11" s="9" t="s">
        <v>60</v>
      </c>
      <c r="C11" s="6">
        <v>41738</v>
      </c>
      <c r="D11" s="5"/>
    </row>
    <row r="12" spans="2:4">
      <c r="B12" s="9" t="s">
        <v>61</v>
      </c>
      <c r="C12" s="6">
        <v>41834</v>
      </c>
      <c r="D12" s="5"/>
    </row>
    <row r="13" spans="2:4">
      <c r="B13" s="9" t="s">
        <v>62</v>
      </c>
      <c r="C13" s="6">
        <v>41866</v>
      </c>
      <c r="D13" s="5"/>
    </row>
    <row r="14" spans="2:4">
      <c r="B14" s="9" t="s">
        <v>63</v>
      </c>
      <c r="C14" s="7">
        <v>41944</v>
      </c>
    </row>
    <row r="15" spans="2:4">
      <c r="B15" s="9" t="s">
        <v>64</v>
      </c>
      <c r="C15" s="7">
        <v>41954</v>
      </c>
    </row>
    <row r="16" spans="2:4">
      <c r="B16" s="9" t="s">
        <v>65</v>
      </c>
      <c r="C16" s="7">
        <v>41998</v>
      </c>
    </row>
    <row r="17" spans="3:3">
      <c r="C17" s="8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C25" sqref="C25"/>
    </sheetView>
  </sheetViews>
  <sheetFormatPr baseColWidth="10" defaultRowHeight="15" x14ac:dyDescent="0"/>
  <cols>
    <col min="2" max="2" width="17.1640625" bestFit="1" customWidth="1"/>
  </cols>
  <sheetData>
    <row r="1" spans="1:10">
      <c r="A1" s="1"/>
      <c r="B1" s="1"/>
      <c r="I1" s="1"/>
      <c r="J1" s="1"/>
    </row>
    <row r="2" spans="1:10">
      <c r="I2" s="1"/>
      <c r="J2" s="1"/>
    </row>
    <row r="3" spans="1:10">
      <c r="I3" s="1"/>
      <c r="J3" s="1"/>
    </row>
    <row r="4" spans="1:10">
      <c r="I4" s="1"/>
      <c r="J4" s="1"/>
    </row>
    <row r="5" spans="1:10">
      <c r="I5" s="1"/>
      <c r="J5" s="1"/>
    </row>
    <row r="6" spans="1:10">
      <c r="J6" s="27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Mars</vt:lpstr>
      <vt:lpstr>Avril</vt:lpstr>
      <vt:lpstr>Mai</vt:lpstr>
      <vt:lpstr>Juin</vt:lpstr>
      <vt:lpstr>Récap</vt:lpstr>
      <vt:lpstr>Jours fériés</vt:lpstr>
      <vt:lpstr>Recherche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fabien</cp:lastModifiedBy>
  <cp:lastPrinted>2014-05-26T17:02:15Z</cp:lastPrinted>
  <dcterms:created xsi:type="dcterms:W3CDTF">2014-03-30T15:54:09Z</dcterms:created>
  <dcterms:modified xsi:type="dcterms:W3CDTF">2014-06-17T16:21:06Z</dcterms:modified>
</cp:coreProperties>
</file>