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120" yWindow="405" windowWidth="15180" windowHeight="8220" activeTab="2"/>
  </bookViews>
  <sheets>
    <sheet name="DEB" sheetId="1" r:id="rId1"/>
    <sheet name="article" sheetId="2" r:id="rId2"/>
    <sheet name="les Sommes" sheetId="3" r:id="rId3"/>
  </sheets>
  <definedNames>
    <definedName name="_xlnm._FilterDatabase" localSheetId="0" hidden="1">DEB!$A$10:$L$103</definedName>
    <definedName name="base">DEB!$A$10:$L$103</definedName>
    <definedName name="crit">DEB!$A$8:$L$8</definedName>
    <definedName name="_xlnm.Criteria" localSheetId="0">DEB!$A$8:$L$8</definedName>
    <definedName name="_xlnm.Print_Titles" localSheetId="0">DEB!$1:$8</definedName>
    <definedName name="listeart">article!$A$2:$A$14</definedName>
    <definedName name="_xlnm.Print_Area" localSheetId="0">DEB!$A$10:$N$300</definedName>
  </definedNames>
  <calcPr calcId="144525"/>
</workbook>
</file>

<file path=xl/calcChain.xml><?xml version="1.0" encoding="utf-8"?>
<calcChain xmlns="http://schemas.openxmlformats.org/spreadsheetml/2006/main">
  <c r="A294" i="3" l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F122" i="2" l="1"/>
  <c r="F86" i="2" l="1"/>
  <c r="F85" i="2" l="1"/>
  <c r="D144" i="3" l="1"/>
  <c r="K292" i="3"/>
  <c r="K293" i="3"/>
  <c r="K294" i="3"/>
  <c r="K295" i="3"/>
  <c r="K296" i="3"/>
  <c r="K297" i="3"/>
  <c r="K298" i="3"/>
  <c r="K299" i="3"/>
  <c r="K300" i="3"/>
  <c r="D101" i="3"/>
  <c r="E101" i="3"/>
  <c r="G101" i="3"/>
  <c r="H101" i="3"/>
  <c r="D102" i="3"/>
  <c r="E102" i="3"/>
  <c r="G102" i="3"/>
  <c r="H102" i="3"/>
  <c r="D103" i="3"/>
  <c r="E103" i="3"/>
  <c r="G103" i="3"/>
  <c r="H103" i="3"/>
  <c r="D104" i="3"/>
  <c r="E104" i="3"/>
  <c r="G104" i="3"/>
  <c r="H104" i="3"/>
  <c r="D105" i="3"/>
  <c r="E105" i="3"/>
  <c r="G105" i="3"/>
  <c r="H105" i="3"/>
  <c r="D106" i="3"/>
  <c r="E106" i="3"/>
  <c r="G106" i="3"/>
  <c r="H106" i="3"/>
  <c r="D107" i="3"/>
  <c r="E107" i="3"/>
  <c r="G107" i="3"/>
  <c r="H107" i="3"/>
  <c r="D108" i="3"/>
  <c r="E108" i="3"/>
  <c r="G108" i="3"/>
  <c r="H108" i="3"/>
  <c r="D109" i="3"/>
  <c r="E109" i="3"/>
  <c r="G109" i="3"/>
  <c r="H109" i="3"/>
  <c r="D110" i="3"/>
  <c r="E110" i="3"/>
  <c r="G110" i="3"/>
  <c r="H110" i="3"/>
  <c r="D111" i="3"/>
  <c r="E111" i="3"/>
  <c r="G111" i="3"/>
  <c r="H111" i="3"/>
  <c r="D112" i="3"/>
  <c r="E112" i="3"/>
  <c r="G112" i="3"/>
  <c r="H112" i="3"/>
  <c r="D113" i="3"/>
  <c r="E113" i="3"/>
  <c r="G113" i="3"/>
  <c r="H113" i="3"/>
  <c r="D114" i="3"/>
  <c r="E114" i="3"/>
  <c r="G114" i="3"/>
  <c r="H114" i="3"/>
  <c r="D115" i="3"/>
  <c r="E115" i="3"/>
  <c r="G115" i="3"/>
  <c r="H115" i="3"/>
  <c r="D116" i="3"/>
  <c r="E116" i="3"/>
  <c r="G116" i="3"/>
  <c r="H116" i="3"/>
  <c r="D117" i="3"/>
  <c r="E117" i="3"/>
  <c r="G117" i="3"/>
  <c r="H117" i="3"/>
  <c r="D118" i="3"/>
  <c r="E118" i="3"/>
  <c r="G118" i="3"/>
  <c r="H118" i="3"/>
  <c r="D119" i="3"/>
  <c r="E119" i="3"/>
  <c r="G119" i="3"/>
  <c r="H119" i="3"/>
  <c r="D120" i="3"/>
  <c r="E120" i="3"/>
  <c r="G120" i="3"/>
  <c r="H120" i="3"/>
  <c r="D121" i="3"/>
  <c r="E121" i="3"/>
  <c r="G121" i="3"/>
  <c r="H121" i="3"/>
  <c r="D122" i="3"/>
  <c r="E122" i="3"/>
  <c r="G122" i="3"/>
  <c r="H122" i="3"/>
  <c r="D123" i="3"/>
  <c r="E123" i="3"/>
  <c r="G123" i="3"/>
  <c r="H123" i="3"/>
  <c r="D124" i="3"/>
  <c r="E124" i="3"/>
  <c r="G124" i="3"/>
  <c r="H124" i="3"/>
  <c r="D125" i="3"/>
  <c r="E125" i="3"/>
  <c r="G125" i="3"/>
  <c r="H125" i="3"/>
  <c r="D126" i="3"/>
  <c r="E126" i="3"/>
  <c r="G126" i="3"/>
  <c r="H126" i="3"/>
  <c r="D127" i="3"/>
  <c r="E127" i="3"/>
  <c r="G127" i="3"/>
  <c r="H127" i="3"/>
  <c r="D128" i="3"/>
  <c r="E128" i="3"/>
  <c r="G128" i="3"/>
  <c r="H128" i="3"/>
  <c r="D129" i="3"/>
  <c r="E129" i="3"/>
  <c r="G129" i="3"/>
  <c r="H129" i="3"/>
  <c r="D130" i="3"/>
  <c r="E130" i="3"/>
  <c r="G130" i="3"/>
  <c r="H130" i="3"/>
  <c r="D131" i="3"/>
  <c r="E131" i="3"/>
  <c r="G131" i="3"/>
  <c r="H131" i="3"/>
  <c r="D132" i="3"/>
  <c r="E132" i="3"/>
  <c r="G132" i="3"/>
  <c r="H132" i="3"/>
  <c r="D133" i="3"/>
  <c r="E133" i="3"/>
  <c r="G133" i="3"/>
  <c r="H133" i="3"/>
  <c r="D134" i="3"/>
  <c r="E134" i="3"/>
  <c r="G134" i="3"/>
  <c r="H134" i="3"/>
  <c r="D135" i="3"/>
  <c r="E135" i="3"/>
  <c r="G135" i="3"/>
  <c r="H135" i="3"/>
  <c r="D136" i="3"/>
  <c r="E136" i="3"/>
  <c r="G136" i="3"/>
  <c r="H136" i="3"/>
  <c r="D137" i="3"/>
  <c r="E137" i="3"/>
  <c r="G137" i="3"/>
  <c r="H137" i="3"/>
  <c r="D138" i="3"/>
  <c r="E138" i="3"/>
  <c r="G138" i="3"/>
  <c r="H138" i="3"/>
  <c r="D139" i="3"/>
  <c r="E139" i="3"/>
  <c r="G139" i="3"/>
  <c r="H139" i="3"/>
  <c r="D140" i="3"/>
  <c r="E140" i="3"/>
  <c r="G140" i="3"/>
  <c r="H140" i="3"/>
  <c r="D141" i="3"/>
  <c r="E141" i="3"/>
  <c r="G141" i="3"/>
  <c r="H141" i="3"/>
  <c r="D142" i="3"/>
  <c r="E142" i="3"/>
  <c r="G142" i="3"/>
  <c r="H142" i="3"/>
  <c r="D143" i="3"/>
  <c r="E143" i="3"/>
  <c r="G143" i="3"/>
  <c r="H143" i="3"/>
  <c r="E144" i="3"/>
  <c r="G144" i="3"/>
  <c r="H144" i="3"/>
  <c r="D145" i="3"/>
  <c r="E145" i="3"/>
  <c r="G145" i="3"/>
  <c r="H145" i="3"/>
  <c r="D146" i="3"/>
  <c r="E146" i="3"/>
  <c r="G146" i="3"/>
  <c r="H146" i="3"/>
  <c r="D147" i="3"/>
  <c r="E147" i="3"/>
  <c r="G147" i="3"/>
  <c r="H147" i="3"/>
  <c r="D148" i="3"/>
  <c r="E148" i="3"/>
  <c r="G148" i="3"/>
  <c r="H148" i="3"/>
  <c r="D149" i="3"/>
  <c r="E149" i="3"/>
  <c r="G149" i="3"/>
  <c r="H149" i="3"/>
  <c r="D150" i="3"/>
  <c r="E150" i="3"/>
  <c r="G150" i="3"/>
  <c r="H150" i="3"/>
  <c r="D151" i="3"/>
  <c r="E151" i="3"/>
  <c r="G151" i="3"/>
  <c r="H151" i="3"/>
  <c r="D152" i="3"/>
  <c r="E152" i="3"/>
  <c r="G152" i="3"/>
  <c r="H152" i="3"/>
  <c r="D153" i="3"/>
  <c r="E153" i="3"/>
  <c r="G153" i="3"/>
  <c r="H153" i="3"/>
  <c r="A154" i="3"/>
  <c r="D154" i="3"/>
  <c r="E154" i="3"/>
  <c r="G154" i="3"/>
  <c r="H154" i="3"/>
  <c r="A155" i="3"/>
  <c r="D155" i="3"/>
  <c r="E155" i="3"/>
  <c r="G155" i="3"/>
  <c r="H155" i="3"/>
  <c r="A156" i="3"/>
  <c r="D156" i="3"/>
  <c r="E156" i="3"/>
  <c r="G156" i="3"/>
  <c r="H156" i="3"/>
  <c r="A157" i="3"/>
  <c r="D157" i="3"/>
  <c r="E157" i="3"/>
  <c r="G157" i="3"/>
  <c r="H157" i="3"/>
  <c r="A158" i="3"/>
  <c r="D158" i="3"/>
  <c r="E158" i="3"/>
  <c r="G158" i="3"/>
  <c r="H158" i="3"/>
  <c r="A159" i="3"/>
  <c r="D159" i="3"/>
  <c r="E159" i="3"/>
  <c r="G159" i="3"/>
  <c r="H159" i="3"/>
  <c r="A160" i="3"/>
  <c r="D160" i="3"/>
  <c r="E160" i="3"/>
  <c r="G160" i="3"/>
  <c r="H160" i="3"/>
  <c r="A161" i="3"/>
  <c r="D161" i="3"/>
  <c r="E161" i="3"/>
  <c r="G161" i="3"/>
  <c r="H161" i="3"/>
  <c r="A162" i="3"/>
  <c r="D162" i="3"/>
  <c r="E162" i="3"/>
  <c r="G162" i="3"/>
  <c r="H162" i="3"/>
  <c r="A163" i="3"/>
  <c r="D163" i="3"/>
  <c r="E163" i="3"/>
  <c r="G163" i="3"/>
  <c r="H163" i="3"/>
  <c r="A164" i="3"/>
  <c r="D164" i="3"/>
  <c r="E164" i="3"/>
  <c r="G164" i="3"/>
  <c r="H164" i="3"/>
  <c r="A165" i="3"/>
  <c r="D165" i="3"/>
  <c r="E165" i="3"/>
  <c r="G165" i="3"/>
  <c r="H165" i="3"/>
  <c r="D166" i="3"/>
  <c r="E166" i="3"/>
  <c r="G166" i="3"/>
  <c r="H166" i="3"/>
  <c r="D167" i="3"/>
  <c r="E167" i="3"/>
  <c r="G167" i="3"/>
  <c r="H167" i="3"/>
  <c r="D168" i="3"/>
  <c r="E168" i="3"/>
  <c r="G168" i="3"/>
  <c r="H168" i="3"/>
  <c r="D169" i="3"/>
  <c r="E169" i="3"/>
  <c r="G169" i="3"/>
  <c r="H169" i="3"/>
  <c r="D170" i="3"/>
  <c r="E170" i="3"/>
  <c r="G170" i="3"/>
  <c r="H170" i="3"/>
  <c r="D171" i="3"/>
  <c r="E171" i="3"/>
  <c r="G171" i="3"/>
  <c r="H171" i="3"/>
  <c r="D172" i="3"/>
  <c r="E172" i="3"/>
  <c r="G172" i="3"/>
  <c r="H172" i="3"/>
  <c r="D173" i="3"/>
  <c r="E173" i="3"/>
  <c r="G173" i="3"/>
  <c r="H173" i="3"/>
  <c r="D174" i="3"/>
  <c r="E174" i="3"/>
  <c r="G174" i="3"/>
  <c r="H174" i="3"/>
  <c r="D175" i="3"/>
  <c r="E175" i="3"/>
  <c r="G175" i="3"/>
  <c r="H175" i="3"/>
  <c r="D176" i="3"/>
  <c r="E176" i="3"/>
  <c r="G176" i="3"/>
  <c r="H176" i="3"/>
  <c r="D177" i="3"/>
  <c r="E177" i="3"/>
  <c r="G177" i="3"/>
  <c r="H177" i="3"/>
  <c r="D178" i="3"/>
  <c r="E178" i="3"/>
  <c r="G178" i="3"/>
  <c r="H178" i="3"/>
  <c r="D179" i="3"/>
  <c r="E179" i="3"/>
  <c r="G179" i="3"/>
  <c r="H179" i="3"/>
  <c r="D180" i="3"/>
  <c r="E180" i="3"/>
  <c r="G180" i="3"/>
  <c r="H180" i="3"/>
  <c r="D181" i="3"/>
  <c r="E181" i="3"/>
  <c r="G181" i="3"/>
  <c r="H181" i="3"/>
  <c r="D182" i="3"/>
  <c r="E182" i="3"/>
  <c r="G182" i="3"/>
  <c r="H182" i="3"/>
  <c r="D183" i="3"/>
  <c r="E183" i="3"/>
  <c r="G183" i="3"/>
  <c r="H183" i="3"/>
  <c r="D184" i="3"/>
  <c r="E184" i="3"/>
  <c r="G184" i="3"/>
  <c r="H184" i="3"/>
  <c r="D185" i="3"/>
  <c r="E185" i="3"/>
  <c r="G185" i="3"/>
  <c r="H185" i="3"/>
  <c r="D186" i="3"/>
  <c r="E186" i="3"/>
  <c r="G186" i="3"/>
  <c r="H186" i="3"/>
  <c r="D187" i="3"/>
  <c r="E187" i="3"/>
  <c r="G187" i="3"/>
  <c r="H187" i="3"/>
  <c r="D188" i="3"/>
  <c r="E188" i="3"/>
  <c r="G188" i="3"/>
  <c r="H188" i="3"/>
  <c r="D189" i="3"/>
  <c r="E189" i="3"/>
  <c r="G189" i="3"/>
  <c r="H189" i="3"/>
  <c r="D190" i="3"/>
  <c r="E190" i="3"/>
  <c r="G190" i="3"/>
  <c r="H190" i="3"/>
  <c r="D191" i="3"/>
  <c r="E191" i="3"/>
  <c r="G191" i="3"/>
  <c r="H191" i="3"/>
  <c r="D192" i="3"/>
  <c r="E192" i="3"/>
  <c r="G192" i="3"/>
  <c r="H192" i="3"/>
  <c r="D193" i="3"/>
  <c r="E193" i="3"/>
  <c r="G193" i="3"/>
  <c r="H193" i="3"/>
  <c r="D194" i="3"/>
  <c r="E194" i="3"/>
  <c r="G194" i="3"/>
  <c r="H194" i="3"/>
  <c r="D195" i="3"/>
  <c r="E195" i="3"/>
  <c r="G195" i="3"/>
  <c r="H195" i="3"/>
  <c r="D196" i="3"/>
  <c r="E196" i="3"/>
  <c r="G196" i="3"/>
  <c r="H196" i="3"/>
  <c r="D197" i="3"/>
  <c r="E197" i="3"/>
  <c r="G197" i="3"/>
  <c r="H197" i="3"/>
  <c r="D198" i="3"/>
  <c r="E198" i="3"/>
  <c r="G198" i="3"/>
  <c r="H198" i="3"/>
  <c r="D199" i="3"/>
  <c r="E199" i="3"/>
  <c r="G199" i="3"/>
  <c r="H199" i="3"/>
  <c r="D200" i="3"/>
  <c r="E200" i="3"/>
  <c r="G200" i="3"/>
  <c r="H200" i="3"/>
  <c r="D201" i="3"/>
  <c r="E201" i="3"/>
  <c r="G201" i="3"/>
  <c r="H201" i="3"/>
  <c r="D202" i="3"/>
  <c r="E202" i="3"/>
  <c r="G202" i="3"/>
  <c r="H202" i="3"/>
  <c r="D203" i="3"/>
  <c r="E203" i="3"/>
  <c r="G203" i="3"/>
  <c r="H203" i="3"/>
  <c r="D204" i="3"/>
  <c r="E204" i="3"/>
  <c r="G204" i="3"/>
  <c r="H204" i="3"/>
  <c r="D205" i="3"/>
  <c r="E205" i="3"/>
  <c r="G205" i="3"/>
  <c r="H205" i="3"/>
  <c r="D206" i="3"/>
  <c r="E206" i="3"/>
  <c r="G206" i="3"/>
  <c r="H206" i="3"/>
  <c r="D207" i="3"/>
  <c r="E207" i="3"/>
  <c r="G207" i="3"/>
  <c r="H207" i="3"/>
  <c r="D208" i="3"/>
  <c r="E208" i="3"/>
  <c r="G208" i="3"/>
  <c r="H208" i="3"/>
  <c r="D209" i="3"/>
  <c r="E209" i="3"/>
  <c r="G209" i="3"/>
  <c r="H209" i="3"/>
  <c r="D210" i="3"/>
  <c r="E210" i="3"/>
  <c r="G210" i="3"/>
  <c r="H210" i="3"/>
  <c r="D211" i="3"/>
  <c r="E211" i="3"/>
  <c r="G211" i="3"/>
  <c r="H211" i="3"/>
  <c r="D212" i="3"/>
  <c r="E212" i="3"/>
  <c r="G212" i="3"/>
  <c r="H212" i="3"/>
  <c r="D213" i="3"/>
  <c r="E213" i="3"/>
  <c r="G213" i="3"/>
  <c r="H213" i="3"/>
  <c r="D214" i="3"/>
  <c r="E214" i="3"/>
  <c r="G214" i="3"/>
  <c r="H214" i="3"/>
  <c r="D215" i="3"/>
  <c r="E215" i="3"/>
  <c r="G215" i="3"/>
  <c r="H215" i="3"/>
  <c r="D216" i="3"/>
  <c r="E216" i="3"/>
  <c r="G216" i="3"/>
  <c r="H216" i="3"/>
  <c r="D217" i="3"/>
  <c r="E217" i="3"/>
  <c r="G217" i="3"/>
  <c r="H217" i="3"/>
  <c r="D218" i="3"/>
  <c r="E218" i="3"/>
  <c r="G218" i="3"/>
  <c r="H218" i="3"/>
  <c r="D219" i="3"/>
  <c r="E219" i="3"/>
  <c r="G219" i="3"/>
  <c r="H219" i="3"/>
  <c r="D220" i="3"/>
  <c r="E220" i="3"/>
  <c r="G220" i="3"/>
  <c r="H220" i="3"/>
  <c r="D221" i="3"/>
  <c r="E221" i="3"/>
  <c r="G221" i="3"/>
  <c r="H221" i="3"/>
  <c r="D222" i="3"/>
  <c r="E222" i="3"/>
  <c r="G222" i="3"/>
  <c r="H222" i="3"/>
  <c r="D223" i="3"/>
  <c r="E223" i="3"/>
  <c r="G223" i="3"/>
  <c r="H223" i="3"/>
  <c r="D224" i="3"/>
  <c r="E224" i="3"/>
  <c r="G224" i="3"/>
  <c r="H224" i="3"/>
  <c r="D225" i="3"/>
  <c r="E225" i="3"/>
  <c r="G225" i="3"/>
  <c r="H225" i="3"/>
  <c r="D226" i="3"/>
  <c r="E226" i="3"/>
  <c r="G226" i="3"/>
  <c r="H226" i="3"/>
  <c r="D227" i="3"/>
  <c r="E227" i="3"/>
  <c r="G227" i="3"/>
  <c r="H227" i="3"/>
  <c r="D228" i="3"/>
  <c r="E228" i="3"/>
  <c r="G228" i="3"/>
  <c r="H228" i="3"/>
  <c r="D229" i="3"/>
  <c r="E229" i="3"/>
  <c r="G229" i="3"/>
  <c r="H229" i="3"/>
  <c r="D230" i="3"/>
  <c r="E230" i="3"/>
  <c r="G230" i="3"/>
  <c r="H230" i="3"/>
  <c r="D231" i="3"/>
  <c r="E231" i="3"/>
  <c r="G231" i="3"/>
  <c r="H231" i="3"/>
  <c r="D232" i="3"/>
  <c r="E232" i="3"/>
  <c r="G232" i="3"/>
  <c r="H232" i="3"/>
  <c r="D233" i="3"/>
  <c r="E233" i="3"/>
  <c r="G233" i="3"/>
  <c r="H233" i="3"/>
  <c r="D234" i="3"/>
  <c r="E234" i="3"/>
  <c r="G234" i="3"/>
  <c r="H234" i="3"/>
  <c r="D235" i="3"/>
  <c r="E235" i="3"/>
  <c r="G235" i="3"/>
  <c r="H235" i="3"/>
  <c r="D236" i="3"/>
  <c r="E236" i="3"/>
  <c r="G236" i="3"/>
  <c r="H236" i="3"/>
  <c r="D237" i="3"/>
  <c r="E237" i="3"/>
  <c r="G237" i="3"/>
  <c r="H237" i="3"/>
  <c r="D238" i="3"/>
  <c r="E238" i="3"/>
  <c r="G238" i="3"/>
  <c r="H238" i="3"/>
  <c r="D239" i="3"/>
  <c r="E239" i="3"/>
  <c r="G239" i="3"/>
  <c r="H239" i="3"/>
  <c r="D240" i="3"/>
  <c r="E240" i="3"/>
  <c r="G240" i="3"/>
  <c r="H240" i="3"/>
  <c r="D241" i="3"/>
  <c r="E241" i="3"/>
  <c r="G241" i="3"/>
  <c r="H241" i="3"/>
  <c r="D242" i="3"/>
  <c r="E242" i="3"/>
  <c r="G242" i="3"/>
  <c r="H242" i="3"/>
  <c r="D243" i="3"/>
  <c r="E243" i="3"/>
  <c r="G243" i="3"/>
  <c r="H243" i="3"/>
  <c r="D244" i="3"/>
  <c r="E244" i="3"/>
  <c r="G244" i="3"/>
  <c r="H244" i="3"/>
  <c r="D245" i="3"/>
  <c r="E245" i="3"/>
  <c r="G245" i="3"/>
  <c r="H245" i="3"/>
  <c r="D246" i="3"/>
  <c r="E246" i="3"/>
  <c r="G246" i="3"/>
  <c r="H246" i="3"/>
  <c r="D247" i="3"/>
  <c r="E247" i="3"/>
  <c r="G247" i="3"/>
  <c r="H247" i="3"/>
  <c r="D248" i="3"/>
  <c r="E248" i="3"/>
  <c r="G248" i="3"/>
  <c r="H248" i="3"/>
  <c r="D249" i="3"/>
  <c r="E249" i="3"/>
  <c r="G249" i="3"/>
  <c r="H249" i="3"/>
  <c r="D250" i="3"/>
  <c r="E250" i="3"/>
  <c r="G250" i="3"/>
  <c r="H250" i="3"/>
  <c r="D251" i="3"/>
  <c r="E251" i="3"/>
  <c r="G251" i="3"/>
  <c r="H251" i="3"/>
  <c r="D252" i="3"/>
  <c r="E252" i="3"/>
  <c r="G252" i="3"/>
  <c r="H252" i="3"/>
  <c r="D253" i="3"/>
  <c r="E253" i="3"/>
  <c r="G253" i="3"/>
  <c r="H253" i="3"/>
  <c r="D254" i="3"/>
  <c r="E254" i="3"/>
  <c r="G254" i="3"/>
  <c r="H254" i="3"/>
  <c r="D255" i="3"/>
  <c r="E255" i="3"/>
  <c r="G255" i="3"/>
  <c r="H255" i="3"/>
  <c r="D256" i="3"/>
  <c r="E256" i="3"/>
  <c r="G256" i="3"/>
  <c r="H256" i="3"/>
  <c r="D257" i="3"/>
  <c r="E257" i="3"/>
  <c r="G257" i="3"/>
  <c r="H257" i="3"/>
  <c r="D258" i="3"/>
  <c r="E258" i="3"/>
  <c r="G258" i="3"/>
  <c r="H258" i="3"/>
  <c r="D259" i="3"/>
  <c r="E259" i="3"/>
  <c r="G259" i="3"/>
  <c r="H259" i="3"/>
  <c r="D260" i="3"/>
  <c r="E260" i="3"/>
  <c r="G260" i="3"/>
  <c r="H260" i="3"/>
  <c r="D261" i="3"/>
  <c r="E261" i="3"/>
  <c r="G261" i="3"/>
  <c r="H261" i="3"/>
  <c r="D262" i="3"/>
  <c r="E262" i="3"/>
  <c r="G262" i="3"/>
  <c r="H262" i="3"/>
  <c r="D263" i="3"/>
  <c r="E263" i="3"/>
  <c r="G263" i="3"/>
  <c r="H263" i="3"/>
  <c r="D264" i="3"/>
  <c r="E264" i="3"/>
  <c r="G264" i="3"/>
  <c r="H264" i="3"/>
  <c r="D265" i="3"/>
  <c r="E265" i="3"/>
  <c r="G265" i="3"/>
  <c r="H265" i="3"/>
  <c r="D266" i="3"/>
  <c r="E266" i="3"/>
  <c r="G266" i="3"/>
  <c r="H266" i="3"/>
  <c r="D267" i="3"/>
  <c r="E267" i="3"/>
  <c r="G267" i="3"/>
  <c r="H267" i="3"/>
  <c r="D268" i="3"/>
  <c r="E268" i="3"/>
  <c r="G268" i="3"/>
  <c r="H268" i="3"/>
  <c r="D269" i="3"/>
  <c r="E269" i="3"/>
  <c r="G269" i="3"/>
  <c r="H269" i="3"/>
  <c r="D270" i="3"/>
  <c r="E270" i="3"/>
  <c r="G270" i="3"/>
  <c r="H270" i="3"/>
  <c r="D271" i="3"/>
  <c r="E271" i="3"/>
  <c r="G271" i="3"/>
  <c r="H271" i="3"/>
  <c r="D272" i="3"/>
  <c r="E272" i="3"/>
  <c r="G272" i="3"/>
  <c r="H272" i="3"/>
  <c r="D273" i="3"/>
  <c r="E273" i="3"/>
  <c r="G273" i="3"/>
  <c r="H273" i="3"/>
  <c r="D274" i="3"/>
  <c r="E274" i="3"/>
  <c r="G274" i="3"/>
  <c r="H274" i="3"/>
  <c r="D275" i="3"/>
  <c r="E275" i="3"/>
  <c r="G275" i="3"/>
  <c r="H275" i="3"/>
  <c r="D276" i="3"/>
  <c r="E276" i="3"/>
  <c r="G276" i="3"/>
  <c r="H276" i="3"/>
  <c r="D277" i="3"/>
  <c r="E277" i="3"/>
  <c r="G277" i="3"/>
  <c r="H277" i="3"/>
  <c r="D278" i="3"/>
  <c r="E278" i="3"/>
  <c r="G278" i="3"/>
  <c r="H278" i="3"/>
  <c r="D279" i="3"/>
  <c r="E279" i="3"/>
  <c r="G279" i="3"/>
  <c r="H279" i="3"/>
  <c r="D280" i="3"/>
  <c r="E280" i="3"/>
  <c r="G280" i="3"/>
  <c r="H280" i="3"/>
  <c r="D281" i="3"/>
  <c r="E281" i="3"/>
  <c r="G281" i="3"/>
  <c r="H281" i="3"/>
  <c r="D282" i="3"/>
  <c r="E282" i="3"/>
  <c r="G282" i="3"/>
  <c r="H282" i="3"/>
  <c r="D283" i="3"/>
  <c r="E283" i="3"/>
  <c r="G283" i="3"/>
  <c r="H283" i="3"/>
  <c r="D284" i="3"/>
  <c r="E284" i="3"/>
  <c r="G284" i="3"/>
  <c r="H284" i="3"/>
  <c r="D285" i="3"/>
  <c r="E285" i="3"/>
  <c r="G285" i="3"/>
  <c r="H285" i="3"/>
  <c r="D286" i="3"/>
  <c r="E286" i="3"/>
  <c r="G286" i="3"/>
  <c r="H286" i="3"/>
  <c r="D287" i="3"/>
  <c r="E287" i="3"/>
  <c r="G287" i="3"/>
  <c r="H287" i="3"/>
  <c r="D288" i="3"/>
  <c r="E288" i="3"/>
  <c r="G288" i="3"/>
  <c r="H288" i="3"/>
  <c r="D289" i="3"/>
  <c r="E289" i="3"/>
  <c r="G289" i="3"/>
  <c r="H289" i="3"/>
  <c r="D290" i="3"/>
  <c r="E290" i="3"/>
  <c r="G290" i="3"/>
  <c r="H290" i="3"/>
  <c r="D291" i="3"/>
  <c r="E291" i="3"/>
  <c r="G291" i="3"/>
  <c r="H291" i="3"/>
  <c r="A292" i="3"/>
  <c r="D292" i="3"/>
  <c r="E292" i="3"/>
  <c r="F292" i="3"/>
  <c r="G292" i="3"/>
  <c r="H292" i="3"/>
  <c r="A293" i="3"/>
  <c r="D293" i="3"/>
  <c r="E293" i="3"/>
  <c r="F293" i="3"/>
  <c r="G293" i="3"/>
  <c r="H293" i="3"/>
  <c r="D294" i="3"/>
  <c r="E294" i="3"/>
  <c r="F294" i="3"/>
  <c r="G294" i="3"/>
  <c r="H294" i="3"/>
  <c r="A295" i="3"/>
  <c r="D295" i="3"/>
  <c r="E295" i="3"/>
  <c r="F295" i="3"/>
  <c r="G295" i="3"/>
  <c r="H295" i="3"/>
  <c r="A296" i="3"/>
  <c r="D296" i="3"/>
  <c r="E296" i="3"/>
  <c r="F296" i="3"/>
  <c r="G296" i="3"/>
  <c r="H296" i="3"/>
  <c r="A297" i="3"/>
  <c r="D297" i="3"/>
  <c r="E297" i="3"/>
  <c r="F297" i="3"/>
  <c r="G297" i="3"/>
  <c r="H297" i="3"/>
  <c r="A298" i="3"/>
  <c r="D298" i="3"/>
  <c r="E298" i="3"/>
  <c r="F298" i="3"/>
  <c r="G298" i="3"/>
  <c r="H298" i="3"/>
  <c r="A299" i="3"/>
  <c r="D299" i="3"/>
  <c r="E299" i="3"/>
  <c r="F299" i="3"/>
  <c r="G299" i="3"/>
  <c r="H299" i="3"/>
  <c r="A300" i="3"/>
  <c r="D300" i="3"/>
  <c r="E300" i="3"/>
  <c r="F300" i="3"/>
  <c r="G300" i="3"/>
  <c r="H300" i="3"/>
  <c r="B3" i="1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H2" i="3"/>
  <c r="G2" i="3"/>
  <c r="E2" i="3"/>
  <c r="D2" i="3"/>
  <c r="B10" i="1" l="1"/>
  <c r="A2" i="3" s="1"/>
  <c r="B299" i="1" l="1"/>
  <c r="A291" i="3" s="1"/>
  <c r="J299" i="1"/>
  <c r="F291" i="3" s="1"/>
  <c r="D300" i="1"/>
  <c r="F300" i="1"/>
  <c r="K291" i="3" l="1"/>
  <c r="B153" i="1"/>
  <c r="A145" i="3" s="1"/>
  <c r="F76" i="2"/>
  <c r="J104" i="1"/>
  <c r="F96" i="3" s="1"/>
  <c r="J105" i="1"/>
  <c r="F97" i="3" s="1"/>
  <c r="J106" i="1"/>
  <c r="F98" i="3" s="1"/>
  <c r="J107" i="1"/>
  <c r="F99" i="3" s="1"/>
  <c r="J108" i="1"/>
  <c r="F100" i="3" s="1"/>
  <c r="J109" i="1"/>
  <c r="F101" i="3" s="1"/>
  <c r="J110" i="1"/>
  <c r="F102" i="3" s="1"/>
  <c r="J111" i="1"/>
  <c r="F103" i="3" s="1"/>
  <c r="J112" i="1"/>
  <c r="F104" i="3" s="1"/>
  <c r="J113" i="1"/>
  <c r="F105" i="3" s="1"/>
  <c r="J114" i="1"/>
  <c r="F106" i="3" s="1"/>
  <c r="J115" i="1"/>
  <c r="F107" i="3" s="1"/>
  <c r="J116" i="1"/>
  <c r="F108" i="3" s="1"/>
  <c r="J117" i="1"/>
  <c r="F109" i="3" s="1"/>
  <c r="J118" i="1"/>
  <c r="F110" i="3" s="1"/>
  <c r="J119" i="1"/>
  <c r="F111" i="3" s="1"/>
  <c r="J120" i="1"/>
  <c r="F112" i="3" s="1"/>
  <c r="J121" i="1"/>
  <c r="F113" i="3" s="1"/>
  <c r="J122" i="1"/>
  <c r="F114" i="3" s="1"/>
  <c r="J123" i="1"/>
  <c r="F115" i="3" s="1"/>
  <c r="J124" i="1"/>
  <c r="F116" i="3" s="1"/>
  <c r="J125" i="1"/>
  <c r="F117" i="3" s="1"/>
  <c r="J126" i="1"/>
  <c r="F118" i="3" s="1"/>
  <c r="J127" i="1"/>
  <c r="F119" i="3" s="1"/>
  <c r="J128" i="1"/>
  <c r="F120" i="3" s="1"/>
  <c r="J129" i="1"/>
  <c r="F121" i="3" s="1"/>
  <c r="J130" i="1"/>
  <c r="F122" i="3" s="1"/>
  <c r="J131" i="1"/>
  <c r="F123" i="3" s="1"/>
  <c r="J132" i="1"/>
  <c r="F124" i="3" s="1"/>
  <c r="J133" i="1"/>
  <c r="F125" i="3" s="1"/>
  <c r="J134" i="1"/>
  <c r="F126" i="3" s="1"/>
  <c r="J135" i="1"/>
  <c r="F127" i="3" s="1"/>
  <c r="J136" i="1"/>
  <c r="F128" i="3" s="1"/>
  <c r="J137" i="1"/>
  <c r="F129" i="3" s="1"/>
  <c r="J138" i="1"/>
  <c r="F130" i="3" s="1"/>
  <c r="J139" i="1"/>
  <c r="F131" i="3" s="1"/>
  <c r="J140" i="1"/>
  <c r="F132" i="3" s="1"/>
  <c r="J141" i="1"/>
  <c r="F133" i="3" s="1"/>
  <c r="J142" i="1"/>
  <c r="F134" i="3" s="1"/>
  <c r="J143" i="1"/>
  <c r="F135" i="3" s="1"/>
  <c r="J144" i="1"/>
  <c r="F136" i="3" s="1"/>
  <c r="J145" i="1"/>
  <c r="F137" i="3" s="1"/>
  <c r="J146" i="1"/>
  <c r="F138" i="3" s="1"/>
  <c r="J147" i="1"/>
  <c r="F139" i="3" s="1"/>
  <c r="J148" i="1"/>
  <c r="F140" i="3" s="1"/>
  <c r="J149" i="1"/>
  <c r="F141" i="3" s="1"/>
  <c r="J150" i="1"/>
  <c r="F142" i="3" s="1"/>
  <c r="J151" i="1"/>
  <c r="F143" i="3" s="1"/>
  <c r="J152" i="1"/>
  <c r="F144" i="3" s="1"/>
  <c r="J153" i="1"/>
  <c r="F145" i="3" s="1"/>
  <c r="J154" i="1"/>
  <c r="F146" i="3" s="1"/>
  <c r="J155" i="1"/>
  <c r="F147" i="3" s="1"/>
  <c r="J156" i="1"/>
  <c r="F148" i="3" s="1"/>
  <c r="J157" i="1"/>
  <c r="F149" i="3" s="1"/>
  <c r="J158" i="1"/>
  <c r="F150" i="3" s="1"/>
  <c r="J159" i="1"/>
  <c r="F151" i="3" s="1"/>
  <c r="J160" i="1"/>
  <c r="F152" i="3" s="1"/>
  <c r="J161" i="1"/>
  <c r="F153" i="3" s="1"/>
  <c r="J162" i="1"/>
  <c r="F154" i="3" s="1"/>
  <c r="K154" i="3" s="1"/>
  <c r="J163" i="1"/>
  <c r="F155" i="3" s="1"/>
  <c r="K155" i="3" s="1"/>
  <c r="J164" i="1"/>
  <c r="F156" i="3" s="1"/>
  <c r="K156" i="3" s="1"/>
  <c r="J165" i="1"/>
  <c r="F157" i="3" s="1"/>
  <c r="K157" i="3" s="1"/>
  <c r="J166" i="1"/>
  <c r="F158" i="3" s="1"/>
  <c r="K158" i="3" s="1"/>
  <c r="J167" i="1"/>
  <c r="F159" i="3" s="1"/>
  <c r="K159" i="3" s="1"/>
  <c r="J168" i="1"/>
  <c r="F160" i="3" s="1"/>
  <c r="K160" i="3" s="1"/>
  <c r="J169" i="1"/>
  <c r="F161" i="3" s="1"/>
  <c r="K161" i="3" s="1"/>
  <c r="J170" i="1"/>
  <c r="F162" i="3" s="1"/>
  <c r="K162" i="3" s="1"/>
  <c r="J171" i="1"/>
  <c r="F163" i="3" s="1"/>
  <c r="K163" i="3" s="1"/>
  <c r="J172" i="1"/>
  <c r="F164" i="3" s="1"/>
  <c r="K164" i="3" s="1"/>
  <c r="J173" i="1"/>
  <c r="F165" i="3" s="1"/>
  <c r="K165" i="3" s="1"/>
  <c r="J174" i="1"/>
  <c r="F166" i="3" s="1"/>
  <c r="J175" i="1"/>
  <c r="F167" i="3" s="1"/>
  <c r="J176" i="1"/>
  <c r="F168" i="3" s="1"/>
  <c r="J177" i="1"/>
  <c r="F169" i="3" s="1"/>
  <c r="J178" i="1"/>
  <c r="F170" i="3" s="1"/>
  <c r="J179" i="1"/>
  <c r="F171" i="3" s="1"/>
  <c r="J180" i="1"/>
  <c r="F172" i="3" s="1"/>
  <c r="J181" i="1"/>
  <c r="F173" i="3" s="1"/>
  <c r="J182" i="1"/>
  <c r="F174" i="3" s="1"/>
  <c r="J183" i="1"/>
  <c r="F175" i="3" s="1"/>
  <c r="J184" i="1"/>
  <c r="F176" i="3" s="1"/>
  <c r="J185" i="1"/>
  <c r="F177" i="3" s="1"/>
  <c r="J186" i="1"/>
  <c r="F178" i="3" s="1"/>
  <c r="J187" i="1"/>
  <c r="F179" i="3" s="1"/>
  <c r="J188" i="1"/>
  <c r="F180" i="3" s="1"/>
  <c r="J189" i="1"/>
  <c r="F181" i="3" s="1"/>
  <c r="J190" i="1"/>
  <c r="F182" i="3" s="1"/>
  <c r="J191" i="1"/>
  <c r="F183" i="3" s="1"/>
  <c r="J192" i="1"/>
  <c r="F184" i="3" s="1"/>
  <c r="J193" i="1"/>
  <c r="F185" i="3" s="1"/>
  <c r="J194" i="1"/>
  <c r="F186" i="3" s="1"/>
  <c r="J195" i="1"/>
  <c r="F187" i="3" s="1"/>
  <c r="J196" i="1"/>
  <c r="F188" i="3" s="1"/>
  <c r="J197" i="1"/>
  <c r="F189" i="3" s="1"/>
  <c r="J198" i="1"/>
  <c r="F190" i="3" s="1"/>
  <c r="J199" i="1"/>
  <c r="F191" i="3" s="1"/>
  <c r="J200" i="1"/>
  <c r="F192" i="3" s="1"/>
  <c r="J201" i="1"/>
  <c r="F193" i="3" s="1"/>
  <c r="J202" i="1"/>
  <c r="F194" i="3" s="1"/>
  <c r="J203" i="1"/>
  <c r="F195" i="3" s="1"/>
  <c r="J204" i="1"/>
  <c r="F196" i="3" s="1"/>
  <c r="J205" i="1"/>
  <c r="F197" i="3" s="1"/>
  <c r="J206" i="1"/>
  <c r="F198" i="3" s="1"/>
  <c r="J207" i="1"/>
  <c r="F199" i="3" s="1"/>
  <c r="J208" i="1"/>
  <c r="F200" i="3" s="1"/>
  <c r="J209" i="1"/>
  <c r="F201" i="3" s="1"/>
  <c r="J210" i="1"/>
  <c r="F202" i="3" s="1"/>
  <c r="J211" i="1"/>
  <c r="F203" i="3" s="1"/>
  <c r="J212" i="1"/>
  <c r="F204" i="3" s="1"/>
  <c r="J213" i="1"/>
  <c r="F205" i="3" s="1"/>
  <c r="J214" i="1"/>
  <c r="F206" i="3" s="1"/>
  <c r="J215" i="1"/>
  <c r="F207" i="3" s="1"/>
  <c r="J216" i="1"/>
  <c r="F208" i="3" s="1"/>
  <c r="J217" i="1"/>
  <c r="F209" i="3" s="1"/>
  <c r="J218" i="1"/>
  <c r="F210" i="3" s="1"/>
  <c r="J219" i="1"/>
  <c r="F211" i="3" s="1"/>
  <c r="J220" i="1"/>
  <c r="F212" i="3" s="1"/>
  <c r="J221" i="1"/>
  <c r="F213" i="3" s="1"/>
  <c r="J222" i="1"/>
  <c r="F214" i="3" s="1"/>
  <c r="J223" i="1"/>
  <c r="F215" i="3" s="1"/>
  <c r="J224" i="1"/>
  <c r="F216" i="3" s="1"/>
  <c r="J225" i="1"/>
  <c r="F217" i="3" s="1"/>
  <c r="J226" i="1"/>
  <c r="F218" i="3" s="1"/>
  <c r="J227" i="1"/>
  <c r="F219" i="3" s="1"/>
  <c r="J228" i="1"/>
  <c r="F220" i="3" s="1"/>
  <c r="J229" i="1"/>
  <c r="F221" i="3" s="1"/>
  <c r="J230" i="1"/>
  <c r="F222" i="3" s="1"/>
  <c r="J231" i="1"/>
  <c r="F223" i="3" s="1"/>
  <c r="J232" i="1"/>
  <c r="F224" i="3" s="1"/>
  <c r="J233" i="1"/>
  <c r="F225" i="3" s="1"/>
  <c r="J234" i="1"/>
  <c r="F226" i="3" s="1"/>
  <c r="J235" i="1"/>
  <c r="F227" i="3" s="1"/>
  <c r="J236" i="1"/>
  <c r="F228" i="3" s="1"/>
  <c r="J237" i="1"/>
  <c r="F229" i="3" s="1"/>
  <c r="J238" i="1"/>
  <c r="F230" i="3" s="1"/>
  <c r="J239" i="1"/>
  <c r="F231" i="3" s="1"/>
  <c r="J240" i="1"/>
  <c r="F232" i="3" s="1"/>
  <c r="J241" i="1"/>
  <c r="F233" i="3" s="1"/>
  <c r="J242" i="1"/>
  <c r="F234" i="3" s="1"/>
  <c r="J243" i="1"/>
  <c r="F235" i="3" s="1"/>
  <c r="J244" i="1"/>
  <c r="F236" i="3" s="1"/>
  <c r="J245" i="1"/>
  <c r="F237" i="3" s="1"/>
  <c r="J246" i="1"/>
  <c r="F238" i="3" s="1"/>
  <c r="J247" i="1"/>
  <c r="F239" i="3" s="1"/>
  <c r="J248" i="1"/>
  <c r="F240" i="3" s="1"/>
  <c r="J249" i="1"/>
  <c r="F241" i="3" s="1"/>
  <c r="J250" i="1"/>
  <c r="F242" i="3" s="1"/>
  <c r="J251" i="1"/>
  <c r="F243" i="3" s="1"/>
  <c r="J252" i="1"/>
  <c r="F244" i="3" s="1"/>
  <c r="J253" i="1"/>
  <c r="F245" i="3" s="1"/>
  <c r="J254" i="1"/>
  <c r="F246" i="3" s="1"/>
  <c r="J255" i="1"/>
  <c r="F247" i="3" s="1"/>
  <c r="J256" i="1"/>
  <c r="F248" i="3" s="1"/>
  <c r="J257" i="1"/>
  <c r="F249" i="3" s="1"/>
  <c r="J258" i="1"/>
  <c r="F250" i="3" s="1"/>
  <c r="J259" i="1"/>
  <c r="F251" i="3" s="1"/>
  <c r="J260" i="1"/>
  <c r="F252" i="3" s="1"/>
  <c r="J261" i="1"/>
  <c r="F253" i="3" s="1"/>
  <c r="J262" i="1"/>
  <c r="F254" i="3" s="1"/>
  <c r="J263" i="1"/>
  <c r="F255" i="3" s="1"/>
  <c r="J264" i="1"/>
  <c r="F256" i="3" s="1"/>
  <c r="J265" i="1"/>
  <c r="F257" i="3" s="1"/>
  <c r="J266" i="1"/>
  <c r="F258" i="3" s="1"/>
  <c r="J267" i="1"/>
  <c r="F259" i="3" s="1"/>
  <c r="J268" i="1"/>
  <c r="F260" i="3" s="1"/>
  <c r="J269" i="1"/>
  <c r="F261" i="3" s="1"/>
  <c r="J270" i="1"/>
  <c r="F262" i="3" s="1"/>
  <c r="J271" i="1"/>
  <c r="F263" i="3" s="1"/>
  <c r="J272" i="1"/>
  <c r="F264" i="3" s="1"/>
  <c r="J273" i="1"/>
  <c r="F265" i="3" s="1"/>
  <c r="J274" i="1"/>
  <c r="F266" i="3" s="1"/>
  <c r="J275" i="1"/>
  <c r="F267" i="3" s="1"/>
  <c r="J276" i="1"/>
  <c r="F268" i="3" s="1"/>
  <c r="J277" i="1"/>
  <c r="F269" i="3" s="1"/>
  <c r="J278" i="1"/>
  <c r="F270" i="3" s="1"/>
  <c r="J279" i="1"/>
  <c r="F271" i="3" s="1"/>
  <c r="J280" i="1"/>
  <c r="F272" i="3" s="1"/>
  <c r="J281" i="1"/>
  <c r="F273" i="3" s="1"/>
  <c r="J282" i="1"/>
  <c r="F274" i="3" s="1"/>
  <c r="J283" i="1"/>
  <c r="F275" i="3" s="1"/>
  <c r="J284" i="1"/>
  <c r="F276" i="3" s="1"/>
  <c r="J285" i="1"/>
  <c r="F277" i="3" s="1"/>
  <c r="J286" i="1"/>
  <c r="F278" i="3" s="1"/>
  <c r="J287" i="1"/>
  <c r="F279" i="3" s="1"/>
  <c r="J288" i="1"/>
  <c r="F280" i="3" s="1"/>
  <c r="J289" i="1"/>
  <c r="F281" i="3" s="1"/>
  <c r="J290" i="1"/>
  <c r="F282" i="3" s="1"/>
  <c r="J291" i="1"/>
  <c r="F283" i="3" s="1"/>
  <c r="J292" i="1"/>
  <c r="F284" i="3" s="1"/>
  <c r="J293" i="1"/>
  <c r="F285" i="3" s="1"/>
  <c r="J294" i="1"/>
  <c r="F286" i="3" s="1"/>
  <c r="J295" i="1"/>
  <c r="F287" i="3" s="1"/>
  <c r="J296" i="1"/>
  <c r="F288" i="3" s="1"/>
  <c r="J297" i="1"/>
  <c r="F289" i="3" s="1"/>
  <c r="J298" i="1"/>
  <c r="F290" i="3" s="1"/>
  <c r="B104" i="1"/>
  <c r="A96" i="3" s="1"/>
  <c r="B105" i="1"/>
  <c r="A97" i="3" s="1"/>
  <c r="B106" i="1"/>
  <c r="A98" i="3" s="1"/>
  <c r="B107" i="1"/>
  <c r="A99" i="3" s="1"/>
  <c r="B108" i="1"/>
  <c r="A100" i="3" s="1"/>
  <c r="B109" i="1"/>
  <c r="A101" i="3" s="1"/>
  <c r="B110" i="1"/>
  <c r="A102" i="3" s="1"/>
  <c r="B111" i="1"/>
  <c r="A103" i="3" s="1"/>
  <c r="B112" i="1"/>
  <c r="A104" i="3" s="1"/>
  <c r="B113" i="1"/>
  <c r="A105" i="3" s="1"/>
  <c r="B114" i="1"/>
  <c r="A106" i="3" s="1"/>
  <c r="B115" i="1"/>
  <c r="A107" i="3" s="1"/>
  <c r="B116" i="1"/>
  <c r="A108" i="3" s="1"/>
  <c r="B117" i="1"/>
  <c r="A109" i="3" s="1"/>
  <c r="B118" i="1"/>
  <c r="A110" i="3" s="1"/>
  <c r="B119" i="1"/>
  <c r="A111" i="3" s="1"/>
  <c r="B120" i="1"/>
  <c r="A112" i="3" s="1"/>
  <c r="B121" i="1"/>
  <c r="A113" i="3" s="1"/>
  <c r="B122" i="1"/>
  <c r="A114" i="3" s="1"/>
  <c r="B123" i="1"/>
  <c r="A115" i="3" s="1"/>
  <c r="B124" i="1"/>
  <c r="A116" i="3" s="1"/>
  <c r="B125" i="1"/>
  <c r="A117" i="3" s="1"/>
  <c r="B126" i="1"/>
  <c r="A118" i="3" s="1"/>
  <c r="B127" i="1"/>
  <c r="A119" i="3" s="1"/>
  <c r="B128" i="1"/>
  <c r="A120" i="3" s="1"/>
  <c r="B129" i="1"/>
  <c r="A121" i="3" s="1"/>
  <c r="B130" i="1"/>
  <c r="A122" i="3" s="1"/>
  <c r="B131" i="1"/>
  <c r="A123" i="3" s="1"/>
  <c r="B132" i="1"/>
  <c r="A124" i="3" s="1"/>
  <c r="B133" i="1"/>
  <c r="A125" i="3" s="1"/>
  <c r="B134" i="1"/>
  <c r="A126" i="3" s="1"/>
  <c r="B135" i="1"/>
  <c r="A127" i="3" s="1"/>
  <c r="B136" i="1"/>
  <c r="A128" i="3" s="1"/>
  <c r="B137" i="1"/>
  <c r="A129" i="3" s="1"/>
  <c r="B138" i="1"/>
  <c r="A130" i="3" s="1"/>
  <c r="B139" i="1"/>
  <c r="A131" i="3" s="1"/>
  <c r="B140" i="1"/>
  <c r="A132" i="3" s="1"/>
  <c r="B141" i="1"/>
  <c r="A133" i="3" s="1"/>
  <c r="B142" i="1"/>
  <c r="A134" i="3" s="1"/>
  <c r="B143" i="1"/>
  <c r="A135" i="3" s="1"/>
  <c r="B144" i="1"/>
  <c r="A136" i="3" s="1"/>
  <c r="B145" i="1"/>
  <c r="A137" i="3" s="1"/>
  <c r="B146" i="1"/>
  <c r="A138" i="3" s="1"/>
  <c r="B147" i="1"/>
  <c r="A139" i="3" s="1"/>
  <c r="B148" i="1"/>
  <c r="A140" i="3" s="1"/>
  <c r="B149" i="1"/>
  <c r="A141" i="3" s="1"/>
  <c r="B150" i="1"/>
  <c r="A142" i="3" s="1"/>
  <c r="B151" i="1"/>
  <c r="A143" i="3" s="1"/>
  <c r="B152" i="1"/>
  <c r="A144" i="3" s="1"/>
  <c r="B154" i="1"/>
  <c r="A146" i="3" s="1"/>
  <c r="B155" i="1"/>
  <c r="A147" i="3" s="1"/>
  <c r="B156" i="1"/>
  <c r="A148" i="3" s="1"/>
  <c r="B157" i="1"/>
  <c r="A149" i="3" s="1"/>
  <c r="B158" i="1"/>
  <c r="A150" i="3" s="1"/>
  <c r="B159" i="1"/>
  <c r="A151" i="3" s="1"/>
  <c r="B160" i="1"/>
  <c r="A152" i="3" s="1"/>
  <c r="B161" i="1"/>
  <c r="A153" i="3" s="1"/>
  <c r="B174" i="1"/>
  <c r="A166" i="3" s="1"/>
  <c r="B175" i="1"/>
  <c r="A167" i="3" s="1"/>
  <c r="B176" i="1"/>
  <c r="A168" i="3" s="1"/>
  <c r="B177" i="1"/>
  <c r="A169" i="3" s="1"/>
  <c r="B178" i="1"/>
  <c r="A170" i="3" s="1"/>
  <c r="B179" i="1"/>
  <c r="A171" i="3" s="1"/>
  <c r="B180" i="1"/>
  <c r="A172" i="3" s="1"/>
  <c r="B181" i="1"/>
  <c r="A173" i="3" s="1"/>
  <c r="B182" i="1"/>
  <c r="A174" i="3" s="1"/>
  <c r="B183" i="1"/>
  <c r="A175" i="3" s="1"/>
  <c r="B184" i="1"/>
  <c r="A176" i="3" s="1"/>
  <c r="B185" i="1"/>
  <c r="A177" i="3" s="1"/>
  <c r="B186" i="1"/>
  <c r="A178" i="3" s="1"/>
  <c r="B187" i="1"/>
  <c r="A179" i="3" s="1"/>
  <c r="B188" i="1"/>
  <c r="A180" i="3" s="1"/>
  <c r="B189" i="1"/>
  <c r="A181" i="3" s="1"/>
  <c r="B190" i="1"/>
  <c r="A182" i="3" s="1"/>
  <c r="B191" i="1"/>
  <c r="A183" i="3" s="1"/>
  <c r="B192" i="1"/>
  <c r="A184" i="3" s="1"/>
  <c r="B193" i="1"/>
  <c r="A185" i="3" s="1"/>
  <c r="B194" i="1"/>
  <c r="A186" i="3" s="1"/>
  <c r="B195" i="1"/>
  <c r="A187" i="3" s="1"/>
  <c r="B196" i="1"/>
  <c r="A188" i="3" s="1"/>
  <c r="B197" i="1"/>
  <c r="A189" i="3" s="1"/>
  <c r="B198" i="1"/>
  <c r="A190" i="3" s="1"/>
  <c r="B199" i="1"/>
  <c r="A191" i="3" s="1"/>
  <c r="B200" i="1"/>
  <c r="A192" i="3" s="1"/>
  <c r="B201" i="1"/>
  <c r="A193" i="3" s="1"/>
  <c r="B202" i="1"/>
  <c r="A194" i="3" s="1"/>
  <c r="B203" i="1"/>
  <c r="A195" i="3" s="1"/>
  <c r="B204" i="1"/>
  <c r="A196" i="3" s="1"/>
  <c r="B205" i="1"/>
  <c r="A197" i="3" s="1"/>
  <c r="B206" i="1"/>
  <c r="A198" i="3" s="1"/>
  <c r="B207" i="1"/>
  <c r="A199" i="3" s="1"/>
  <c r="B208" i="1"/>
  <c r="A200" i="3" s="1"/>
  <c r="B209" i="1"/>
  <c r="A201" i="3" s="1"/>
  <c r="B210" i="1"/>
  <c r="A202" i="3" s="1"/>
  <c r="B211" i="1"/>
  <c r="A203" i="3" s="1"/>
  <c r="B212" i="1"/>
  <c r="A204" i="3" s="1"/>
  <c r="B213" i="1"/>
  <c r="A205" i="3" s="1"/>
  <c r="B214" i="1"/>
  <c r="A206" i="3" s="1"/>
  <c r="B215" i="1"/>
  <c r="A207" i="3" s="1"/>
  <c r="B216" i="1"/>
  <c r="A208" i="3" s="1"/>
  <c r="B217" i="1"/>
  <c r="A209" i="3" s="1"/>
  <c r="B218" i="1"/>
  <c r="A210" i="3" s="1"/>
  <c r="B219" i="1"/>
  <c r="A211" i="3" s="1"/>
  <c r="B220" i="1"/>
  <c r="A212" i="3" s="1"/>
  <c r="B221" i="1"/>
  <c r="A213" i="3" s="1"/>
  <c r="B222" i="1"/>
  <c r="A214" i="3" s="1"/>
  <c r="B223" i="1"/>
  <c r="A215" i="3" s="1"/>
  <c r="B224" i="1"/>
  <c r="A216" i="3" s="1"/>
  <c r="B225" i="1"/>
  <c r="A217" i="3" s="1"/>
  <c r="B226" i="1"/>
  <c r="A218" i="3" s="1"/>
  <c r="B227" i="1"/>
  <c r="A219" i="3" s="1"/>
  <c r="B228" i="1"/>
  <c r="A220" i="3" s="1"/>
  <c r="B229" i="1"/>
  <c r="A221" i="3" s="1"/>
  <c r="B230" i="1"/>
  <c r="A222" i="3" s="1"/>
  <c r="B231" i="1"/>
  <c r="A223" i="3" s="1"/>
  <c r="B232" i="1"/>
  <c r="A224" i="3" s="1"/>
  <c r="B233" i="1"/>
  <c r="A225" i="3" s="1"/>
  <c r="B234" i="1"/>
  <c r="A226" i="3" s="1"/>
  <c r="B235" i="1"/>
  <c r="A227" i="3" s="1"/>
  <c r="B236" i="1"/>
  <c r="A228" i="3" s="1"/>
  <c r="B237" i="1"/>
  <c r="A229" i="3" s="1"/>
  <c r="B238" i="1"/>
  <c r="A230" i="3" s="1"/>
  <c r="B239" i="1"/>
  <c r="A231" i="3" s="1"/>
  <c r="B240" i="1"/>
  <c r="A232" i="3" s="1"/>
  <c r="B241" i="1"/>
  <c r="A233" i="3" s="1"/>
  <c r="B242" i="1"/>
  <c r="A234" i="3" s="1"/>
  <c r="B243" i="1"/>
  <c r="A235" i="3" s="1"/>
  <c r="B244" i="1"/>
  <c r="A236" i="3" s="1"/>
  <c r="B245" i="1"/>
  <c r="A237" i="3" s="1"/>
  <c r="B246" i="1"/>
  <c r="A238" i="3" s="1"/>
  <c r="B247" i="1"/>
  <c r="A239" i="3" s="1"/>
  <c r="B248" i="1"/>
  <c r="A240" i="3" s="1"/>
  <c r="B249" i="1"/>
  <c r="A241" i="3" s="1"/>
  <c r="B250" i="1"/>
  <c r="A242" i="3" s="1"/>
  <c r="B251" i="1"/>
  <c r="A243" i="3" s="1"/>
  <c r="B252" i="1"/>
  <c r="A244" i="3" s="1"/>
  <c r="B253" i="1"/>
  <c r="A245" i="3" s="1"/>
  <c r="B254" i="1"/>
  <c r="A246" i="3" s="1"/>
  <c r="B255" i="1"/>
  <c r="A247" i="3" s="1"/>
  <c r="B256" i="1"/>
  <c r="A248" i="3" s="1"/>
  <c r="B257" i="1"/>
  <c r="A249" i="3" s="1"/>
  <c r="B258" i="1"/>
  <c r="A250" i="3" s="1"/>
  <c r="B259" i="1"/>
  <c r="A251" i="3" s="1"/>
  <c r="B260" i="1"/>
  <c r="A252" i="3" s="1"/>
  <c r="B261" i="1"/>
  <c r="A253" i="3" s="1"/>
  <c r="B262" i="1"/>
  <c r="A254" i="3" s="1"/>
  <c r="B263" i="1"/>
  <c r="A255" i="3" s="1"/>
  <c r="B264" i="1"/>
  <c r="A256" i="3" s="1"/>
  <c r="B265" i="1"/>
  <c r="A257" i="3" s="1"/>
  <c r="B266" i="1"/>
  <c r="A258" i="3" s="1"/>
  <c r="B267" i="1"/>
  <c r="A259" i="3" s="1"/>
  <c r="B268" i="1"/>
  <c r="A260" i="3" s="1"/>
  <c r="B269" i="1"/>
  <c r="A261" i="3" s="1"/>
  <c r="B270" i="1"/>
  <c r="A262" i="3" s="1"/>
  <c r="B271" i="1"/>
  <c r="A263" i="3" s="1"/>
  <c r="B272" i="1"/>
  <c r="A264" i="3" s="1"/>
  <c r="B273" i="1"/>
  <c r="A265" i="3" s="1"/>
  <c r="B274" i="1"/>
  <c r="A266" i="3" s="1"/>
  <c r="B275" i="1"/>
  <c r="A267" i="3" s="1"/>
  <c r="B276" i="1"/>
  <c r="A268" i="3" s="1"/>
  <c r="B277" i="1"/>
  <c r="A269" i="3" s="1"/>
  <c r="B278" i="1"/>
  <c r="A270" i="3" s="1"/>
  <c r="B279" i="1"/>
  <c r="A271" i="3" s="1"/>
  <c r="B280" i="1"/>
  <c r="A272" i="3" s="1"/>
  <c r="B281" i="1"/>
  <c r="A273" i="3" s="1"/>
  <c r="B282" i="1"/>
  <c r="A274" i="3" s="1"/>
  <c r="B283" i="1"/>
  <c r="A275" i="3" s="1"/>
  <c r="B284" i="1"/>
  <c r="A276" i="3" s="1"/>
  <c r="B285" i="1"/>
  <c r="A277" i="3" s="1"/>
  <c r="B286" i="1"/>
  <c r="A278" i="3" s="1"/>
  <c r="B287" i="1"/>
  <c r="A279" i="3" s="1"/>
  <c r="B288" i="1"/>
  <c r="A280" i="3" s="1"/>
  <c r="B289" i="1"/>
  <c r="A281" i="3" s="1"/>
  <c r="B290" i="1"/>
  <c r="A282" i="3" s="1"/>
  <c r="B291" i="1"/>
  <c r="A283" i="3" s="1"/>
  <c r="B292" i="1"/>
  <c r="A284" i="3" s="1"/>
  <c r="B293" i="1"/>
  <c r="A285" i="3" s="1"/>
  <c r="B294" i="1"/>
  <c r="A286" i="3" s="1"/>
  <c r="B295" i="1"/>
  <c r="A287" i="3" s="1"/>
  <c r="B296" i="1"/>
  <c r="A288" i="3" s="1"/>
  <c r="B297" i="1"/>
  <c r="A289" i="3" s="1"/>
  <c r="B298" i="1"/>
  <c r="A290" i="3" s="1"/>
  <c r="J37" i="1"/>
  <c r="F29" i="3" s="1"/>
  <c r="F47" i="2"/>
  <c r="F10" i="2"/>
  <c r="K100" i="3" l="1"/>
  <c r="K96" i="3"/>
  <c r="K99" i="3"/>
  <c r="K98" i="3"/>
  <c r="K286" i="3"/>
  <c r="K282" i="3"/>
  <c r="K274" i="3"/>
  <c r="K270" i="3"/>
  <c r="K262" i="3"/>
  <c r="K254" i="3"/>
  <c r="K250" i="3"/>
  <c r="K242" i="3"/>
  <c r="K238" i="3"/>
  <c r="K230" i="3"/>
  <c r="K222" i="3"/>
  <c r="K218" i="3"/>
  <c r="K210" i="3"/>
  <c r="K206" i="3"/>
  <c r="K198" i="3"/>
  <c r="K194" i="3"/>
  <c r="K186" i="3"/>
  <c r="K178" i="3"/>
  <c r="K289" i="3"/>
  <c r="K285" i="3"/>
  <c r="K281" i="3"/>
  <c r="K277" i="3"/>
  <c r="K273" i="3"/>
  <c r="K269" i="3"/>
  <c r="K265" i="3"/>
  <c r="K261" i="3"/>
  <c r="K257" i="3"/>
  <c r="K253" i="3"/>
  <c r="K249" i="3"/>
  <c r="K245" i="3"/>
  <c r="K241" i="3"/>
  <c r="K237" i="3"/>
  <c r="K233" i="3"/>
  <c r="K229" i="3"/>
  <c r="K225" i="3"/>
  <c r="K221" i="3"/>
  <c r="K217" i="3"/>
  <c r="K213" i="3"/>
  <c r="K209" i="3"/>
  <c r="K205" i="3"/>
  <c r="K201" i="3"/>
  <c r="K197" i="3"/>
  <c r="K193" i="3"/>
  <c r="K189" i="3"/>
  <c r="K185" i="3"/>
  <c r="K181" i="3"/>
  <c r="K177" i="3"/>
  <c r="K173" i="3"/>
  <c r="K169" i="3"/>
  <c r="K153" i="3"/>
  <c r="K149" i="3"/>
  <c r="K144" i="3"/>
  <c r="K140" i="3"/>
  <c r="K136" i="3"/>
  <c r="K132" i="3"/>
  <c r="K128" i="3"/>
  <c r="K124" i="3"/>
  <c r="K120" i="3"/>
  <c r="K116" i="3"/>
  <c r="K112" i="3"/>
  <c r="K108" i="3"/>
  <c r="K104" i="3"/>
  <c r="K283" i="3"/>
  <c r="K275" i="3"/>
  <c r="K267" i="3"/>
  <c r="K259" i="3"/>
  <c r="K251" i="3"/>
  <c r="K243" i="3"/>
  <c r="K235" i="3"/>
  <c r="K227" i="3"/>
  <c r="K219" i="3"/>
  <c r="K211" i="3"/>
  <c r="K203" i="3"/>
  <c r="K195" i="3"/>
  <c r="K187" i="3"/>
  <c r="K179" i="3"/>
  <c r="K175" i="3"/>
  <c r="K171" i="3"/>
  <c r="K167" i="3"/>
  <c r="K147" i="3"/>
  <c r="K138" i="3"/>
  <c r="K130" i="3"/>
  <c r="K122" i="3"/>
  <c r="K118" i="3"/>
  <c r="K106" i="3"/>
  <c r="K288" i="3"/>
  <c r="K284" i="3"/>
  <c r="K280" i="3"/>
  <c r="K276" i="3"/>
  <c r="K272" i="3"/>
  <c r="K268" i="3"/>
  <c r="K264" i="3"/>
  <c r="K260" i="3"/>
  <c r="K256" i="3"/>
  <c r="K252" i="3"/>
  <c r="K248" i="3"/>
  <c r="K244" i="3"/>
  <c r="K240" i="3"/>
  <c r="K236" i="3"/>
  <c r="K232" i="3"/>
  <c r="K228" i="3"/>
  <c r="K224" i="3"/>
  <c r="K220" i="3"/>
  <c r="K216" i="3"/>
  <c r="K212" i="3"/>
  <c r="K208" i="3"/>
  <c r="K204" i="3"/>
  <c r="K200" i="3"/>
  <c r="K196" i="3"/>
  <c r="K192" i="3"/>
  <c r="K188" i="3"/>
  <c r="K184" i="3"/>
  <c r="K180" i="3"/>
  <c r="K176" i="3"/>
  <c r="K172" i="3"/>
  <c r="K168" i="3"/>
  <c r="K152" i="3"/>
  <c r="K148" i="3"/>
  <c r="K143" i="3"/>
  <c r="K139" i="3"/>
  <c r="K135" i="3"/>
  <c r="K131" i="3"/>
  <c r="K127" i="3"/>
  <c r="K123" i="3"/>
  <c r="K119" i="3"/>
  <c r="K115" i="3"/>
  <c r="K111" i="3"/>
  <c r="K107" i="3"/>
  <c r="K103" i="3"/>
  <c r="K145" i="3"/>
  <c r="K287" i="3"/>
  <c r="K279" i="3"/>
  <c r="K271" i="3"/>
  <c r="K263" i="3"/>
  <c r="K255" i="3"/>
  <c r="K247" i="3"/>
  <c r="K239" i="3"/>
  <c r="K231" i="3"/>
  <c r="K223" i="3"/>
  <c r="K215" i="3"/>
  <c r="K207" i="3"/>
  <c r="K199" i="3"/>
  <c r="K191" i="3"/>
  <c r="K183" i="3"/>
  <c r="K151" i="3"/>
  <c r="K142" i="3"/>
  <c r="K134" i="3"/>
  <c r="K126" i="3"/>
  <c r="K114" i="3"/>
  <c r="K110" i="3"/>
  <c r="K102" i="3"/>
  <c r="K290" i="3"/>
  <c r="K278" i="3"/>
  <c r="K266" i="3"/>
  <c r="K258" i="3"/>
  <c r="K246" i="3"/>
  <c r="K234" i="3"/>
  <c r="K226" i="3"/>
  <c r="K214" i="3"/>
  <c r="K202" i="3"/>
  <c r="K190" i="3"/>
  <c r="K182" i="3"/>
  <c r="K174" i="3"/>
  <c r="K170" i="3"/>
  <c r="K166" i="3"/>
  <c r="K150" i="3"/>
  <c r="K146" i="3"/>
  <c r="K141" i="3"/>
  <c r="K137" i="3"/>
  <c r="K133" i="3"/>
  <c r="K129" i="3"/>
  <c r="K125" i="3"/>
  <c r="K121" i="3"/>
  <c r="K117" i="3"/>
  <c r="K113" i="3"/>
  <c r="K109" i="3"/>
  <c r="K105" i="3"/>
  <c r="K101" i="3"/>
  <c r="K97" i="3"/>
  <c r="F36" i="2"/>
  <c r="F35" i="2"/>
  <c r="F33" i="2"/>
  <c r="B11" i="1"/>
  <c r="A3" i="3" s="1"/>
  <c r="B12" i="1"/>
  <c r="A4" i="3" s="1"/>
  <c r="B13" i="1"/>
  <c r="A5" i="3" s="1"/>
  <c r="B14" i="1"/>
  <c r="A6" i="3" s="1"/>
  <c r="B15" i="1"/>
  <c r="A7" i="3" s="1"/>
  <c r="B16" i="1"/>
  <c r="A8" i="3" s="1"/>
  <c r="B17" i="1"/>
  <c r="A9" i="3" s="1"/>
  <c r="B18" i="1"/>
  <c r="A10" i="3" s="1"/>
  <c r="B19" i="1"/>
  <c r="A11" i="3" s="1"/>
  <c r="B20" i="1"/>
  <c r="A12" i="3" s="1"/>
  <c r="B21" i="1"/>
  <c r="A13" i="3" s="1"/>
  <c r="B22" i="1"/>
  <c r="A14" i="3" s="1"/>
  <c r="B23" i="1"/>
  <c r="A15" i="3" s="1"/>
  <c r="B24" i="1"/>
  <c r="A16" i="3" s="1"/>
  <c r="B25" i="1"/>
  <c r="A17" i="3" s="1"/>
  <c r="B26" i="1"/>
  <c r="A18" i="3" s="1"/>
  <c r="B27" i="1"/>
  <c r="A19" i="3" s="1"/>
  <c r="B28" i="1"/>
  <c r="A20" i="3" s="1"/>
  <c r="B29" i="1"/>
  <c r="A21" i="3" s="1"/>
  <c r="B30" i="1"/>
  <c r="A22" i="3" s="1"/>
  <c r="B31" i="1"/>
  <c r="A23" i="3" s="1"/>
  <c r="B32" i="1"/>
  <c r="A24" i="3" s="1"/>
  <c r="B33" i="1"/>
  <c r="A25" i="3" s="1"/>
  <c r="B34" i="1"/>
  <c r="A26" i="3" s="1"/>
  <c r="B35" i="1"/>
  <c r="A27" i="3" s="1"/>
  <c r="B36" i="1"/>
  <c r="A28" i="3" s="1"/>
  <c r="B37" i="1"/>
  <c r="A29" i="3" s="1"/>
  <c r="K29" i="3" s="1"/>
  <c r="B38" i="1"/>
  <c r="A30" i="3" s="1"/>
  <c r="B39" i="1"/>
  <c r="A31" i="3" s="1"/>
  <c r="B40" i="1"/>
  <c r="A32" i="3" s="1"/>
  <c r="B41" i="1"/>
  <c r="A33" i="3" s="1"/>
  <c r="B42" i="1"/>
  <c r="A34" i="3" s="1"/>
  <c r="B43" i="1"/>
  <c r="A35" i="3" s="1"/>
  <c r="B44" i="1"/>
  <c r="A36" i="3" s="1"/>
  <c r="B45" i="1"/>
  <c r="A37" i="3" s="1"/>
  <c r="B46" i="1"/>
  <c r="A38" i="3" s="1"/>
  <c r="B47" i="1"/>
  <c r="A39" i="3" s="1"/>
  <c r="B48" i="1"/>
  <c r="A40" i="3" s="1"/>
  <c r="B49" i="1"/>
  <c r="A41" i="3" s="1"/>
  <c r="B50" i="1"/>
  <c r="A42" i="3" s="1"/>
  <c r="B51" i="1"/>
  <c r="A43" i="3" s="1"/>
  <c r="B52" i="1"/>
  <c r="A44" i="3" s="1"/>
  <c r="B53" i="1"/>
  <c r="A45" i="3" s="1"/>
  <c r="B54" i="1"/>
  <c r="A46" i="3" s="1"/>
  <c r="B55" i="1"/>
  <c r="A47" i="3" s="1"/>
  <c r="B56" i="1"/>
  <c r="A48" i="3" s="1"/>
  <c r="B57" i="1"/>
  <c r="A49" i="3" s="1"/>
  <c r="B58" i="1"/>
  <c r="A50" i="3" s="1"/>
  <c r="B59" i="1"/>
  <c r="A51" i="3" s="1"/>
  <c r="B60" i="1"/>
  <c r="A52" i="3" s="1"/>
  <c r="B61" i="1"/>
  <c r="A53" i="3" s="1"/>
  <c r="B62" i="1"/>
  <c r="A54" i="3" s="1"/>
  <c r="B63" i="1"/>
  <c r="A55" i="3" s="1"/>
  <c r="B64" i="1"/>
  <c r="A56" i="3" s="1"/>
  <c r="B65" i="1"/>
  <c r="A57" i="3" s="1"/>
  <c r="B66" i="1"/>
  <c r="A58" i="3" s="1"/>
  <c r="B67" i="1"/>
  <c r="A59" i="3" s="1"/>
  <c r="B68" i="1"/>
  <c r="A60" i="3" s="1"/>
  <c r="B69" i="1"/>
  <c r="A61" i="3" s="1"/>
  <c r="B70" i="1"/>
  <c r="A62" i="3" s="1"/>
  <c r="B71" i="1"/>
  <c r="A63" i="3" s="1"/>
  <c r="B72" i="1"/>
  <c r="A64" i="3" s="1"/>
  <c r="B73" i="1"/>
  <c r="A65" i="3" s="1"/>
  <c r="B74" i="1"/>
  <c r="A66" i="3" s="1"/>
  <c r="B75" i="1"/>
  <c r="A67" i="3" s="1"/>
  <c r="B76" i="1"/>
  <c r="A68" i="3" s="1"/>
  <c r="B77" i="1"/>
  <c r="A69" i="3" s="1"/>
  <c r="B78" i="1"/>
  <c r="A70" i="3" s="1"/>
  <c r="B79" i="1"/>
  <c r="A71" i="3" s="1"/>
  <c r="B80" i="1"/>
  <c r="A72" i="3" s="1"/>
  <c r="B81" i="1"/>
  <c r="A73" i="3" s="1"/>
  <c r="B82" i="1"/>
  <c r="A74" i="3" s="1"/>
  <c r="B83" i="1"/>
  <c r="A75" i="3" s="1"/>
  <c r="B84" i="1"/>
  <c r="A76" i="3" s="1"/>
  <c r="B85" i="1"/>
  <c r="A77" i="3" s="1"/>
  <c r="B86" i="1"/>
  <c r="A78" i="3" s="1"/>
  <c r="B87" i="1"/>
  <c r="A79" i="3" s="1"/>
  <c r="B88" i="1"/>
  <c r="A80" i="3" s="1"/>
  <c r="B89" i="1"/>
  <c r="A81" i="3" s="1"/>
  <c r="B90" i="1"/>
  <c r="A82" i="3" s="1"/>
  <c r="B91" i="1"/>
  <c r="A83" i="3" s="1"/>
  <c r="B92" i="1"/>
  <c r="A84" i="3" s="1"/>
  <c r="B93" i="1"/>
  <c r="A85" i="3" s="1"/>
  <c r="B94" i="1"/>
  <c r="A86" i="3" s="1"/>
  <c r="B95" i="1"/>
  <c r="A87" i="3" s="1"/>
  <c r="B96" i="1"/>
  <c r="A88" i="3" s="1"/>
  <c r="B97" i="1"/>
  <c r="A89" i="3" s="1"/>
  <c r="B98" i="1"/>
  <c r="A90" i="3" s="1"/>
  <c r="B99" i="1"/>
  <c r="A91" i="3" s="1"/>
  <c r="B100" i="1"/>
  <c r="A92" i="3" s="1"/>
  <c r="B101" i="1"/>
  <c r="A93" i="3" s="1"/>
  <c r="B102" i="1"/>
  <c r="A94" i="3" s="1"/>
  <c r="B103" i="1"/>
  <c r="A95" i="3" s="1"/>
  <c r="F27" i="2"/>
  <c r="F28" i="2"/>
  <c r="F29" i="2"/>
  <c r="F30" i="2"/>
  <c r="F31" i="2"/>
  <c r="F32" i="2"/>
  <c r="F34" i="2"/>
  <c r="F37" i="2"/>
  <c r="F38" i="2"/>
  <c r="F39" i="2"/>
  <c r="F40" i="2"/>
  <c r="F41" i="2"/>
  <c r="F42" i="2"/>
  <c r="F43" i="2"/>
  <c r="F44" i="2"/>
  <c r="F45" i="2"/>
  <c r="F46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7" i="2"/>
  <c r="F78" i="2"/>
  <c r="F79" i="2"/>
  <c r="F80" i="2"/>
  <c r="F81" i="2"/>
  <c r="F82" i="2"/>
  <c r="F83" i="2"/>
  <c r="F84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J44" i="1" l="1"/>
  <c r="F36" i="3" s="1"/>
  <c r="K36" i="3" s="1"/>
  <c r="J45" i="1"/>
  <c r="F37" i="3" s="1"/>
  <c r="K37" i="3" s="1"/>
  <c r="J46" i="1"/>
  <c r="F38" i="3" s="1"/>
  <c r="K38" i="3" s="1"/>
  <c r="J47" i="1"/>
  <c r="F39" i="3" s="1"/>
  <c r="K39" i="3" s="1"/>
  <c r="J48" i="1"/>
  <c r="F40" i="3" s="1"/>
  <c r="K40" i="3" s="1"/>
  <c r="J49" i="1"/>
  <c r="F41" i="3" s="1"/>
  <c r="K41" i="3" s="1"/>
  <c r="J50" i="1"/>
  <c r="F42" i="3" s="1"/>
  <c r="K42" i="3" s="1"/>
  <c r="J51" i="1"/>
  <c r="F43" i="3" s="1"/>
  <c r="K43" i="3" s="1"/>
  <c r="J52" i="1"/>
  <c r="F44" i="3" s="1"/>
  <c r="K44" i="3" s="1"/>
  <c r="J53" i="1"/>
  <c r="F45" i="3" s="1"/>
  <c r="K45" i="3" s="1"/>
  <c r="J54" i="1"/>
  <c r="F46" i="3" s="1"/>
  <c r="K46" i="3" s="1"/>
  <c r="J55" i="1"/>
  <c r="F47" i="3" s="1"/>
  <c r="K47" i="3" s="1"/>
  <c r="J56" i="1"/>
  <c r="F48" i="3" s="1"/>
  <c r="K48" i="3" s="1"/>
  <c r="J57" i="1"/>
  <c r="F49" i="3" s="1"/>
  <c r="K49" i="3" s="1"/>
  <c r="J58" i="1"/>
  <c r="F50" i="3" s="1"/>
  <c r="K50" i="3" s="1"/>
  <c r="J59" i="1"/>
  <c r="F51" i="3" s="1"/>
  <c r="K51" i="3" s="1"/>
  <c r="J60" i="1"/>
  <c r="F52" i="3" s="1"/>
  <c r="K52" i="3" s="1"/>
  <c r="J61" i="1"/>
  <c r="F53" i="3" s="1"/>
  <c r="K53" i="3" s="1"/>
  <c r="J62" i="1"/>
  <c r="F54" i="3" s="1"/>
  <c r="K54" i="3" s="1"/>
  <c r="J63" i="1"/>
  <c r="F55" i="3" s="1"/>
  <c r="K55" i="3" s="1"/>
  <c r="J64" i="1"/>
  <c r="F56" i="3" s="1"/>
  <c r="K56" i="3" s="1"/>
  <c r="J65" i="1"/>
  <c r="F57" i="3" s="1"/>
  <c r="K57" i="3" s="1"/>
  <c r="J66" i="1"/>
  <c r="F58" i="3" s="1"/>
  <c r="K58" i="3" s="1"/>
  <c r="J67" i="1"/>
  <c r="F59" i="3" s="1"/>
  <c r="K59" i="3" s="1"/>
  <c r="J68" i="1"/>
  <c r="F60" i="3" s="1"/>
  <c r="K60" i="3" s="1"/>
  <c r="J69" i="1"/>
  <c r="F61" i="3" s="1"/>
  <c r="K61" i="3" s="1"/>
  <c r="J70" i="1"/>
  <c r="F62" i="3" s="1"/>
  <c r="K62" i="3" s="1"/>
  <c r="J71" i="1"/>
  <c r="F63" i="3" s="1"/>
  <c r="K63" i="3" s="1"/>
  <c r="J72" i="1"/>
  <c r="F64" i="3" s="1"/>
  <c r="K64" i="3" s="1"/>
  <c r="J73" i="1"/>
  <c r="F65" i="3" s="1"/>
  <c r="K65" i="3" s="1"/>
  <c r="J74" i="1"/>
  <c r="F66" i="3" s="1"/>
  <c r="K66" i="3" s="1"/>
  <c r="J75" i="1"/>
  <c r="F67" i="3" s="1"/>
  <c r="K67" i="3" s="1"/>
  <c r="J76" i="1"/>
  <c r="F68" i="3" s="1"/>
  <c r="K68" i="3" s="1"/>
  <c r="J77" i="1"/>
  <c r="F69" i="3" s="1"/>
  <c r="K69" i="3" s="1"/>
  <c r="J78" i="1"/>
  <c r="F70" i="3" s="1"/>
  <c r="K70" i="3" s="1"/>
  <c r="J79" i="1"/>
  <c r="F71" i="3" s="1"/>
  <c r="K71" i="3" s="1"/>
  <c r="J80" i="1"/>
  <c r="F72" i="3" s="1"/>
  <c r="K72" i="3" s="1"/>
  <c r="J81" i="1"/>
  <c r="F73" i="3" s="1"/>
  <c r="K73" i="3" s="1"/>
  <c r="J82" i="1"/>
  <c r="F74" i="3" s="1"/>
  <c r="K74" i="3" s="1"/>
  <c r="J83" i="1"/>
  <c r="F75" i="3" s="1"/>
  <c r="K75" i="3" s="1"/>
  <c r="J84" i="1"/>
  <c r="F76" i="3" s="1"/>
  <c r="K76" i="3" s="1"/>
  <c r="J85" i="1"/>
  <c r="F77" i="3" s="1"/>
  <c r="K77" i="3" s="1"/>
  <c r="J86" i="1"/>
  <c r="F78" i="3" s="1"/>
  <c r="K78" i="3" s="1"/>
  <c r="J87" i="1"/>
  <c r="F79" i="3" s="1"/>
  <c r="K79" i="3" s="1"/>
  <c r="J88" i="1"/>
  <c r="F80" i="3" s="1"/>
  <c r="K80" i="3" s="1"/>
  <c r="J89" i="1"/>
  <c r="F81" i="3" s="1"/>
  <c r="K81" i="3" s="1"/>
  <c r="J90" i="1"/>
  <c r="F82" i="3" s="1"/>
  <c r="K82" i="3" s="1"/>
  <c r="J91" i="1"/>
  <c r="F83" i="3" s="1"/>
  <c r="K83" i="3" s="1"/>
  <c r="J92" i="1"/>
  <c r="F84" i="3" s="1"/>
  <c r="K84" i="3" s="1"/>
  <c r="J93" i="1"/>
  <c r="F85" i="3" s="1"/>
  <c r="K85" i="3" s="1"/>
  <c r="J94" i="1"/>
  <c r="F86" i="3" s="1"/>
  <c r="K86" i="3" s="1"/>
  <c r="J95" i="1"/>
  <c r="F87" i="3" s="1"/>
  <c r="K87" i="3" s="1"/>
  <c r="J96" i="1"/>
  <c r="F88" i="3" s="1"/>
  <c r="K88" i="3" s="1"/>
  <c r="J97" i="1"/>
  <c r="F89" i="3" s="1"/>
  <c r="K89" i="3" s="1"/>
  <c r="J98" i="1"/>
  <c r="F90" i="3" s="1"/>
  <c r="K90" i="3" s="1"/>
  <c r="J99" i="1"/>
  <c r="F91" i="3" s="1"/>
  <c r="K91" i="3" s="1"/>
  <c r="J100" i="1"/>
  <c r="F92" i="3" s="1"/>
  <c r="K92" i="3" s="1"/>
  <c r="J101" i="1"/>
  <c r="F93" i="3" s="1"/>
  <c r="K93" i="3" s="1"/>
  <c r="J102" i="1"/>
  <c r="F94" i="3" s="1"/>
  <c r="K94" i="3" s="1"/>
  <c r="J103" i="1"/>
  <c r="F95" i="3" s="1"/>
  <c r="K95" i="3" s="1"/>
  <c r="J43" i="1"/>
  <c r="F35" i="3" s="1"/>
  <c r="K35" i="3" s="1"/>
  <c r="J33" i="1"/>
  <c r="F25" i="3" s="1"/>
  <c r="K25" i="3" s="1"/>
  <c r="J34" i="1"/>
  <c r="F26" i="3" s="1"/>
  <c r="K26" i="3" s="1"/>
  <c r="J35" i="1"/>
  <c r="F27" i="3" s="1"/>
  <c r="K27" i="3" s="1"/>
  <c r="J36" i="1"/>
  <c r="F28" i="3" s="1"/>
  <c r="K28" i="3" s="1"/>
  <c r="J38" i="1"/>
  <c r="F30" i="3" s="1"/>
  <c r="K30" i="3" s="1"/>
  <c r="J39" i="1"/>
  <c r="F31" i="3" s="1"/>
  <c r="K31" i="3" s="1"/>
  <c r="J40" i="1"/>
  <c r="F32" i="3" s="1"/>
  <c r="K32" i="3" s="1"/>
  <c r="J41" i="1"/>
  <c r="F33" i="3" s="1"/>
  <c r="K33" i="3" s="1"/>
  <c r="J42" i="1"/>
  <c r="F34" i="3" s="1"/>
  <c r="K34" i="3" s="1"/>
  <c r="F3" i="3"/>
  <c r="K3" i="3" s="1"/>
  <c r="J12" i="1"/>
  <c r="F4" i="3" s="1"/>
  <c r="K4" i="3" s="1"/>
  <c r="J13" i="1"/>
  <c r="F5" i="3" s="1"/>
  <c r="K5" i="3" s="1"/>
  <c r="J14" i="1"/>
  <c r="F6" i="3" s="1"/>
  <c r="K6" i="3" s="1"/>
  <c r="J15" i="1"/>
  <c r="F7" i="3" s="1"/>
  <c r="K7" i="3" s="1"/>
  <c r="J16" i="1"/>
  <c r="F8" i="3" s="1"/>
  <c r="K8" i="3" s="1"/>
  <c r="J17" i="1"/>
  <c r="F9" i="3" s="1"/>
  <c r="K9" i="3" s="1"/>
  <c r="J18" i="1"/>
  <c r="F10" i="3" s="1"/>
  <c r="K10" i="3" s="1"/>
  <c r="J19" i="1"/>
  <c r="F11" i="3" s="1"/>
  <c r="K11" i="3" s="1"/>
  <c r="J20" i="1"/>
  <c r="F12" i="3" s="1"/>
  <c r="K12" i="3" s="1"/>
  <c r="J21" i="1"/>
  <c r="F13" i="3" s="1"/>
  <c r="K13" i="3" s="1"/>
  <c r="J22" i="1"/>
  <c r="F14" i="3" s="1"/>
  <c r="K14" i="3" s="1"/>
  <c r="J23" i="1"/>
  <c r="F15" i="3" s="1"/>
  <c r="K15" i="3" s="1"/>
  <c r="J24" i="1"/>
  <c r="F16" i="3" s="1"/>
  <c r="K16" i="3" s="1"/>
  <c r="J25" i="1"/>
  <c r="F17" i="3" s="1"/>
  <c r="K17" i="3" s="1"/>
  <c r="J26" i="1"/>
  <c r="F18" i="3" s="1"/>
  <c r="K18" i="3" s="1"/>
  <c r="J27" i="1"/>
  <c r="F19" i="3" s="1"/>
  <c r="K19" i="3" s="1"/>
  <c r="J28" i="1"/>
  <c r="F20" i="3" s="1"/>
  <c r="K20" i="3" s="1"/>
  <c r="J29" i="1"/>
  <c r="F21" i="3" s="1"/>
  <c r="K21" i="3" s="1"/>
  <c r="J30" i="1"/>
  <c r="F22" i="3" s="1"/>
  <c r="K22" i="3" s="1"/>
  <c r="J31" i="1"/>
  <c r="F23" i="3" s="1"/>
  <c r="K23" i="3" s="1"/>
  <c r="J32" i="1"/>
  <c r="F24" i="3" s="1"/>
  <c r="K24" i="3" s="1"/>
  <c r="C156" i="3" l="1"/>
  <c r="C160" i="3"/>
  <c r="C164" i="3"/>
  <c r="C294" i="3"/>
  <c r="C298" i="3"/>
  <c r="C292" i="3"/>
  <c r="C296" i="3"/>
  <c r="C159" i="3"/>
  <c r="C295" i="3"/>
  <c r="C299" i="3"/>
  <c r="F2" i="3"/>
  <c r="K2" i="3" s="1"/>
  <c r="C297" i="3"/>
  <c r="C300" i="3"/>
  <c r="C155" i="3"/>
  <c r="C163" i="3"/>
  <c r="C293" i="3"/>
  <c r="C162" i="3"/>
  <c r="C165" i="3"/>
  <c r="C157" i="3"/>
  <c r="C154" i="3"/>
  <c r="C161" i="3"/>
  <c r="C158" i="3"/>
  <c r="C291" i="3"/>
  <c r="C122" i="3"/>
  <c r="C106" i="3"/>
  <c r="C134" i="3"/>
  <c r="C114" i="3"/>
  <c r="C102" i="3"/>
  <c r="C286" i="3"/>
  <c r="C274" i="3"/>
  <c r="C262" i="3"/>
  <c r="C250" i="3"/>
  <c r="C238" i="3"/>
  <c r="C222" i="3"/>
  <c r="C210" i="3"/>
  <c r="C198" i="3"/>
  <c r="C186" i="3"/>
  <c r="C289" i="3"/>
  <c r="C281" i="3"/>
  <c r="C273" i="3"/>
  <c r="C265" i="3"/>
  <c r="C257" i="3"/>
  <c r="C249" i="3"/>
  <c r="C241" i="3"/>
  <c r="C233" i="3"/>
  <c r="C225" i="3"/>
  <c r="C217" i="3"/>
  <c r="C209" i="3"/>
  <c r="C201" i="3"/>
  <c r="C193" i="3"/>
  <c r="C185" i="3"/>
  <c r="C177" i="3"/>
  <c r="C169" i="3"/>
  <c r="C149" i="3"/>
  <c r="C140" i="3"/>
  <c r="C132" i="3"/>
  <c r="C124" i="3"/>
  <c r="C116" i="3"/>
  <c r="C108" i="3"/>
  <c r="C283" i="3"/>
  <c r="C267" i="3"/>
  <c r="C251" i="3"/>
  <c r="C235" i="3"/>
  <c r="C219" i="3"/>
  <c r="C203" i="3"/>
  <c r="C187" i="3"/>
  <c r="C175" i="3"/>
  <c r="C167" i="3"/>
  <c r="C138" i="3"/>
  <c r="C284" i="3"/>
  <c r="C276" i="3"/>
  <c r="C268" i="3"/>
  <c r="C260" i="3"/>
  <c r="C252" i="3"/>
  <c r="C244" i="3"/>
  <c r="C236" i="3"/>
  <c r="C228" i="3"/>
  <c r="C220" i="3"/>
  <c r="C212" i="3"/>
  <c r="C204" i="3"/>
  <c r="C196" i="3"/>
  <c r="C188" i="3"/>
  <c r="C180" i="3"/>
  <c r="C172" i="3"/>
  <c r="C130" i="3"/>
  <c r="C118" i="3"/>
  <c r="C126" i="3"/>
  <c r="C110" i="3"/>
  <c r="C101" i="3"/>
  <c r="C277" i="3"/>
  <c r="C253" i="3"/>
  <c r="C245" i="3"/>
  <c r="C221" i="3"/>
  <c r="C213" i="3"/>
  <c r="C197" i="3"/>
  <c r="C181" i="3"/>
  <c r="C144" i="3"/>
  <c r="C136" i="3"/>
  <c r="C120" i="3"/>
  <c r="C104" i="3"/>
  <c r="C259" i="3"/>
  <c r="C227" i="3"/>
  <c r="C195" i="3"/>
  <c r="C171" i="3"/>
  <c r="C288" i="3"/>
  <c r="C280" i="3"/>
  <c r="C256" i="3"/>
  <c r="C240" i="3"/>
  <c r="C224" i="3"/>
  <c r="C208" i="3"/>
  <c r="C192" i="3"/>
  <c r="C176" i="3"/>
  <c r="C148" i="3"/>
  <c r="C139" i="3"/>
  <c r="C123" i="3"/>
  <c r="C107" i="3"/>
  <c r="C279" i="3"/>
  <c r="C247" i="3"/>
  <c r="C215" i="3"/>
  <c r="C183" i="3"/>
  <c r="C290" i="3"/>
  <c r="C246" i="3"/>
  <c r="C202" i="3"/>
  <c r="C170" i="3"/>
  <c r="C141" i="3"/>
  <c r="C125" i="3"/>
  <c r="C282" i="3"/>
  <c r="C270" i="3"/>
  <c r="C254" i="3"/>
  <c r="C242" i="3"/>
  <c r="C230" i="3"/>
  <c r="C218" i="3"/>
  <c r="C206" i="3"/>
  <c r="C194" i="3"/>
  <c r="C178" i="3"/>
  <c r="C285" i="3"/>
  <c r="C269" i="3"/>
  <c r="C261" i="3"/>
  <c r="C237" i="3"/>
  <c r="C229" i="3"/>
  <c r="C205" i="3"/>
  <c r="C189" i="3"/>
  <c r="C173" i="3"/>
  <c r="C153" i="3"/>
  <c r="C128" i="3"/>
  <c r="C112" i="3"/>
  <c r="C275" i="3"/>
  <c r="C243" i="3"/>
  <c r="C211" i="3"/>
  <c r="C179" i="3"/>
  <c r="C147" i="3"/>
  <c r="C272" i="3"/>
  <c r="C264" i="3"/>
  <c r="C248" i="3"/>
  <c r="C232" i="3"/>
  <c r="C216" i="3"/>
  <c r="C200" i="3"/>
  <c r="C184" i="3"/>
  <c r="C168" i="3"/>
  <c r="C131" i="3"/>
  <c r="C115" i="3"/>
  <c r="C145" i="3"/>
  <c r="C263" i="3"/>
  <c r="C231" i="3"/>
  <c r="C199" i="3"/>
  <c r="C142" i="3"/>
  <c r="C266" i="3"/>
  <c r="C226" i="3"/>
  <c r="C182" i="3"/>
  <c r="C150" i="3"/>
  <c r="C133" i="3"/>
  <c r="C117" i="3"/>
  <c r="C143" i="3"/>
  <c r="C111" i="3"/>
  <c r="C255" i="3"/>
  <c r="C191" i="3"/>
  <c r="C278" i="3"/>
  <c r="C190" i="3"/>
  <c r="C119" i="3"/>
  <c r="C214" i="3"/>
  <c r="C105" i="3"/>
  <c r="C127" i="3"/>
  <c r="C287" i="3"/>
  <c r="C223" i="3"/>
  <c r="C234" i="3"/>
  <c r="C166" i="3"/>
  <c r="C121" i="3"/>
  <c r="C207" i="3"/>
  <c r="C113" i="3"/>
  <c r="C135" i="3"/>
  <c r="C103" i="3"/>
  <c r="C239" i="3"/>
  <c r="C151" i="3"/>
  <c r="C258" i="3"/>
  <c r="C174" i="3"/>
  <c r="C129" i="3"/>
  <c r="C109" i="3"/>
  <c r="C137" i="3"/>
  <c r="C152" i="3"/>
  <c r="C271" i="3"/>
  <c r="C146" i="3"/>
  <c r="C55" i="3"/>
  <c r="C84" i="3"/>
  <c r="C61" i="3"/>
  <c r="C49" i="3"/>
  <c r="C85" i="3"/>
  <c r="C98" i="3"/>
  <c r="C37" i="3"/>
  <c r="C44" i="3"/>
  <c r="C45" i="3"/>
  <c r="C47" i="3"/>
  <c r="C68" i="3"/>
  <c r="C74" i="3"/>
  <c r="C46" i="3"/>
  <c r="C58" i="3"/>
  <c r="C88" i="3"/>
  <c r="C94" i="3"/>
  <c r="C91" i="3"/>
  <c r="C6" i="3"/>
  <c r="C22" i="3"/>
  <c r="C12" i="3"/>
  <c r="C25" i="3"/>
  <c r="C15" i="3"/>
  <c r="C31" i="3"/>
  <c r="C28" i="3"/>
  <c r="C3" i="3"/>
  <c r="C86" i="3"/>
  <c r="C48" i="3"/>
  <c r="C34" i="3"/>
  <c r="C38" i="3"/>
  <c r="C89" i="3"/>
  <c r="C96" i="3"/>
  <c r="C65" i="3"/>
  <c r="C69" i="3"/>
  <c r="C14" i="3"/>
  <c r="C9" i="3"/>
  <c r="C23" i="3"/>
  <c r="C13" i="3"/>
  <c r="C57" i="3"/>
  <c r="C42" i="3"/>
  <c r="C35" i="3"/>
  <c r="C60" i="3"/>
  <c r="C63" i="3"/>
  <c r="C87" i="3"/>
  <c r="C90" i="3"/>
  <c r="C40" i="3"/>
  <c r="C43" i="3"/>
  <c r="C11" i="3"/>
  <c r="C20" i="3"/>
  <c r="C51" i="3"/>
  <c r="C52" i="3"/>
  <c r="C71" i="3"/>
  <c r="C80" i="3"/>
  <c r="C99" i="3"/>
  <c r="C66" i="3"/>
  <c r="C92" i="3"/>
  <c r="C70" i="3"/>
  <c r="C95" i="3"/>
  <c r="C82" i="3"/>
  <c r="C36" i="3"/>
  <c r="C81" i="3"/>
  <c r="C53" i="3"/>
  <c r="C97" i="3"/>
  <c r="C72" i="3"/>
  <c r="C62" i="3"/>
  <c r="C75" i="3"/>
  <c r="C10" i="3"/>
  <c r="C26" i="3"/>
  <c r="C24" i="3"/>
  <c r="C29" i="3"/>
  <c r="C19" i="3"/>
  <c r="C8" i="3"/>
  <c r="C5" i="3"/>
  <c r="C4" i="3"/>
  <c r="C50" i="3"/>
  <c r="C39" i="3"/>
  <c r="C67" i="3"/>
  <c r="C76" i="3"/>
  <c r="C79" i="3"/>
  <c r="C93" i="3"/>
  <c r="C83" i="3"/>
  <c r="C56" i="3"/>
  <c r="C59" i="3"/>
  <c r="C30" i="3"/>
  <c r="C7" i="3"/>
  <c r="C16" i="3"/>
  <c r="C32" i="3"/>
  <c r="C54" i="3"/>
  <c r="C78" i="3"/>
  <c r="C73" i="3"/>
  <c r="C77" i="3"/>
  <c r="C100" i="3"/>
  <c r="C64" i="3"/>
  <c r="C41" i="3"/>
  <c r="C18" i="3"/>
  <c r="C17" i="3"/>
  <c r="C27" i="3"/>
  <c r="C21" i="3"/>
  <c r="F3" i="2"/>
  <c r="F4" i="2"/>
  <c r="F5" i="2"/>
  <c r="F6" i="2"/>
  <c r="F7" i="2"/>
  <c r="F8" i="2"/>
  <c r="F9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" i="2"/>
  <c r="C2" i="3" l="1"/>
  <c r="C160" i="1"/>
  <c r="E160" i="1" s="1"/>
  <c r="C176" i="1"/>
  <c r="E176" i="1" s="1"/>
  <c r="C192" i="1"/>
  <c r="E192" i="1" s="1"/>
  <c r="C208" i="1"/>
  <c r="E208" i="1" s="1"/>
  <c r="C178" i="1"/>
  <c r="E178" i="1" s="1"/>
  <c r="C210" i="1"/>
  <c r="E210" i="1" s="1"/>
  <c r="C191" i="1"/>
  <c r="E191" i="1" s="1"/>
  <c r="C165" i="1"/>
  <c r="E165" i="1" s="1"/>
  <c r="C181" i="1"/>
  <c r="E181" i="1" s="1"/>
  <c r="C197" i="1"/>
  <c r="E197" i="1" s="1"/>
  <c r="C166" i="1"/>
  <c r="E166" i="1" s="1"/>
  <c r="C198" i="1"/>
  <c r="E198" i="1" s="1"/>
  <c r="C179" i="1"/>
  <c r="E179" i="1" s="1"/>
  <c r="C211" i="1"/>
  <c r="E211" i="1" s="1"/>
  <c r="C182" i="1"/>
  <c r="E182" i="1" s="1"/>
  <c r="C195" i="1"/>
  <c r="E195" i="1" s="1"/>
  <c r="C188" i="1"/>
  <c r="E188" i="1" s="1"/>
  <c r="C170" i="1"/>
  <c r="E170" i="1" s="1"/>
  <c r="C183" i="1"/>
  <c r="E183" i="1" s="1"/>
  <c r="C177" i="1"/>
  <c r="E177" i="1" s="1"/>
  <c r="C209" i="1"/>
  <c r="E209" i="1" s="1"/>
  <c r="C171" i="1"/>
  <c r="E171" i="1" s="1"/>
  <c r="C164" i="1"/>
  <c r="E164" i="1" s="1"/>
  <c r="C180" i="1"/>
  <c r="E180" i="1" s="1"/>
  <c r="C196" i="1"/>
  <c r="E196" i="1" s="1"/>
  <c r="C212" i="1"/>
  <c r="E212" i="1" s="1"/>
  <c r="C186" i="1"/>
  <c r="E186" i="1" s="1"/>
  <c r="C167" i="1"/>
  <c r="E167" i="1" s="1"/>
  <c r="C199" i="1"/>
  <c r="E199" i="1" s="1"/>
  <c r="C169" i="1"/>
  <c r="E169" i="1" s="1"/>
  <c r="C185" i="1"/>
  <c r="E185" i="1" s="1"/>
  <c r="C201" i="1"/>
  <c r="E201" i="1" s="1"/>
  <c r="C174" i="1"/>
  <c r="E174" i="1" s="1"/>
  <c r="C206" i="1"/>
  <c r="E206" i="1" s="1"/>
  <c r="C187" i="1"/>
  <c r="E187" i="1" s="1"/>
  <c r="C168" i="1"/>
  <c r="E168" i="1" s="1"/>
  <c r="C184" i="1"/>
  <c r="E184" i="1" s="1"/>
  <c r="C200" i="1"/>
  <c r="E200" i="1" s="1"/>
  <c r="C162" i="1"/>
  <c r="E162" i="1" s="1"/>
  <c r="C194" i="1"/>
  <c r="E194" i="1" s="1"/>
  <c r="C175" i="1"/>
  <c r="E175" i="1" s="1"/>
  <c r="C207" i="1"/>
  <c r="E207" i="1" s="1"/>
  <c r="C173" i="1"/>
  <c r="E173" i="1" s="1"/>
  <c r="C189" i="1"/>
  <c r="E189" i="1" s="1"/>
  <c r="C205" i="1"/>
  <c r="E205" i="1" s="1"/>
  <c r="C163" i="1"/>
  <c r="E163" i="1" s="1"/>
  <c r="C172" i="1"/>
  <c r="E172" i="1" s="1"/>
  <c r="C204" i="1"/>
  <c r="E204" i="1" s="1"/>
  <c r="C202" i="1"/>
  <c r="E202" i="1" s="1"/>
  <c r="C161" i="1"/>
  <c r="E161" i="1" s="1"/>
  <c r="C193" i="1"/>
  <c r="E193" i="1" s="1"/>
  <c r="C190" i="1"/>
  <c r="E190" i="1" s="1"/>
  <c r="C203" i="1"/>
  <c r="E203" i="1" s="1"/>
  <c r="C299" i="1"/>
  <c r="E299" i="1" s="1"/>
  <c r="C112" i="1"/>
  <c r="E112" i="1" s="1"/>
  <c r="C116" i="1"/>
  <c r="E116" i="1" s="1"/>
  <c r="C113" i="1"/>
  <c r="E113" i="1" s="1"/>
  <c r="C118" i="1"/>
  <c r="E118" i="1" s="1"/>
  <c r="C104" i="1"/>
  <c r="E104" i="1" s="1"/>
  <c r="C114" i="1"/>
  <c r="E114" i="1" s="1"/>
  <c r="C119" i="1"/>
  <c r="E119" i="1" s="1"/>
  <c r="C105" i="1"/>
  <c r="E105" i="1" s="1"/>
  <c r="C115" i="1"/>
  <c r="E115" i="1" s="1"/>
  <c r="C108" i="1"/>
  <c r="E108" i="1" s="1"/>
  <c r="C219" i="1"/>
  <c r="E219" i="1" s="1"/>
  <c r="C235" i="1"/>
  <c r="E235" i="1" s="1"/>
  <c r="C251" i="1"/>
  <c r="E251" i="1" s="1"/>
  <c r="C267" i="1"/>
  <c r="E267" i="1" s="1"/>
  <c r="C283" i="1"/>
  <c r="E283" i="1" s="1"/>
  <c r="C109" i="1"/>
  <c r="E109" i="1" s="1"/>
  <c r="C232" i="1"/>
  <c r="E232" i="1" s="1"/>
  <c r="C264" i="1"/>
  <c r="E264" i="1" s="1"/>
  <c r="C296" i="1"/>
  <c r="E296" i="1" s="1"/>
  <c r="C111" i="1"/>
  <c r="E111" i="1" s="1"/>
  <c r="C214" i="1"/>
  <c r="E214" i="1" s="1"/>
  <c r="C230" i="1"/>
  <c r="E230" i="1" s="1"/>
  <c r="C246" i="1"/>
  <c r="E246" i="1" s="1"/>
  <c r="C262" i="1"/>
  <c r="E262" i="1" s="1"/>
  <c r="C278" i="1"/>
  <c r="E278" i="1" s="1"/>
  <c r="C294" i="1"/>
  <c r="E294" i="1" s="1"/>
  <c r="C248" i="1"/>
  <c r="E248" i="1" s="1"/>
  <c r="C276" i="1"/>
  <c r="E276" i="1" s="1"/>
  <c r="C122" i="1"/>
  <c r="E122" i="1" s="1"/>
  <c r="C221" i="1"/>
  <c r="E221" i="1" s="1"/>
  <c r="C293" i="1"/>
  <c r="E293" i="1" s="1"/>
  <c r="C285" i="1"/>
  <c r="E285" i="1" s="1"/>
  <c r="C289" i="1"/>
  <c r="E289" i="1" s="1"/>
  <c r="C297" i="1"/>
  <c r="E297" i="1" s="1"/>
  <c r="C124" i="1"/>
  <c r="E124" i="1" s="1"/>
  <c r="C156" i="1"/>
  <c r="E156" i="1" s="1"/>
  <c r="C227" i="1"/>
  <c r="E227" i="1" s="1"/>
  <c r="C243" i="1"/>
  <c r="E243" i="1" s="1"/>
  <c r="C259" i="1"/>
  <c r="E259" i="1" s="1"/>
  <c r="C275" i="1"/>
  <c r="E275" i="1" s="1"/>
  <c r="C291" i="1"/>
  <c r="E291" i="1" s="1"/>
  <c r="C125" i="1"/>
  <c r="E125" i="1" s="1"/>
  <c r="C153" i="1"/>
  <c r="E153" i="1" s="1"/>
  <c r="C216" i="1"/>
  <c r="E216" i="1" s="1"/>
  <c r="C244" i="1"/>
  <c r="E244" i="1" s="1"/>
  <c r="C280" i="1"/>
  <c r="E280" i="1" s="1"/>
  <c r="C225" i="1"/>
  <c r="E225" i="1" s="1"/>
  <c r="C159" i="1"/>
  <c r="E159" i="1" s="1"/>
  <c r="C222" i="1"/>
  <c r="E222" i="1" s="1"/>
  <c r="C238" i="1"/>
  <c r="E238" i="1" s="1"/>
  <c r="C254" i="1"/>
  <c r="E254" i="1" s="1"/>
  <c r="C270" i="1"/>
  <c r="E270" i="1" s="1"/>
  <c r="C286" i="1"/>
  <c r="E286" i="1" s="1"/>
  <c r="C117" i="1"/>
  <c r="E117" i="1" s="1"/>
  <c r="C157" i="1"/>
  <c r="E157" i="1" s="1"/>
  <c r="C228" i="1"/>
  <c r="E228" i="1" s="1"/>
  <c r="C260" i="1"/>
  <c r="E260" i="1" s="1"/>
  <c r="C292" i="1"/>
  <c r="E292" i="1" s="1"/>
  <c r="C245" i="1"/>
  <c r="E245" i="1" s="1"/>
  <c r="C281" i="1"/>
  <c r="E281" i="1" s="1"/>
  <c r="C257" i="1"/>
  <c r="E257" i="1" s="1"/>
  <c r="C233" i="1"/>
  <c r="E233" i="1" s="1"/>
  <c r="C269" i="1"/>
  <c r="E269" i="1" s="1"/>
  <c r="C215" i="1"/>
  <c r="E215" i="1" s="1"/>
  <c r="C231" i="1"/>
  <c r="E231" i="1" s="1"/>
  <c r="C247" i="1"/>
  <c r="E247" i="1" s="1"/>
  <c r="C263" i="1"/>
  <c r="E263" i="1" s="1"/>
  <c r="C279" i="1"/>
  <c r="E279" i="1" s="1"/>
  <c r="C295" i="1"/>
  <c r="E295" i="1" s="1"/>
  <c r="C120" i="1"/>
  <c r="E120" i="1" s="1"/>
  <c r="C223" i="1"/>
  <c r="E223" i="1" s="1"/>
  <c r="C239" i="1"/>
  <c r="E239" i="1" s="1"/>
  <c r="C255" i="1"/>
  <c r="E255" i="1" s="1"/>
  <c r="C271" i="1"/>
  <c r="E271" i="1" s="1"/>
  <c r="C287" i="1"/>
  <c r="E287" i="1" s="1"/>
  <c r="C121" i="1"/>
  <c r="E121" i="1" s="1"/>
  <c r="C236" i="1"/>
  <c r="E236" i="1" s="1"/>
  <c r="C272" i="1"/>
  <c r="E272" i="1" s="1"/>
  <c r="C110" i="1"/>
  <c r="E110" i="1" s="1"/>
  <c r="C154" i="1"/>
  <c r="E154" i="1" s="1"/>
  <c r="C217" i="1"/>
  <c r="E217" i="1" s="1"/>
  <c r="C123" i="1"/>
  <c r="E123" i="1" s="1"/>
  <c r="C155" i="1"/>
  <c r="E155" i="1" s="1"/>
  <c r="C218" i="1"/>
  <c r="E218" i="1" s="1"/>
  <c r="C234" i="1"/>
  <c r="E234" i="1" s="1"/>
  <c r="C250" i="1"/>
  <c r="E250" i="1" s="1"/>
  <c r="C266" i="1"/>
  <c r="E266" i="1" s="1"/>
  <c r="C282" i="1"/>
  <c r="E282" i="1" s="1"/>
  <c r="C298" i="1"/>
  <c r="E298" i="1" s="1"/>
  <c r="C220" i="1"/>
  <c r="E220" i="1" s="1"/>
  <c r="C252" i="1"/>
  <c r="E252" i="1" s="1"/>
  <c r="C284" i="1"/>
  <c r="E284" i="1" s="1"/>
  <c r="C158" i="1"/>
  <c r="E158" i="1" s="1"/>
  <c r="C229" i="1"/>
  <c r="E229" i="1" s="1"/>
  <c r="C249" i="1"/>
  <c r="E249" i="1" s="1"/>
  <c r="C241" i="1"/>
  <c r="E241" i="1" s="1"/>
  <c r="C277" i="1"/>
  <c r="E277" i="1" s="1"/>
  <c r="C237" i="1"/>
  <c r="E237" i="1" s="1"/>
  <c r="C224" i="1"/>
  <c r="E224" i="1" s="1"/>
  <c r="C242" i="1"/>
  <c r="E242" i="1" s="1"/>
  <c r="C253" i="1"/>
  <c r="E253" i="1" s="1"/>
  <c r="C256" i="1"/>
  <c r="E256" i="1" s="1"/>
  <c r="C107" i="1"/>
  <c r="E107" i="1" s="1"/>
  <c r="C258" i="1"/>
  <c r="E258" i="1" s="1"/>
  <c r="C240" i="1"/>
  <c r="E240" i="1" s="1"/>
  <c r="C288" i="1"/>
  <c r="E288" i="1" s="1"/>
  <c r="C274" i="1"/>
  <c r="E274" i="1" s="1"/>
  <c r="C268" i="1"/>
  <c r="E268" i="1" s="1"/>
  <c r="C213" i="1"/>
  <c r="E213" i="1" s="1"/>
  <c r="C265" i="1"/>
  <c r="E265" i="1" s="1"/>
  <c r="C226" i="1"/>
  <c r="E226" i="1" s="1"/>
  <c r="C290" i="1"/>
  <c r="E290" i="1" s="1"/>
  <c r="C106" i="1"/>
  <c r="E106" i="1" s="1"/>
  <c r="C261" i="1"/>
  <c r="E261" i="1" s="1"/>
  <c r="C273" i="1"/>
  <c r="E273" i="1" s="1"/>
  <c r="C10" i="1"/>
  <c r="E10" i="1" s="1"/>
  <c r="C14" i="1"/>
  <c r="E14" i="1" s="1"/>
  <c r="C88" i="1"/>
  <c r="E88" i="1" s="1"/>
  <c r="C72" i="1"/>
  <c r="E72" i="1" s="1"/>
  <c r="C56" i="1"/>
  <c r="E56" i="1" s="1"/>
  <c r="C40" i="1"/>
  <c r="E40" i="1" s="1"/>
  <c r="C24" i="1"/>
  <c r="E24" i="1" s="1"/>
  <c r="C103" i="1"/>
  <c r="E103" i="1" s="1"/>
  <c r="C87" i="1"/>
  <c r="E87" i="1" s="1"/>
  <c r="C71" i="1"/>
  <c r="E71" i="1" s="1"/>
  <c r="C55" i="1"/>
  <c r="E55" i="1" s="1"/>
  <c r="C39" i="1"/>
  <c r="E39" i="1" s="1"/>
  <c r="C23" i="1"/>
  <c r="E23" i="1" s="1"/>
  <c r="C98" i="1"/>
  <c r="E98" i="1" s="1"/>
  <c r="C82" i="1"/>
  <c r="E82" i="1" s="1"/>
  <c r="C66" i="1"/>
  <c r="E66" i="1" s="1"/>
  <c r="C50" i="1"/>
  <c r="E50" i="1" s="1"/>
  <c r="C34" i="1"/>
  <c r="E34" i="1" s="1"/>
  <c r="C18" i="1"/>
  <c r="E18" i="1" s="1"/>
  <c r="C93" i="1"/>
  <c r="E93" i="1" s="1"/>
  <c r="C77" i="1"/>
  <c r="E77" i="1" s="1"/>
  <c r="C61" i="1"/>
  <c r="E61" i="1" s="1"/>
  <c r="C45" i="1"/>
  <c r="E45" i="1" s="1"/>
  <c r="C29" i="1"/>
  <c r="E29" i="1" s="1"/>
  <c r="C100" i="1"/>
  <c r="E100" i="1" s="1"/>
  <c r="C84" i="1"/>
  <c r="E84" i="1" s="1"/>
  <c r="C68" i="1"/>
  <c r="E68" i="1" s="1"/>
  <c r="C52" i="1"/>
  <c r="E52" i="1" s="1"/>
  <c r="C36" i="1"/>
  <c r="E36" i="1" s="1"/>
  <c r="C20" i="1"/>
  <c r="E20" i="1" s="1"/>
  <c r="C99" i="1"/>
  <c r="E99" i="1" s="1"/>
  <c r="C83" i="1"/>
  <c r="E83" i="1" s="1"/>
  <c r="C67" i="1"/>
  <c r="E67" i="1" s="1"/>
  <c r="C51" i="1"/>
  <c r="E51" i="1" s="1"/>
  <c r="C35" i="1"/>
  <c r="E35" i="1" s="1"/>
  <c r="C19" i="1"/>
  <c r="E19" i="1" s="1"/>
  <c r="C94" i="1"/>
  <c r="E94" i="1" s="1"/>
  <c r="C78" i="1"/>
  <c r="E78" i="1" s="1"/>
  <c r="C62" i="1"/>
  <c r="E62" i="1" s="1"/>
  <c r="C46" i="1"/>
  <c r="E46" i="1" s="1"/>
  <c r="C30" i="1"/>
  <c r="E30" i="1" s="1"/>
  <c r="C11" i="1"/>
  <c r="E11" i="1" s="1"/>
  <c r="C89" i="1"/>
  <c r="E89" i="1" s="1"/>
  <c r="C73" i="1"/>
  <c r="E73" i="1" s="1"/>
  <c r="C57" i="1"/>
  <c r="E57" i="1" s="1"/>
  <c r="C41" i="1"/>
  <c r="E41" i="1" s="1"/>
  <c r="C25" i="1"/>
  <c r="E25" i="1" s="1"/>
  <c r="C54" i="1"/>
  <c r="E54" i="1" s="1"/>
  <c r="C22" i="1"/>
  <c r="E22" i="1" s="1"/>
  <c r="C81" i="1"/>
  <c r="E81" i="1" s="1"/>
  <c r="C49" i="1"/>
  <c r="E49" i="1" s="1"/>
  <c r="C96" i="1"/>
  <c r="E96" i="1" s="1"/>
  <c r="C80" i="1"/>
  <c r="E80" i="1" s="1"/>
  <c r="C64" i="1"/>
  <c r="E64" i="1" s="1"/>
  <c r="C48" i="1"/>
  <c r="E48" i="1" s="1"/>
  <c r="C32" i="1"/>
  <c r="E32" i="1" s="1"/>
  <c r="C16" i="1"/>
  <c r="E16" i="1" s="1"/>
  <c r="C95" i="1"/>
  <c r="E95" i="1" s="1"/>
  <c r="C79" i="1"/>
  <c r="E79" i="1" s="1"/>
  <c r="C63" i="1"/>
  <c r="E63" i="1" s="1"/>
  <c r="C47" i="1"/>
  <c r="E47" i="1" s="1"/>
  <c r="C31" i="1"/>
  <c r="E31" i="1" s="1"/>
  <c r="C12" i="1"/>
  <c r="E12" i="1" s="1"/>
  <c r="C90" i="1"/>
  <c r="E90" i="1" s="1"/>
  <c r="C74" i="1"/>
  <c r="E74" i="1" s="1"/>
  <c r="C58" i="1"/>
  <c r="E58" i="1" s="1"/>
  <c r="C42" i="1"/>
  <c r="E42" i="1" s="1"/>
  <c r="C26" i="1"/>
  <c r="E26" i="1" s="1"/>
  <c r="C101" i="1"/>
  <c r="E101" i="1" s="1"/>
  <c r="C85" i="1"/>
  <c r="E85" i="1" s="1"/>
  <c r="C69" i="1"/>
  <c r="E69" i="1" s="1"/>
  <c r="C53" i="1"/>
  <c r="E53" i="1" s="1"/>
  <c r="C37" i="1"/>
  <c r="E37" i="1" s="1"/>
  <c r="C21" i="1"/>
  <c r="E21" i="1" s="1"/>
  <c r="C17" i="1"/>
  <c r="E17" i="1" s="1"/>
  <c r="C92" i="1"/>
  <c r="E92" i="1" s="1"/>
  <c r="C76" i="1"/>
  <c r="E76" i="1" s="1"/>
  <c r="C60" i="1"/>
  <c r="E60" i="1" s="1"/>
  <c r="C44" i="1"/>
  <c r="E44" i="1" s="1"/>
  <c r="C28" i="1"/>
  <c r="E28" i="1" s="1"/>
  <c r="C13" i="1"/>
  <c r="E13" i="1" s="1"/>
  <c r="C91" i="1"/>
  <c r="E91" i="1" s="1"/>
  <c r="C75" i="1"/>
  <c r="E75" i="1" s="1"/>
  <c r="C59" i="1"/>
  <c r="E59" i="1" s="1"/>
  <c r="C43" i="1"/>
  <c r="E43" i="1" s="1"/>
  <c r="C27" i="1"/>
  <c r="E27" i="1" s="1"/>
  <c r="C102" i="1"/>
  <c r="E102" i="1" s="1"/>
  <c r="C86" i="1"/>
  <c r="E86" i="1" s="1"/>
  <c r="C70" i="1"/>
  <c r="E70" i="1" s="1"/>
  <c r="C38" i="1"/>
  <c r="E38" i="1" s="1"/>
  <c r="C97" i="1"/>
  <c r="E97" i="1" s="1"/>
  <c r="C65" i="1"/>
  <c r="E65" i="1" s="1"/>
  <c r="C33" i="1"/>
  <c r="E33" i="1" s="1"/>
  <c r="C15" i="1"/>
  <c r="E15" i="1" s="1"/>
  <c r="B150" i="3" l="1"/>
  <c r="B158" i="3"/>
  <c r="B171" i="3"/>
  <c r="B187" i="3"/>
  <c r="B211" i="3"/>
  <c r="B227" i="3"/>
  <c r="B145" i="3"/>
  <c r="B200" i="3"/>
  <c r="B232" i="3"/>
  <c r="B107" i="3"/>
  <c r="B139" i="3"/>
  <c r="B269" i="3"/>
  <c r="B102" i="3"/>
  <c r="B126" i="3"/>
  <c r="B264" i="3"/>
  <c r="B287" i="3"/>
  <c r="B266" i="3"/>
  <c r="B274" i="3"/>
  <c r="B281" i="3"/>
  <c r="B289" i="3"/>
  <c r="B297" i="3"/>
  <c r="B243" i="3"/>
  <c r="B184" i="3"/>
  <c r="B216" i="3"/>
  <c r="B240" i="3"/>
  <c r="B123" i="3"/>
  <c r="B253" i="3"/>
  <c r="B286" i="3"/>
  <c r="B110" i="3"/>
  <c r="B142" i="3"/>
  <c r="B272" i="3"/>
  <c r="B146" i="3"/>
  <c r="B154" i="3"/>
  <c r="B162" i="3"/>
  <c r="B166" i="3"/>
  <c r="B179" i="3"/>
  <c r="B195" i="3"/>
  <c r="B203" i="3"/>
  <c r="B219" i="3"/>
  <c r="B235" i="3"/>
  <c r="B176" i="3"/>
  <c r="B192" i="3"/>
  <c r="B208" i="3"/>
  <c r="B224" i="3"/>
  <c r="B248" i="3"/>
  <c r="B115" i="3"/>
  <c r="B131" i="3"/>
  <c r="B261" i="3"/>
  <c r="B278" i="3"/>
  <c r="B294" i="3"/>
  <c r="B118" i="3"/>
  <c r="B134" i="3"/>
  <c r="B256" i="3"/>
  <c r="B279" i="3"/>
  <c r="B295" i="3"/>
  <c r="B254" i="3"/>
  <c r="B292" i="3"/>
  <c r="B137" i="3"/>
  <c r="B283" i="3"/>
  <c r="B252" i="3"/>
  <c r="B114" i="3"/>
  <c r="B282" i="3"/>
  <c r="B143" i="3"/>
  <c r="B111" i="3"/>
  <c r="B228" i="3"/>
  <c r="B196" i="3"/>
  <c r="B247" i="3"/>
  <c r="B215" i="3"/>
  <c r="B183" i="3"/>
  <c r="B160" i="3"/>
  <c r="B258" i="3"/>
  <c r="B120" i="3"/>
  <c r="B288" i="3"/>
  <c r="B255" i="3"/>
  <c r="B117" i="3"/>
  <c r="B234" i="3"/>
  <c r="B202" i="3"/>
  <c r="B170" i="3"/>
  <c r="B221" i="3"/>
  <c r="B189" i="3"/>
  <c r="B163" i="3"/>
  <c r="B147" i="3"/>
  <c r="B116" i="3"/>
  <c r="B129" i="3"/>
  <c r="B238" i="3"/>
  <c r="B206" i="3"/>
  <c r="B174" i="3"/>
  <c r="B193" i="3"/>
  <c r="B149" i="3"/>
  <c r="B132" i="3"/>
  <c r="B275" i="3"/>
  <c r="B273" i="3"/>
  <c r="B220" i="3"/>
  <c r="B207" i="3"/>
  <c r="B144" i="3"/>
  <c r="B109" i="3"/>
  <c r="B213" i="3"/>
  <c r="B300" i="3"/>
  <c r="B249" i="3"/>
  <c r="B101" i="3"/>
  <c r="B293" i="3"/>
  <c r="B121" i="3"/>
  <c r="B106" i="3"/>
  <c r="B103" i="3"/>
  <c r="B239" i="3"/>
  <c r="B156" i="3"/>
  <c r="B141" i="3"/>
  <c r="B245" i="3"/>
  <c r="B277" i="3"/>
  <c r="B230" i="3"/>
  <c r="B185" i="3"/>
  <c r="B285" i="3"/>
  <c r="B124" i="3"/>
  <c r="B267" i="3"/>
  <c r="B299" i="3"/>
  <c r="B268" i="3"/>
  <c r="B130" i="3"/>
  <c r="B298" i="3"/>
  <c r="B265" i="3"/>
  <c r="B127" i="3"/>
  <c r="B244" i="3"/>
  <c r="B212" i="3"/>
  <c r="B180" i="3"/>
  <c r="B231" i="3"/>
  <c r="B199" i="3"/>
  <c r="B168" i="3"/>
  <c r="B152" i="3"/>
  <c r="B136" i="3"/>
  <c r="B104" i="3"/>
  <c r="B271" i="3"/>
  <c r="B133" i="3"/>
  <c r="B250" i="3"/>
  <c r="B218" i="3"/>
  <c r="B186" i="3"/>
  <c r="B237" i="3"/>
  <c r="B205" i="3"/>
  <c r="B173" i="3"/>
  <c r="B155" i="3"/>
  <c r="B262" i="3"/>
  <c r="B276" i="3"/>
  <c r="B105" i="3"/>
  <c r="B222" i="3"/>
  <c r="B190" i="3"/>
  <c r="B241" i="3"/>
  <c r="B209" i="3"/>
  <c r="B177" i="3"/>
  <c r="B157" i="3"/>
  <c r="B280" i="3"/>
  <c r="B194" i="3"/>
  <c r="B159" i="3"/>
  <c r="B198" i="3"/>
  <c r="B161" i="3"/>
  <c r="B270" i="3"/>
  <c r="B108" i="3"/>
  <c r="B251" i="3"/>
  <c r="B291" i="3"/>
  <c r="B260" i="3"/>
  <c r="B122" i="3"/>
  <c r="B290" i="3"/>
  <c r="B257" i="3"/>
  <c r="B119" i="3"/>
  <c r="B236" i="3"/>
  <c r="B204" i="3"/>
  <c r="B172" i="3"/>
  <c r="B223" i="3"/>
  <c r="B191" i="3"/>
  <c r="B164" i="3"/>
  <c r="B148" i="3"/>
  <c r="B128" i="3"/>
  <c r="B296" i="3"/>
  <c r="B263" i="3"/>
  <c r="B125" i="3"/>
  <c r="B242" i="3"/>
  <c r="B210" i="3"/>
  <c r="B178" i="3"/>
  <c r="B229" i="3"/>
  <c r="B197" i="3"/>
  <c r="B167" i="3"/>
  <c r="B151" i="3"/>
  <c r="B140" i="3"/>
  <c r="B259" i="3"/>
  <c r="B246" i="3"/>
  <c r="B214" i="3"/>
  <c r="B182" i="3"/>
  <c r="B233" i="3"/>
  <c r="B201" i="3"/>
  <c r="B169" i="3"/>
  <c r="B153" i="3"/>
  <c r="B225" i="3"/>
  <c r="B165" i="3"/>
  <c r="B284" i="3"/>
  <c r="B138" i="3"/>
  <c r="B135" i="3"/>
  <c r="B188" i="3"/>
  <c r="B175" i="3"/>
  <c r="B112" i="3"/>
  <c r="B226" i="3"/>
  <c r="B181" i="3"/>
  <c r="B113" i="3"/>
  <c r="B217" i="3"/>
  <c r="B47" i="3"/>
  <c r="B63" i="3"/>
  <c r="B79" i="3"/>
  <c r="B95" i="3"/>
  <c r="B41" i="3"/>
  <c r="B73" i="3"/>
  <c r="B34" i="3"/>
  <c r="B66" i="3"/>
  <c r="B98" i="3"/>
  <c r="B44" i="3"/>
  <c r="B60" i="3"/>
  <c r="B76" i="3"/>
  <c r="B92" i="3"/>
  <c r="B37" i="3"/>
  <c r="B69" i="3"/>
  <c r="B62" i="3"/>
  <c r="B94" i="3"/>
  <c r="B55" i="3"/>
  <c r="B87" i="3"/>
  <c r="B57" i="3"/>
  <c r="B50" i="3"/>
  <c r="B36" i="3"/>
  <c r="B68" i="3"/>
  <c r="B100" i="3"/>
  <c r="B85" i="3"/>
  <c r="B78" i="3"/>
  <c r="B59" i="3"/>
  <c r="B91" i="3"/>
  <c r="B65" i="3"/>
  <c r="B97" i="3"/>
  <c r="B90" i="3"/>
  <c r="B40" i="3"/>
  <c r="B72" i="3"/>
  <c r="B93" i="3"/>
  <c r="B86" i="3"/>
  <c r="B35" i="3"/>
  <c r="B51" i="3"/>
  <c r="B67" i="3"/>
  <c r="B83" i="3"/>
  <c r="B99" i="3"/>
  <c r="B49" i="3"/>
  <c r="B81" i="3"/>
  <c r="B42" i="3"/>
  <c r="B74" i="3"/>
  <c r="B32" i="3"/>
  <c r="B48" i="3"/>
  <c r="B64" i="3"/>
  <c r="B80" i="3"/>
  <c r="B96" i="3"/>
  <c r="B45" i="3"/>
  <c r="B77" i="3"/>
  <c r="B38" i="3"/>
  <c r="B70" i="3"/>
  <c r="B39" i="3"/>
  <c r="B71" i="3"/>
  <c r="B89" i="3"/>
  <c r="B82" i="3"/>
  <c r="B52" i="3"/>
  <c r="B84" i="3"/>
  <c r="B53" i="3"/>
  <c r="B46" i="3"/>
  <c r="B43" i="3"/>
  <c r="B75" i="3"/>
  <c r="B58" i="3"/>
  <c r="B56" i="3"/>
  <c r="B88" i="3"/>
  <c r="B61" i="3"/>
  <c r="B54" i="3"/>
  <c r="B3" i="3"/>
  <c r="B19" i="3"/>
  <c r="B4" i="3"/>
  <c r="B17" i="3"/>
  <c r="B6" i="3"/>
  <c r="B22" i="3"/>
  <c r="B16" i="3"/>
  <c r="B13" i="3"/>
  <c r="B11" i="3"/>
  <c r="B27" i="3"/>
  <c r="B29" i="3"/>
  <c r="B30" i="3"/>
  <c r="B28" i="3"/>
  <c r="B7" i="3"/>
  <c r="B23" i="3"/>
  <c r="B12" i="3"/>
  <c r="B21" i="3"/>
  <c r="B10" i="3"/>
  <c r="B26" i="3"/>
  <c r="B20" i="3"/>
  <c r="B25" i="3"/>
  <c r="B24" i="3"/>
  <c r="B14" i="3"/>
  <c r="B8" i="3"/>
  <c r="B15" i="3"/>
  <c r="B31" i="3"/>
  <c r="B9" i="3"/>
  <c r="B2" i="3"/>
  <c r="B18" i="3"/>
  <c r="B5" i="3"/>
  <c r="L3" i="3" l="1"/>
  <c r="L18" i="3"/>
  <c r="L15" i="3"/>
  <c r="L25" i="3"/>
  <c r="L21" i="3"/>
  <c r="L28" i="3"/>
  <c r="L11" i="3"/>
  <c r="L6" i="3"/>
  <c r="L2" i="3"/>
  <c r="L9" i="3"/>
  <c r="L14" i="3"/>
  <c r="L26" i="3"/>
  <c r="L23" i="3"/>
  <c r="L16" i="3"/>
  <c r="L4" i="3"/>
  <c r="L29" i="3"/>
  <c r="L5" i="3"/>
  <c r="L31" i="3"/>
  <c r="L24" i="3"/>
  <c r="L10" i="3"/>
  <c r="L7" i="3"/>
  <c r="L27" i="3"/>
  <c r="L22" i="3"/>
  <c r="L19" i="3"/>
  <c r="L8" i="3"/>
  <c r="L20" i="3"/>
  <c r="L12" i="3"/>
  <c r="L30" i="3"/>
  <c r="L13" i="3"/>
  <c r="L17" i="3"/>
  <c r="L32" i="3"/>
  <c r="B33" i="3"/>
  <c r="L102" i="3" s="1"/>
  <c r="C33" i="3"/>
  <c r="C301" i="3" s="1"/>
  <c r="B301" i="3" l="1"/>
  <c r="L106" i="3"/>
  <c r="L128" i="3"/>
  <c r="L187" i="3"/>
  <c r="L98" i="3"/>
  <c r="L59" i="3"/>
  <c r="L247" i="3"/>
  <c r="L240" i="3"/>
  <c r="L260" i="3"/>
  <c r="L185" i="3"/>
  <c r="L65" i="3"/>
  <c r="L190" i="3"/>
  <c r="L219" i="3"/>
  <c r="L33" i="3"/>
  <c r="L96" i="3"/>
  <c r="L204" i="3"/>
  <c r="L249" i="3"/>
  <c r="L43" i="3"/>
  <c r="L191" i="3"/>
  <c r="L154" i="3"/>
  <c r="L75" i="3"/>
  <c r="L180" i="3"/>
  <c r="L85" i="3"/>
  <c r="L146" i="3"/>
  <c r="L46" i="3"/>
  <c r="L300" i="3"/>
  <c r="L210" i="3"/>
  <c r="L49" i="3"/>
  <c r="L74" i="3"/>
  <c r="L259" i="3"/>
  <c r="L169" i="3"/>
  <c r="L42" i="3"/>
  <c r="L277" i="3"/>
  <c r="L254" i="3"/>
  <c r="L130" i="3"/>
  <c r="L141" i="3"/>
  <c r="L117" i="3"/>
  <c r="L44" i="3"/>
  <c r="L175" i="3"/>
  <c r="L66" i="3"/>
  <c r="L288" i="3"/>
  <c r="L119" i="3"/>
  <c r="L100" i="3"/>
  <c r="L135" i="3"/>
  <c r="L137" i="3"/>
  <c r="L149" i="3"/>
  <c r="L122" i="3"/>
  <c r="L272" i="3"/>
  <c r="L112" i="3"/>
  <c r="L166" i="3"/>
  <c r="L126" i="3"/>
  <c r="L206" i="3"/>
  <c r="L161" i="3"/>
  <c r="L285" i="3"/>
  <c r="L257" i="3"/>
  <c r="L280" i="3"/>
  <c r="L78" i="3"/>
  <c r="L214" i="3"/>
  <c r="L56" i="3"/>
  <c r="L76" i="3"/>
  <c r="L138" i="3"/>
  <c r="L153" i="3"/>
  <c r="L72" i="3"/>
  <c r="L217" i="3"/>
  <c r="L86" i="3"/>
  <c r="L182" i="3"/>
  <c r="L61" i="3"/>
  <c r="L287" i="3"/>
  <c r="L47" i="3"/>
  <c r="L184" i="3"/>
  <c r="L114" i="3"/>
  <c r="L293" i="3"/>
  <c r="L54" i="3"/>
  <c r="L121" i="3"/>
  <c r="L50" i="3"/>
  <c r="L155" i="3"/>
  <c r="L174" i="3"/>
  <c r="L186" i="3"/>
  <c r="L195" i="3"/>
  <c r="L62" i="3"/>
  <c r="L278" i="3"/>
  <c r="L123" i="3"/>
  <c r="L230" i="3"/>
  <c r="L266" i="3"/>
  <c r="L255" i="3"/>
  <c r="L202" i="3"/>
  <c r="L81" i="3"/>
  <c r="L131" i="3"/>
  <c r="L52" i="3"/>
  <c r="L291" i="3"/>
  <c r="L290" i="3"/>
  <c r="L69" i="3"/>
  <c r="L239" i="3"/>
  <c r="L207" i="3"/>
  <c r="L251" i="3"/>
  <c r="L296" i="3"/>
  <c r="L194" i="3"/>
  <c r="L181" i="3"/>
  <c r="L171" i="3"/>
  <c r="L262" i="3"/>
  <c r="L140" i="3"/>
  <c r="L139" i="3"/>
  <c r="L177" i="3"/>
  <c r="L279" i="3"/>
  <c r="L250" i="3"/>
  <c r="L91" i="3"/>
  <c r="L148" i="3"/>
  <c r="L265" i="3"/>
  <c r="L226" i="3"/>
  <c r="L77" i="3"/>
  <c r="L203" i="3"/>
  <c r="L79" i="3"/>
  <c r="L188" i="3"/>
  <c r="L101" i="3"/>
  <c r="L157" i="3"/>
  <c r="L258" i="3"/>
  <c r="L216" i="3"/>
  <c r="L231" i="3"/>
  <c r="L158" i="3"/>
  <c r="L97" i="3"/>
  <c r="L229" i="3"/>
  <c r="L213" i="3"/>
  <c r="L83" i="3"/>
  <c r="L168" i="3"/>
  <c r="L295" i="3"/>
  <c r="L183" i="3"/>
  <c r="L89" i="3"/>
  <c r="L237" i="3"/>
  <c r="L70" i="3"/>
  <c r="L151" i="3"/>
  <c r="L256" i="3"/>
  <c r="L286" i="3"/>
  <c r="L108" i="3"/>
  <c r="L92" i="3"/>
  <c r="L165" i="3"/>
  <c r="L264" i="3"/>
  <c r="L58" i="3"/>
  <c r="L129" i="3"/>
  <c r="L197" i="3"/>
  <c r="L283" i="3"/>
  <c r="L84" i="3"/>
  <c r="L232" i="3"/>
  <c r="L200" i="3"/>
  <c r="L244" i="3"/>
  <c r="L267" i="3"/>
  <c r="L245" i="3"/>
  <c r="L34" i="3"/>
  <c r="L242" i="3"/>
  <c r="L189" i="3"/>
  <c r="L71" i="3"/>
  <c r="L176" i="3"/>
  <c r="L208" i="3"/>
  <c r="L173" i="3"/>
  <c r="L179" i="3"/>
  <c r="L99" i="3"/>
  <c r="L274" i="3"/>
  <c r="L276" i="3"/>
  <c r="L292" i="3"/>
  <c r="L41" i="3"/>
  <c r="L80" i="3"/>
  <c r="L136" i="3"/>
  <c r="L248" i="3"/>
  <c r="L150" i="3"/>
  <c r="L88" i="3"/>
  <c r="L270" i="3"/>
  <c r="L294" i="3"/>
  <c r="L223" i="3"/>
  <c r="L95" i="3"/>
  <c r="L124" i="3"/>
  <c r="L298" i="3"/>
  <c r="L38" i="3"/>
  <c r="L228" i="3"/>
  <c r="L212" i="3"/>
  <c r="L143" i="3"/>
  <c r="L144" i="3"/>
  <c r="L233" i="3"/>
  <c r="L271" i="3"/>
  <c r="L215" i="3"/>
  <c r="L118" i="3"/>
  <c r="L51" i="3"/>
  <c r="L145" i="3"/>
  <c r="L252" i="3"/>
  <c r="L111" i="3"/>
  <c r="L142" i="3"/>
  <c r="L133" i="3"/>
  <c r="L107" i="3"/>
  <c r="L196" i="3"/>
  <c r="L94" i="3"/>
  <c r="L238" i="3"/>
  <c r="L170" i="3"/>
  <c r="L82" i="3"/>
  <c r="L193" i="3"/>
  <c r="L104" i="3"/>
  <c r="L37" i="3"/>
  <c r="L113" i="3"/>
  <c r="L261" i="3"/>
  <c r="L281" i="3"/>
  <c r="L115" i="3"/>
  <c r="L36" i="3"/>
  <c r="L116" i="3"/>
  <c r="L167" i="3"/>
  <c r="L134" i="3"/>
  <c r="L55" i="3"/>
  <c r="L63" i="3"/>
  <c r="L209" i="3"/>
  <c r="L211" i="3"/>
  <c r="L289" i="3"/>
  <c r="L40" i="3"/>
  <c r="L220" i="3"/>
  <c r="L57" i="3"/>
  <c r="L234" i="3"/>
  <c r="L269" i="3"/>
  <c r="L246" i="3"/>
  <c r="L227" i="3"/>
  <c r="L224" i="3"/>
  <c r="L35" i="3"/>
  <c r="L243" i="3"/>
  <c r="L120" i="3"/>
  <c r="L132" i="3"/>
  <c r="L205" i="3"/>
  <c r="L282" i="3"/>
  <c r="L67" i="3"/>
  <c r="L218" i="3"/>
  <c r="L253" i="3"/>
  <c r="L53" i="3"/>
  <c r="L172" i="3"/>
  <c r="L299" i="3"/>
  <c r="L164" i="3"/>
  <c r="L160" i="3"/>
  <c r="L225" i="3"/>
  <c r="L284" i="3"/>
  <c r="L297" i="3"/>
  <c r="L147" i="3"/>
  <c r="L45" i="3"/>
  <c r="L263" i="3"/>
  <c r="L268" i="3"/>
  <c r="L93" i="3"/>
  <c r="L178" i="3"/>
  <c r="L105" i="3"/>
  <c r="L48" i="3"/>
  <c r="L163" i="3"/>
  <c r="L125" i="3"/>
  <c r="L241" i="3"/>
  <c r="L109" i="3"/>
  <c r="L39" i="3"/>
  <c r="L221" i="3"/>
  <c r="L156" i="3"/>
  <c r="L222" i="3"/>
  <c r="L73" i="3"/>
  <c r="L198" i="3"/>
  <c r="L235" i="3"/>
  <c r="L110" i="3"/>
  <c r="L68" i="3"/>
  <c r="L127" i="3"/>
  <c r="L64" i="3"/>
  <c r="L162" i="3"/>
  <c r="L201" i="3"/>
  <c r="L90" i="3"/>
  <c r="L275" i="3"/>
  <c r="L159" i="3"/>
  <c r="L60" i="3"/>
  <c r="L152" i="3"/>
  <c r="L103" i="3"/>
  <c r="L192" i="3"/>
  <c r="L236" i="3"/>
  <c r="L87" i="3"/>
  <c r="L199" i="3"/>
  <c r="L273" i="3"/>
</calcChain>
</file>

<file path=xl/sharedStrings.xml><?xml version="1.0" encoding="utf-8"?>
<sst xmlns="http://schemas.openxmlformats.org/spreadsheetml/2006/main" count="842" uniqueCount="237">
  <si>
    <t>Article</t>
  </si>
  <si>
    <t>Nomenclature</t>
  </si>
  <si>
    <t>poid</t>
  </si>
  <si>
    <t>Qte</t>
  </si>
  <si>
    <t>masse net</t>
  </si>
  <si>
    <t>valleur fiscal</t>
  </si>
  <si>
    <t>pays dest</t>
  </si>
  <si>
    <t>pays origi</t>
  </si>
  <si>
    <t>article</t>
  </si>
  <si>
    <t>nomenclature</t>
  </si>
  <si>
    <t>régime</t>
  </si>
  <si>
    <t>Nature transaction</t>
  </si>
  <si>
    <t>Mode transport</t>
  </si>
  <si>
    <t>Département</t>
  </si>
  <si>
    <t>Déclaration d'échanges de bien (PRODOUANE)</t>
  </si>
  <si>
    <t>Edité le</t>
  </si>
  <si>
    <t>Direction générale des douanes et droits indirects</t>
  </si>
  <si>
    <t>Somme masse nette</t>
  </si>
  <si>
    <t xml:space="preserve">prix </t>
  </si>
  <si>
    <t>Nature Transaction</t>
  </si>
  <si>
    <t>Mode Transport</t>
  </si>
  <si>
    <t>Pays d'origine</t>
  </si>
  <si>
    <t>Pays destination</t>
  </si>
  <si>
    <t>Gancho Acortador VHO 6-8</t>
  </si>
  <si>
    <t>Gancho Acortador VHO 7/8-8</t>
  </si>
  <si>
    <t>Gancho Acortador VHO 10-8</t>
  </si>
  <si>
    <t>Gancho Acortador VHO 13-8</t>
  </si>
  <si>
    <t>Gancho Arcotador VHO 18/20-8</t>
  </si>
  <si>
    <t>Ganvho Arcotador VHO 32-8</t>
  </si>
  <si>
    <t>Gancho Arcotador VHO 26-8</t>
  </si>
  <si>
    <t>Gancho Seguridad CLG 6-8</t>
  </si>
  <si>
    <t>Gancho Seguridad CLG 7/8-8</t>
  </si>
  <si>
    <t>Gancho Seguridad CLG 10-8</t>
  </si>
  <si>
    <t>Gancho Seguridad CLG 13-8</t>
  </si>
  <si>
    <t>Union Doble CADENA MOD-VG 6/8</t>
  </si>
  <si>
    <t>Union Doble CADENA MOD-VG 7-8/8</t>
  </si>
  <si>
    <t>Union Doble CADENA MOD-VG10/8</t>
  </si>
  <si>
    <t>Union Doble CADENA MOD-VG 13/8</t>
  </si>
  <si>
    <t>Union Doble CADENA MOD-VG 16/8</t>
  </si>
  <si>
    <t>Union Doble CADENA MOD-VG 18/20-8</t>
  </si>
  <si>
    <t>Union Doble CADENA MOD-VG 22/8</t>
  </si>
  <si>
    <t>Union Doble CADENA MOD-VG 26/8</t>
  </si>
  <si>
    <t>Union Doble CADENA MOD-VG 32/8</t>
  </si>
  <si>
    <t>Gancho Acortador Directo Cadena VHG 7/8-8</t>
  </si>
  <si>
    <t>Cadena G°80 13 mm 1/2</t>
  </si>
  <si>
    <t>Cadena G°80 6 mm 1/4</t>
  </si>
  <si>
    <t>Cadena G°80 8mm 5/16</t>
  </si>
  <si>
    <t>Cadena G° 80 10 mm 3/8</t>
  </si>
  <si>
    <t xml:space="preserve">Cable Piloto Antig.12 Cordones Hexagonal 13Ø x </t>
  </si>
  <si>
    <t>Anilla Simple G°80 SIN Parte Plana A-18</t>
  </si>
  <si>
    <t>Grillete A.R. Lira HC62 5/8</t>
  </si>
  <si>
    <t>Eslinga TUBULAR SIN-FIN SRS 6000KG</t>
  </si>
  <si>
    <t xml:space="preserve">Eslinga TUBULAR SIN-FIN SRS 1000 KG </t>
  </si>
  <si>
    <t xml:space="preserve">Eslinga TUBULAR SIN-FIN SRS 4000 KG </t>
  </si>
  <si>
    <t xml:space="preserve">Eslinga TUBULAR SIN-FIN SRS 5000 KG </t>
  </si>
  <si>
    <t>Grillete A.R. Lira HA-2  9.500 KG 1"1/8</t>
  </si>
  <si>
    <t>Grillete A.R. Lira HA-2  8.500 KG 1"</t>
  </si>
  <si>
    <t>Grillete A.R. Lira HA-2  6.500 KG 7/8</t>
  </si>
  <si>
    <t>Grillete A.R. Lira HA-2  3.250 KG 5/8</t>
  </si>
  <si>
    <t xml:space="preserve">Eslinga PLANA BZ-150  5000 KG </t>
  </si>
  <si>
    <t xml:space="preserve">Eslinga PLANA BZ-120  4000 KG </t>
  </si>
  <si>
    <t>Gancho  Seguridad CLS 6-8 1120KG</t>
  </si>
  <si>
    <t>Gancho Seguridad CLS 26-8</t>
  </si>
  <si>
    <t>Gancho Acortador Directo Cadena VHG 26-8</t>
  </si>
  <si>
    <t>Anilla Triple G°80 SIN Parte PLANA 26-8</t>
  </si>
  <si>
    <t>Eslinga Tubular SIN-FIN SRS 2000 Kg</t>
  </si>
  <si>
    <t>Eslinga Cable 6X36 Classe A</t>
  </si>
  <si>
    <t>Pulpo Cable 6X36</t>
  </si>
  <si>
    <t>Piezas de Konfetti con 1 ASA</t>
  </si>
  <si>
    <t>Eslinga Cable Plastificado 6X8</t>
  </si>
  <si>
    <t>Grillete A.R Lira HC-2 25.000 KG 1"3/4</t>
  </si>
  <si>
    <t>Gancho Acortador Directo Cadena VHG 16-8</t>
  </si>
  <si>
    <t>Gancho Seguridad CLS 7/8-8</t>
  </si>
  <si>
    <t>Grillete A.R. Lira HA-2 2000 KG 1/2"</t>
  </si>
  <si>
    <t>Grillete A.R. Lira HA-2  4.750 KG 3/4"</t>
  </si>
  <si>
    <t>Grillete A.R. Lira HA-2 12000 KG 1"1/4</t>
  </si>
  <si>
    <t>Grillete A.R. Lira HA-2  13500 1"3/8</t>
  </si>
  <si>
    <t>Grillete A.R. Lira HA-2  17000 KG 1"1/2</t>
  </si>
  <si>
    <t>Grillete A.R. Lira HA-2 1500 KG 7 1/16</t>
  </si>
  <si>
    <t>Union Doble VG 18/20</t>
  </si>
  <si>
    <t>Cadena G°80 16 mm 5/8</t>
  </si>
  <si>
    <t>Tensor Cadena RLSP 10-8</t>
  </si>
  <si>
    <t>Cable 7X19+0 GALVA C/D 8mm</t>
  </si>
  <si>
    <t>CABLE 6X36 (7X7+0) GALVA T.D 22mm</t>
  </si>
  <si>
    <t>Cable 7X19+0 GALVA C/D 10mm</t>
  </si>
  <si>
    <t>Cable 7X19+0 GALVA C/D 12mm</t>
  </si>
  <si>
    <t>CABLE 6X36 (7X7+0) GALVA T.D 14mm</t>
  </si>
  <si>
    <t>CABLE 6X36 (7X7+0) GALVA T.D 20mm</t>
  </si>
  <si>
    <t>Eslinga TUBULAR SIN-FIN SRS  3000 KG</t>
  </si>
  <si>
    <t>Cable 7X19+0 GALVA C/D 6mm</t>
  </si>
  <si>
    <t>Eslinga PLANA BZ-30 1000KG</t>
  </si>
  <si>
    <t>Eslinga PLANA BZ-90 3000KG</t>
  </si>
  <si>
    <t xml:space="preserve">Eslinga TUBULAR SIN-FIN SRS 10000 KG </t>
  </si>
  <si>
    <t>Eslinga Cable 6X36 6500KG</t>
  </si>
  <si>
    <t>Eslinga Cable 7X19 4750KG</t>
  </si>
  <si>
    <t>Cadena G° 80 32 mm 1 1/4</t>
  </si>
  <si>
    <t>Numéro facture</t>
  </si>
  <si>
    <t>Cable 8X19(SL) Ascensor A.MIXTA Negro 10MM</t>
  </si>
  <si>
    <t>Cable 8X19(SL) Ascensor A.MIXTA Negro 13MM</t>
  </si>
  <si>
    <t>F712-14</t>
  </si>
  <si>
    <t>F71225-14</t>
  </si>
  <si>
    <t>CABLE 6X36 (7X7+0) GALVA T.D 16mm</t>
  </si>
  <si>
    <t>F71226-14</t>
  </si>
  <si>
    <t>F71227-14</t>
  </si>
  <si>
    <t>Petillo de seguridad GHO D. 19-20MM</t>
  </si>
  <si>
    <t>2.998 / 1</t>
  </si>
  <si>
    <t>Maillon de jonction pour chaîne 32mm grade 80</t>
  </si>
  <si>
    <t>Cable acier galv antigiratoire 1960N/mm² 35x7D.19mm</t>
  </si>
  <si>
    <t>Cable acier galv antigiratoire 1960N/mm² 35x7D.26mm</t>
  </si>
  <si>
    <t>Tendeur(Hamburger)27mm -400mm</t>
  </si>
  <si>
    <t>Cable acier Galvaniser 2160N/mm² 8 torons Compacté droite  20mm RHOL</t>
  </si>
  <si>
    <t>2;999 / 1</t>
  </si>
  <si>
    <t>3.000 / 1</t>
  </si>
  <si>
    <t>Manchons cylindriques en aluminum</t>
  </si>
  <si>
    <t>VF493004</t>
  </si>
  <si>
    <t>792/2014</t>
  </si>
  <si>
    <t>832/2014</t>
  </si>
  <si>
    <t>865/2014</t>
  </si>
  <si>
    <t>866/2014</t>
  </si>
  <si>
    <t>891/2014</t>
  </si>
  <si>
    <t>F71228-14</t>
  </si>
  <si>
    <t>F71133-14</t>
  </si>
  <si>
    <t>F71134-14</t>
  </si>
  <si>
    <t>F71135-14</t>
  </si>
  <si>
    <t>F71136-14</t>
  </si>
  <si>
    <t>F71137-14</t>
  </si>
  <si>
    <t>F71138-14</t>
  </si>
  <si>
    <t>F71139-14</t>
  </si>
  <si>
    <t>F71140-14</t>
  </si>
  <si>
    <t>F71141-14</t>
  </si>
  <si>
    <t>F71212-14</t>
  </si>
  <si>
    <t>F71142-14</t>
  </si>
  <si>
    <t>Sous Total de Valleur Fiscal</t>
  </si>
  <si>
    <t>Dép</t>
  </si>
  <si>
    <t>Sous total de la Qte</t>
  </si>
  <si>
    <t>Fournisseur</t>
  </si>
  <si>
    <t>BEZABALA</t>
  </si>
  <si>
    <t>Fournissuer</t>
  </si>
  <si>
    <t>ligne contenue</t>
  </si>
  <si>
    <t>état</t>
  </si>
  <si>
    <t xml:space="preserve">LISTE DEROULATE </t>
  </si>
  <si>
    <t>Eslinga Plana BZ-180 6.000 Kg</t>
  </si>
  <si>
    <t>Colonne1</t>
  </si>
  <si>
    <t>F71334-14</t>
  </si>
  <si>
    <t>F71335-14</t>
  </si>
  <si>
    <t>F71336-14</t>
  </si>
  <si>
    <t>Eslinga Plana BZ-60 2.000 Kg</t>
  </si>
  <si>
    <t>F71338-14</t>
  </si>
  <si>
    <t>Cable 7X19+0 GALVA C/D 5mm</t>
  </si>
  <si>
    <t>F71340-14</t>
  </si>
  <si>
    <t>Cable 7X7+0 Galva 3mm</t>
  </si>
  <si>
    <t>TENSOR Cadena RLSP 13-8</t>
  </si>
  <si>
    <t>F71343-14</t>
  </si>
  <si>
    <t>F71344-14</t>
  </si>
  <si>
    <t>Gatos de Cremallera Modelo TOP de Tractel 3 TN</t>
  </si>
  <si>
    <t>Gatos de Cremallera Modelo TOP de Tractel 5 TN</t>
  </si>
  <si>
    <t>F71345-14</t>
  </si>
  <si>
    <t>Cable 7X19+0 GALVA Clase A, C/D 16mm</t>
  </si>
  <si>
    <t>F71347-14</t>
  </si>
  <si>
    <t>Gancho de Acceso  DIREC CADENA GHS 13-8 5300KG</t>
  </si>
  <si>
    <t>F71348-14</t>
  </si>
  <si>
    <t>F71349-14</t>
  </si>
  <si>
    <t>F71350-14</t>
  </si>
  <si>
    <t>F71351-14</t>
  </si>
  <si>
    <t>Tensor A.R. DE 1" 3/4 X 18" De Horquillas 12700Kg</t>
  </si>
  <si>
    <t>Eslinga TUBULAR SIN-FIN SRS 8000 KG</t>
  </si>
  <si>
    <t>F71352-14</t>
  </si>
  <si>
    <t>F71353-14</t>
  </si>
  <si>
    <t>Grillete A.R RECTO HA-1 3.250 KG 5/8"</t>
  </si>
  <si>
    <t xml:space="preserve">Gancho GIRATORIO SEGUIRIDAD CLW 7-8 2000 KG </t>
  </si>
  <si>
    <t>F71355-14</t>
  </si>
  <si>
    <t>F71356-14</t>
  </si>
  <si>
    <t>F71357-14</t>
  </si>
  <si>
    <t>F71360-14</t>
  </si>
  <si>
    <t>REMA Treuil Manuel RWL 250 KG</t>
  </si>
  <si>
    <t>VF493197</t>
  </si>
  <si>
    <t>Cable Acier Galv Graisse 8 Torons Compacte Diam 24 mm droite</t>
  </si>
  <si>
    <t>Cable Antifiratoire Galv Graisse  Diam 30 mm compacte35P droite</t>
  </si>
  <si>
    <t>Cable Acier Galv Graisse 8 P Compacte Diam 28 mm gauche</t>
  </si>
  <si>
    <t xml:space="preserve">Cable Antifiratoire Galv Graisse  35x7 Diam 18 mm </t>
  </si>
  <si>
    <t>REMA TEO-1250 BALANCE Grue</t>
  </si>
  <si>
    <t>Grue D'Atelier REMA GWK-1000</t>
  </si>
  <si>
    <t>VF493461</t>
  </si>
  <si>
    <t>REMA-holand</t>
  </si>
  <si>
    <t>4.024/1</t>
  </si>
  <si>
    <t>EUROCABLE</t>
  </si>
  <si>
    <t>GANCHO SOB 16-8 8.000 KG</t>
  </si>
  <si>
    <t>F71438-14</t>
  </si>
  <si>
    <t>F71439-14</t>
  </si>
  <si>
    <t>GANCHO SEGURIDAD CLG 16-8 8.000KG</t>
  </si>
  <si>
    <t>Cable 6X36 (7X7+0) GALV. ENRG. T.D. 18 MM</t>
  </si>
  <si>
    <t>F71440-14</t>
  </si>
  <si>
    <t xml:space="preserve">Pestillo de seguridad GLS Y CLG 16-8 </t>
  </si>
  <si>
    <t>F71442-14</t>
  </si>
  <si>
    <t>F71443-14</t>
  </si>
  <si>
    <t>F71444-14</t>
  </si>
  <si>
    <t>Grillete A.R. LIRA HA-2 55.000 KG 2"1/2</t>
  </si>
  <si>
    <t>F71446-14</t>
  </si>
  <si>
    <t>Annilla TRIPLE G°80 SIN PARTE PLANA 20-8</t>
  </si>
  <si>
    <t>F71450-14</t>
  </si>
  <si>
    <t>CADENA G°80 20 MM</t>
  </si>
  <si>
    <t>CADENA G°80 26 MM 1"</t>
  </si>
  <si>
    <t>Gancho SEGURIDAD CLG 18/20-8</t>
  </si>
  <si>
    <t>GANCHO ACORTADOR VHO 16-8 8.000KG</t>
  </si>
  <si>
    <t>F71451-14</t>
  </si>
  <si>
    <t>F71453-14</t>
  </si>
  <si>
    <t>GANCHO SOB 19/20-8 12.500 KG</t>
  </si>
  <si>
    <t xml:space="preserve">Pestillo de seguridad SOB D. 19-20 MM </t>
  </si>
  <si>
    <t>F71454-14</t>
  </si>
  <si>
    <t>NEMAG</t>
  </si>
  <si>
    <t>Maille de jonction Nemag No 13</t>
  </si>
  <si>
    <t>Poires de jonction Nemag No 13</t>
  </si>
  <si>
    <t>Poires de jonction Nemag No 09</t>
  </si>
  <si>
    <t>Poires de jonction Nemag No 10</t>
  </si>
  <si>
    <t>Manille Lyre Boulonnée 9.5T</t>
  </si>
  <si>
    <t>Plaque d'identification 60X40mm</t>
  </si>
  <si>
    <t>4.336/1</t>
  </si>
  <si>
    <t>Cable INOX 7X19 3mm</t>
  </si>
  <si>
    <t>Super 8 C Galvanisé 2160N/mm² DIA 18mm RHOL 296,80kN</t>
  </si>
  <si>
    <t>4.143/1</t>
  </si>
  <si>
    <t xml:space="preserve">HSCP 8-TORONS 68MM </t>
  </si>
  <si>
    <t>Exsil n.v.</t>
  </si>
  <si>
    <t>Patte d'oie HMPE 12 TORONS 24MM 2 boucles croisé</t>
  </si>
  <si>
    <t xml:space="preserve">Cable acier GALVA 6x36+AM D 42mm </t>
  </si>
  <si>
    <t>4.142/1</t>
  </si>
  <si>
    <t>Cable 6X36 (7X7+0) GALV. ENGR. T.D. 34 MM</t>
  </si>
  <si>
    <t>Cable 6X36 (7X7+0) GALV. ENGR. T.I. 36 MM</t>
  </si>
  <si>
    <t>Cable 6X36 (7X7+0) GALV. ENGR. T.I. 28MM</t>
  </si>
  <si>
    <t>Cable 6X36 (7X7+0) GALV. ENGR. T.I. 34MM</t>
  </si>
  <si>
    <t>Cable 6X36 (7X7+0) GALV. ENGR. T.D. 36 MM</t>
  </si>
  <si>
    <t>Gancho GIRATORIO A.R. CON LENGUETA 5,4TN</t>
  </si>
  <si>
    <t>Gancho GIRATORIO A.R. CON LENGUETA 11TN</t>
  </si>
  <si>
    <t>Dynamométre Tractel type LLX H - 25 T</t>
  </si>
  <si>
    <t>PowerLimit</t>
  </si>
  <si>
    <t>FR</t>
  </si>
  <si>
    <t>ES</t>
  </si>
  <si>
    <r>
      <rPr>
        <b/>
        <sz val="11"/>
        <color theme="0"/>
        <rFont val="Arial"/>
        <family val="2"/>
      </rPr>
      <t>les sommes</t>
    </r>
    <r>
      <rPr>
        <b/>
        <sz val="10"/>
        <color theme="0"/>
        <rFont val="Arial"/>
        <family val="2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</si>
</sst>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00000000"/>
    <numFmt numFmtId="165" formatCode="0.000"/>
    <numFmt numFmtId="166" formatCode="0.0"/>
    <numFmt numFmtId="167" formatCode="#,##0.000###\K\g"/>
    <numFmt numFmtId="168" formatCode="#,##0.00###\K\g"/>
  </numFmts>
  <fonts count="36" x14ac:knownFonts="1">
    <font>
      <sz val="10"/>
      <name val="Arial"/>
    </font>
    <font>
      <sz val="11"/>
      <color theme="1"/>
      <name val="Century Gothic"/>
      <family val="2"/>
      <scheme val="minor"/>
    </font>
    <font>
      <sz val="8"/>
      <name val="Arial"/>
      <family val="2"/>
    </font>
    <font>
      <u/>
      <sz val="10"/>
      <color indexed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1"/>
      <color rgb="FF3F3F3F"/>
      <name val="Century Gothic"/>
      <family val="2"/>
      <scheme val="minor"/>
    </font>
    <font>
      <sz val="11"/>
      <color theme="0"/>
      <name val="Century Gothic"/>
      <family val="2"/>
      <scheme val="minor"/>
    </font>
    <font>
      <b/>
      <sz val="9"/>
      <name val="Adobe Garamond Pro Bold"/>
      <family val="1"/>
    </font>
    <font>
      <b/>
      <sz val="14"/>
      <name val="Adobe Garamond Pro Bold"/>
      <family val="1"/>
    </font>
    <font>
      <b/>
      <sz val="8"/>
      <name val="Adobe Garamond Pro Bold"/>
      <family val="1"/>
    </font>
    <font>
      <b/>
      <sz val="16"/>
      <name val="Adobe Garamond Pro Bold"/>
      <family val="1"/>
    </font>
    <font>
      <sz val="9"/>
      <name val="Adobe Garamond Pro Bold"/>
      <family val="1"/>
    </font>
    <font>
      <sz val="10"/>
      <name val="Adobe Garamond Pro Bold"/>
      <family val="1"/>
    </font>
    <font>
      <sz val="10"/>
      <name val="Arial"/>
      <family val="2"/>
    </font>
    <font>
      <b/>
      <sz val="11"/>
      <color theme="0"/>
      <name val="Century Gothic"/>
      <family val="2"/>
      <scheme val="minor"/>
    </font>
    <font>
      <sz val="11"/>
      <color theme="1" tint="4.9989318521683403E-2"/>
      <name val="Century Gothic"/>
      <family val="2"/>
      <scheme val="minor"/>
    </font>
    <font>
      <sz val="10"/>
      <name val="Arial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8"/>
      <name val="Adobe Garamond Pro Bold"/>
      <family val="1"/>
    </font>
    <font>
      <b/>
      <sz val="16"/>
      <color theme="8" tint="0.39997558519241921"/>
      <name val="Adobe Garamond Pro Bold"/>
      <family val="1"/>
    </font>
    <font>
      <sz val="16"/>
      <color theme="8" tint="0.39997558519241921"/>
      <name val="Adobe Garamond Pro Bold"/>
      <family val="1"/>
    </font>
    <font>
      <sz val="48"/>
      <name val="Arial"/>
      <family val="2"/>
    </font>
    <font>
      <sz val="14"/>
      <color theme="1" tint="4.9989318521683403E-2"/>
      <name val="Century Gothic"/>
      <family val="2"/>
      <scheme val="minor"/>
    </font>
    <font>
      <sz val="16"/>
      <color theme="1" tint="4.9989318521683403E-2"/>
      <name val="Century Gothic"/>
      <family val="2"/>
      <scheme val="minor"/>
    </font>
    <font>
      <b/>
      <sz val="20"/>
      <name val="Adobe Garamond Pro Bold"/>
      <family val="1"/>
    </font>
    <font>
      <sz val="20"/>
      <name val="Arial"/>
      <family val="2"/>
    </font>
    <font>
      <sz val="20"/>
      <name val="Adobe Garamond Pro Bold"/>
      <family val="1"/>
    </font>
    <font>
      <u/>
      <sz val="20"/>
      <color indexed="12"/>
      <name val="Adobe Garamond Pro Bold"/>
      <family val="1"/>
    </font>
    <font>
      <b/>
      <u/>
      <sz val="20"/>
      <color indexed="12"/>
      <name val="Adobe Garamond Pro Bold"/>
      <family val="1"/>
    </font>
    <font>
      <b/>
      <i/>
      <sz val="18"/>
      <name val="Adobe Garamond Pro Bold"/>
      <family val="1"/>
    </font>
    <font>
      <sz val="10"/>
      <color theme="0"/>
      <name val="Arial"/>
      <family val="2"/>
    </font>
    <font>
      <b/>
      <sz val="11"/>
      <color theme="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14996795556505021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rgb="FF3F3F3F"/>
      </right>
      <top/>
      <bottom/>
      <diagonal/>
    </border>
    <border>
      <left style="thin">
        <color rgb="FF3F3F3F"/>
      </left>
      <right/>
      <top/>
      <bottom/>
      <diagonal/>
    </border>
    <border>
      <left style="mediumDashed">
        <color auto="1"/>
      </left>
      <right style="mediumDashed">
        <color auto="1"/>
      </right>
      <top style="slantDashDot">
        <color auto="1"/>
      </top>
      <bottom style="mediumDashed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medium">
        <color indexed="64"/>
      </right>
      <top style="thick">
        <color auto="1"/>
      </top>
      <bottom/>
      <diagonal/>
    </border>
    <border>
      <left style="thick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8" fillId="2" borderId="4" applyNumberFormat="0" applyAlignment="0" applyProtection="0"/>
    <xf numFmtId="0" fontId="9" fillId="3" borderId="0" applyNumberFormat="0" applyBorder="0" applyAlignment="0" applyProtection="0"/>
    <xf numFmtId="0" fontId="1" fillId="4" borderId="0" applyNumberFormat="0" applyBorder="0" applyAlignment="0" applyProtection="0"/>
    <xf numFmtId="0" fontId="9" fillId="5" borderId="0" applyNumberFormat="0" applyBorder="0" applyAlignment="0" applyProtection="0"/>
    <xf numFmtId="44" fontId="19" fillId="0" borderId="0" applyFont="0" applyFill="0" applyBorder="0" applyAlignment="0" applyProtection="0"/>
  </cellStyleXfs>
  <cellXfs count="161">
    <xf numFmtId="0" fontId="0" fillId="0" borderId="0" xfId="0"/>
    <xf numFmtId="0" fontId="7" fillId="0" borderId="0" xfId="0" quotePrefix="1" applyFont="1" applyBorder="1" applyAlignment="1">
      <alignment horizontal="center" vertical="center" wrapText="1" shrinkToFit="1"/>
    </xf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 wrapText="1" shrinkToFit="1"/>
    </xf>
    <xf numFmtId="0" fontId="5" fillId="0" borderId="0" xfId="0" applyFont="1" applyBorder="1" applyAlignment="1">
      <alignment horizontal="center" wrapText="1" shrinkToFit="1"/>
    </xf>
    <xf numFmtId="0" fontId="5" fillId="0" borderId="0" xfId="0" applyFont="1" applyAlignment="1">
      <alignment horizontal="center" wrapText="1" shrinkToFit="1"/>
    </xf>
    <xf numFmtId="3" fontId="7" fillId="0" borderId="0" xfId="0" applyNumberFormat="1" applyFont="1" applyBorder="1" applyAlignment="1">
      <alignment horizontal="center"/>
    </xf>
    <xf numFmtId="0" fontId="10" fillId="6" borderId="0" xfId="0" applyNumberFormat="1" applyFont="1" applyFill="1" applyBorder="1" applyAlignment="1">
      <alignment horizontal="left" vertical="top" wrapText="1"/>
    </xf>
    <xf numFmtId="0" fontId="12" fillId="6" borderId="0" xfId="0" applyNumberFormat="1" applyFont="1" applyFill="1" applyBorder="1" applyAlignment="1">
      <alignment horizontal="left" vertical="top" wrapText="1" readingOrder="1"/>
    </xf>
    <xf numFmtId="0" fontId="12" fillId="6" borderId="0" xfId="0" applyNumberFormat="1" applyFont="1" applyFill="1" applyBorder="1" applyAlignment="1">
      <alignment horizontal="left" vertical="top" wrapText="1"/>
    </xf>
    <xf numFmtId="0" fontId="10" fillId="6" borderId="0" xfId="0" applyNumberFormat="1" applyFont="1" applyFill="1" applyBorder="1" applyAlignment="1">
      <alignment horizontal="left" vertical="top" wrapText="1" readingOrder="1"/>
    </xf>
    <xf numFmtId="0" fontId="10" fillId="0" borderId="0" xfId="0" applyNumberFormat="1" applyFont="1" applyAlignment="1">
      <alignment horizontal="left" vertical="top" wrapText="1" readingOrder="1"/>
    </xf>
    <xf numFmtId="0" fontId="10" fillId="6" borderId="0" xfId="0" applyNumberFormat="1" applyFont="1" applyFill="1" applyBorder="1" applyAlignment="1">
      <alignment horizontal="right" vertical="top" wrapText="1"/>
    </xf>
    <xf numFmtId="14" fontId="10" fillId="6" borderId="0" xfId="0" applyNumberFormat="1" applyFont="1" applyFill="1" applyBorder="1" applyAlignment="1">
      <alignment horizontal="left" vertical="top" wrapText="1"/>
    </xf>
    <xf numFmtId="0" fontId="13" fillId="6" borderId="0" xfId="0" applyNumberFormat="1" applyFont="1" applyFill="1" applyBorder="1" applyAlignment="1">
      <alignment vertical="center" wrapText="1" readingOrder="1"/>
    </xf>
    <xf numFmtId="0" fontId="12" fillId="0" borderId="0" xfId="0" applyNumberFormat="1" applyFont="1" applyAlignment="1">
      <alignment horizontal="left" vertical="top" wrapText="1" readingOrder="1"/>
    </xf>
    <xf numFmtId="0" fontId="14" fillId="6" borderId="0" xfId="0" applyNumberFormat="1" applyFont="1" applyFill="1" applyBorder="1" applyAlignment="1">
      <alignment horizontal="right" vertical="top" wrapText="1"/>
    </xf>
    <xf numFmtId="0" fontId="10" fillId="6" borderId="5" xfId="0" applyNumberFormat="1" applyFont="1" applyFill="1" applyBorder="1" applyAlignment="1">
      <alignment horizontal="right" vertical="top" wrapText="1"/>
    </xf>
    <xf numFmtId="0" fontId="15" fillId="6" borderId="5" xfId="0" applyNumberFormat="1" applyFont="1" applyFill="1" applyBorder="1" applyAlignment="1">
      <alignment horizontal="left" vertical="top" wrapText="1"/>
    </xf>
    <xf numFmtId="0" fontId="10" fillId="0" borderId="0" xfId="0" applyNumberFormat="1" applyFont="1" applyBorder="1" applyAlignment="1">
      <alignment horizontal="left" vertical="top" wrapText="1" readingOrder="1"/>
    </xf>
    <xf numFmtId="0" fontId="10" fillId="6" borderId="0" xfId="0" applyNumberFormat="1" applyFont="1" applyFill="1" applyBorder="1" applyAlignment="1" applyProtection="1">
      <alignment horizontal="left" vertical="top" wrapText="1" readingOrder="1"/>
      <protection locked="0"/>
    </xf>
    <xf numFmtId="0" fontId="10" fillId="0" borderId="0" xfId="0" applyNumberFormat="1" applyFont="1" applyBorder="1" applyAlignment="1" applyProtection="1">
      <alignment horizontal="left" vertical="top" wrapText="1" readingOrder="1"/>
      <protection locked="0"/>
    </xf>
    <xf numFmtId="0" fontId="10" fillId="0" borderId="0" xfId="0" applyNumberFormat="1" applyFont="1" applyAlignment="1">
      <alignment horizontal="center" vertical="top" wrapText="1"/>
    </xf>
    <xf numFmtId="0" fontId="15" fillId="0" borderId="0" xfId="0" applyNumberFormat="1" applyFont="1" applyAlignment="1">
      <alignment horizontal="left" vertical="top" wrapText="1" readingOrder="1"/>
    </xf>
    <xf numFmtId="0" fontId="0" fillId="0" borderId="0" xfId="0" applyAlignment="1">
      <alignment horizontal="center" vertical="center"/>
    </xf>
    <xf numFmtId="0" fontId="10" fillId="6" borderId="3" xfId="0" applyNumberFormat="1" applyFont="1" applyFill="1" applyBorder="1" applyAlignment="1">
      <alignment vertical="top" wrapText="1"/>
    </xf>
    <xf numFmtId="0" fontId="0" fillId="0" borderId="8" xfId="0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18" fillId="0" borderId="11" xfId="5" applyNumberFormat="1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18" fillId="6" borderId="6" xfId="5" applyFont="1" applyFill="1" applyBorder="1" applyAlignment="1">
      <alignment horizontal="center" vertical="center" wrapText="1" shrinkToFit="1"/>
    </xf>
    <xf numFmtId="0" fontId="9" fillId="0" borderId="10" xfId="4" applyFont="1" applyFill="1" applyBorder="1" applyAlignment="1">
      <alignment horizontal="center"/>
    </xf>
    <xf numFmtId="0" fontId="9" fillId="0" borderId="12" xfId="4" applyFont="1" applyFill="1" applyBorder="1" applyAlignment="1">
      <alignment horizontal="center"/>
    </xf>
    <xf numFmtId="49" fontId="18" fillId="0" borderId="11" xfId="5" applyNumberFormat="1" applyFont="1" applyFill="1" applyBorder="1" applyAlignment="1">
      <alignment horizontal="center"/>
    </xf>
    <xf numFmtId="164" fontId="18" fillId="0" borderId="13" xfId="5" applyNumberFormat="1" applyFont="1" applyFill="1" applyBorder="1" applyAlignment="1">
      <alignment horizontal="center"/>
    </xf>
    <xf numFmtId="0" fontId="18" fillId="0" borderId="11" xfId="5" applyFont="1" applyFill="1" applyBorder="1" applyAlignment="1">
      <alignment horizontal="center"/>
    </xf>
    <xf numFmtId="0" fontId="18" fillId="0" borderId="11" xfId="5" applyFont="1" applyFill="1" applyBorder="1" applyAlignment="1">
      <alignment horizontal="center" vertical="center" wrapText="1" shrinkToFit="1"/>
    </xf>
    <xf numFmtId="164" fontId="18" fillId="0" borderId="13" xfId="5" applyNumberFormat="1" applyFont="1" applyFill="1" applyBorder="1" applyAlignment="1">
      <alignment horizontal="center" wrapText="1" shrinkToFit="1"/>
    </xf>
    <xf numFmtId="0" fontId="18" fillId="6" borderId="13" xfId="5" applyFont="1" applyFill="1" applyBorder="1" applyAlignment="1">
      <alignment horizontal="center"/>
    </xf>
    <xf numFmtId="0" fontId="18" fillId="0" borderId="1" xfId="5" applyFont="1" applyFill="1" applyBorder="1" applyAlignment="1">
      <alignment horizontal="center" vertical="center" wrapText="1" shrinkToFit="1"/>
    </xf>
    <xf numFmtId="0" fontId="18" fillId="6" borderId="1" xfId="5" applyFont="1" applyFill="1" applyBorder="1" applyAlignment="1">
      <alignment horizontal="center" vertical="center" wrapText="1" shrinkToFit="1"/>
    </xf>
    <xf numFmtId="0" fontId="17" fillId="0" borderId="15" xfId="2" applyFont="1" applyFill="1" applyBorder="1" applyAlignment="1">
      <alignment horizontal="center"/>
    </xf>
    <xf numFmtId="0" fontId="17" fillId="0" borderId="16" xfId="2" applyFont="1" applyFill="1" applyBorder="1" applyAlignment="1">
      <alignment horizontal="center"/>
    </xf>
    <xf numFmtId="49" fontId="18" fillId="0" borderId="10" xfId="3" applyNumberFormat="1" applyFont="1" applyFill="1" applyBorder="1" applyAlignment="1">
      <alignment horizontal="center"/>
    </xf>
    <xf numFmtId="49" fontId="18" fillId="0" borderId="11" xfId="3" applyNumberFormat="1" applyFont="1" applyFill="1" applyBorder="1" applyAlignment="1">
      <alignment horizontal="center"/>
    </xf>
    <xf numFmtId="164" fontId="18" fillId="6" borderId="13" xfId="5" applyNumberFormat="1" applyFont="1" applyFill="1" applyBorder="1" applyAlignment="1">
      <alignment horizontal="center"/>
    </xf>
    <xf numFmtId="164" fontId="18" fillId="6" borderId="7" xfId="5" applyNumberFormat="1" applyFont="1" applyFill="1" applyBorder="1" applyAlignment="1">
      <alignment horizontal="center"/>
    </xf>
    <xf numFmtId="0" fontId="18" fillId="6" borderId="9" xfId="5" applyFont="1" applyFill="1" applyBorder="1" applyAlignment="1">
      <alignment horizontal="center" vertical="center" wrapText="1" shrinkToFit="1"/>
    </xf>
    <xf numFmtId="164" fontId="18" fillId="6" borderId="14" xfId="5" applyNumberFormat="1" applyFont="1" applyFill="1" applyBorder="1" applyAlignment="1">
      <alignment horizontal="center"/>
    </xf>
    <xf numFmtId="4" fontId="18" fillId="0" borderId="13" xfId="3" applyNumberFormat="1" applyFont="1" applyFill="1" applyBorder="1" applyAlignment="1">
      <alignment horizontal="center"/>
    </xf>
    <xf numFmtId="4" fontId="18" fillId="0" borderId="13" xfId="3" applyNumberFormat="1" applyFont="1" applyFill="1" applyBorder="1" applyAlignment="1">
      <alignment horizontal="center" wrapText="1" shrinkToFit="1"/>
    </xf>
    <xf numFmtId="4" fontId="18" fillId="0" borderId="13" xfId="0" applyNumberFormat="1" applyFont="1" applyFill="1" applyBorder="1" applyAlignment="1">
      <alignment horizontal="center"/>
    </xf>
    <xf numFmtId="2" fontId="18" fillId="0" borderId="12" xfId="3" applyNumberFormat="1" applyFont="1" applyFill="1" applyBorder="1" applyAlignment="1">
      <alignment horizontal="center"/>
    </xf>
    <xf numFmtId="2" fontId="18" fillId="0" borderId="13" xfId="3" applyNumberFormat="1" applyFont="1" applyFill="1" applyBorder="1" applyAlignment="1">
      <alignment horizontal="center"/>
    </xf>
    <xf numFmtId="0" fontId="11" fillId="6" borderId="0" xfId="0" applyNumberFormat="1" applyFont="1" applyFill="1" applyBorder="1" applyAlignment="1">
      <alignment horizontal="center" vertical="center" wrapText="1"/>
    </xf>
    <xf numFmtId="0" fontId="22" fillId="6" borderId="0" xfId="0" applyNumberFormat="1" applyFont="1" applyFill="1" applyBorder="1" applyAlignment="1">
      <alignment horizontal="center" vertical="top" wrapText="1"/>
    </xf>
    <xf numFmtId="0" fontId="23" fillId="8" borderId="24" xfId="0" applyNumberFormat="1" applyFont="1" applyFill="1" applyBorder="1" applyAlignment="1">
      <alignment vertical="top" wrapText="1"/>
    </xf>
    <xf numFmtId="0" fontId="24" fillId="8" borderId="24" xfId="0" applyNumberFormat="1" applyFont="1" applyFill="1" applyBorder="1" applyAlignment="1">
      <alignment vertical="top" wrapText="1"/>
    </xf>
    <xf numFmtId="0" fontId="23" fillId="8" borderId="9" xfId="0" applyNumberFormat="1" applyFont="1" applyFill="1" applyBorder="1" applyAlignment="1">
      <alignment vertical="top" wrapText="1"/>
    </xf>
    <xf numFmtId="0" fontId="23" fillId="8" borderId="26" xfId="0" applyNumberFormat="1" applyFont="1" applyFill="1" applyBorder="1" applyAlignment="1">
      <alignment vertical="top" wrapText="1"/>
    </xf>
    <xf numFmtId="0" fontId="23" fillId="8" borderId="30" xfId="0" applyNumberFormat="1" applyFont="1" applyFill="1" applyBorder="1" applyAlignment="1">
      <alignment vertical="top" wrapText="1"/>
    </xf>
    <xf numFmtId="0" fontId="20" fillId="9" borderId="20" xfId="0" applyFont="1" applyFill="1" applyBorder="1" applyAlignment="1">
      <alignment horizontal="center" vertical="center"/>
    </xf>
    <xf numFmtId="0" fontId="13" fillId="6" borderId="0" xfId="0" applyNumberFormat="1" applyFont="1" applyFill="1" applyBorder="1" applyAlignment="1">
      <alignment horizontal="right" vertical="top" wrapText="1"/>
    </xf>
    <xf numFmtId="14" fontId="13" fillId="6" borderId="3" xfId="0" applyNumberFormat="1" applyFont="1" applyFill="1" applyBorder="1" applyAlignment="1">
      <alignment horizontal="center" wrapText="1"/>
    </xf>
    <xf numFmtId="0" fontId="16" fillId="0" borderId="1" xfId="0" applyFon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1" fontId="21" fillId="0" borderId="7" xfId="0" applyNumberFormat="1" applyFont="1" applyFill="1" applyBorder="1" applyAlignment="1">
      <alignment horizontal="center" vertical="center"/>
    </xf>
    <xf numFmtId="0" fontId="21" fillId="0" borderId="7" xfId="0" applyFont="1" applyFill="1" applyBorder="1" applyAlignment="1">
      <alignment horizontal="center" vertical="center"/>
    </xf>
    <xf numFmtId="49" fontId="21" fillId="0" borderId="7" xfId="0" applyNumberFormat="1" applyFont="1" applyFill="1" applyBorder="1" applyAlignment="1">
      <alignment horizontal="center" vertical="center"/>
    </xf>
    <xf numFmtId="0" fontId="21" fillId="0" borderId="13" xfId="0" applyFont="1" applyFill="1" applyBorder="1" applyAlignment="1">
      <alignment horizontal="center" vertical="center"/>
    </xf>
    <xf numFmtId="0" fontId="20" fillId="9" borderId="31" xfId="0" applyFont="1" applyFill="1" applyBorder="1" applyAlignment="1">
      <alignment horizontal="center" vertical="center"/>
    </xf>
    <xf numFmtId="0" fontId="0" fillId="0" borderId="2" xfId="0" applyNumberFormat="1" applyFill="1" applyBorder="1" applyAlignment="1">
      <alignment horizontal="center" vertical="center"/>
    </xf>
    <xf numFmtId="0" fontId="0" fillId="6" borderId="32" xfId="0" applyFill="1" applyBorder="1" applyAlignment="1">
      <alignment textRotation="255"/>
    </xf>
    <xf numFmtId="0" fontId="0" fillId="6" borderId="33" xfId="0" applyFill="1" applyBorder="1" applyAlignment="1">
      <alignment textRotation="255"/>
    </xf>
    <xf numFmtId="0" fontId="25" fillId="6" borderId="32" xfId="0" applyFont="1" applyFill="1" applyBorder="1" applyAlignment="1">
      <alignment textRotation="255"/>
    </xf>
    <xf numFmtId="0" fontId="25" fillId="6" borderId="35" xfId="0" applyFont="1" applyFill="1" applyBorder="1" applyAlignment="1">
      <alignment textRotation="255"/>
    </xf>
    <xf numFmtId="0" fontId="26" fillId="6" borderId="18" xfId="5" applyFont="1" applyFill="1" applyBorder="1" applyAlignment="1">
      <alignment horizontal="center" vertical="center" wrapText="1" shrinkToFit="1"/>
    </xf>
    <xf numFmtId="0" fontId="26" fillId="6" borderId="19" xfId="5" applyFont="1" applyFill="1" applyBorder="1" applyAlignment="1">
      <alignment horizontal="center" vertical="center" wrapText="1" shrinkToFit="1"/>
    </xf>
    <xf numFmtId="0" fontId="27" fillId="6" borderId="18" xfId="5" applyFont="1" applyFill="1" applyBorder="1" applyAlignment="1">
      <alignment horizontal="center" vertical="center" wrapText="1" shrinkToFit="1"/>
    </xf>
    <xf numFmtId="0" fontId="26" fillId="6" borderId="36" xfId="5" applyFont="1" applyFill="1" applyBorder="1" applyAlignment="1">
      <alignment horizontal="center" vertical="center" wrapText="1" shrinkToFit="1"/>
    </xf>
    <xf numFmtId="0" fontId="26" fillId="6" borderId="18" xfId="5" applyFont="1" applyFill="1" applyBorder="1" applyAlignment="1">
      <alignment horizontal="center"/>
    </xf>
    <xf numFmtId="49" fontId="26" fillId="6" borderId="18" xfId="5" applyNumberFormat="1" applyFont="1" applyFill="1" applyBorder="1" applyAlignment="1">
      <alignment horizontal="center"/>
    </xf>
    <xf numFmtId="49" fontId="0" fillId="6" borderId="17" xfId="0" applyNumberForma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26" fillId="6" borderId="18" xfId="5" applyFont="1" applyFill="1" applyBorder="1" applyAlignment="1">
      <alignment horizontal="center" wrapText="1" shrinkToFit="1"/>
    </xf>
    <xf numFmtId="0" fontId="10" fillId="0" borderId="2" xfId="0" applyNumberFormat="1" applyFont="1" applyBorder="1" applyAlignment="1" applyProtection="1">
      <alignment horizontal="center" vertical="top" wrapText="1"/>
      <protection locked="0"/>
    </xf>
    <xf numFmtId="164" fontId="16" fillId="0" borderId="7" xfId="0" applyNumberFormat="1" applyFont="1" applyBorder="1" applyAlignment="1" applyProtection="1">
      <alignment horizontal="center" vertical="top" wrapText="1"/>
    </xf>
    <xf numFmtId="165" fontId="13" fillId="11" borderId="27" xfId="0" applyNumberFormat="1" applyFont="1" applyFill="1" applyBorder="1" applyAlignment="1" applyProtection="1">
      <alignment horizontal="center" vertical="top" wrapText="1"/>
    </xf>
    <xf numFmtId="166" fontId="13" fillId="11" borderId="28" xfId="0" applyNumberFormat="1" applyFont="1" applyFill="1" applyBorder="1" applyAlignment="1" applyProtection="1">
      <alignment horizontal="center" vertical="top" wrapText="1"/>
      <protection locked="0"/>
    </xf>
    <xf numFmtId="165" fontId="13" fillId="10" borderId="28" xfId="0" applyNumberFormat="1" applyFont="1" applyFill="1" applyBorder="1" applyAlignment="1" applyProtection="1">
      <alignment horizontal="center" vertical="top" wrapText="1"/>
    </xf>
    <xf numFmtId="44" fontId="13" fillId="10" borderId="29" xfId="0" applyNumberFormat="1" applyFont="1" applyFill="1" applyBorder="1" applyAlignment="1" applyProtection="1">
      <alignment horizontal="center" vertical="top" wrapText="1"/>
      <protection locked="0"/>
    </xf>
    <xf numFmtId="0" fontId="10" fillId="0" borderId="6" xfId="0" applyNumberFormat="1" applyFont="1" applyFill="1" applyBorder="1" applyAlignment="1" applyProtection="1">
      <alignment horizontal="center" vertical="top" wrapText="1"/>
      <protection locked="0"/>
    </xf>
    <xf numFmtId="0" fontId="14" fillId="0" borderId="2" xfId="0" applyNumberFormat="1" applyFont="1" applyBorder="1" applyAlignment="1" applyProtection="1">
      <alignment horizontal="center" vertical="top" wrapText="1"/>
      <protection locked="0"/>
    </xf>
    <xf numFmtId="49" fontId="10" fillId="0" borderId="2" xfId="0" applyNumberFormat="1" applyFont="1" applyBorder="1" applyAlignment="1" applyProtection="1">
      <alignment horizontal="center" vertical="top" wrapText="1"/>
    </xf>
    <xf numFmtId="0" fontId="10" fillId="0" borderId="2" xfId="0" applyNumberFormat="1" applyFont="1" applyFill="1" applyBorder="1" applyAlignment="1" applyProtection="1">
      <alignment horizontal="center" vertical="top" wrapText="1"/>
      <protection locked="0"/>
    </xf>
    <xf numFmtId="0" fontId="12" fillId="0" borderId="2" xfId="0" applyNumberFormat="1" applyFont="1" applyBorder="1" applyAlignment="1" applyProtection="1">
      <alignment horizontal="center" vertical="top" wrapText="1"/>
      <protection locked="0"/>
    </xf>
    <xf numFmtId="0" fontId="26" fillId="6" borderId="19" xfId="5" applyFont="1" applyFill="1" applyBorder="1" applyAlignment="1">
      <alignment horizontal="center"/>
    </xf>
    <xf numFmtId="0" fontId="28" fillId="0" borderId="20" xfId="0" applyNumberFormat="1" applyFont="1" applyBorder="1" applyAlignment="1" applyProtection="1">
      <alignment horizontal="center" vertical="center" wrapText="1"/>
      <protection locked="0"/>
    </xf>
    <xf numFmtId="164" fontId="29" fillId="0" borderId="20" xfId="0" applyNumberFormat="1" applyFont="1" applyBorder="1" applyAlignment="1" applyProtection="1">
      <alignment horizontal="center" vertical="center" wrapText="1"/>
    </xf>
    <xf numFmtId="165" fontId="28" fillId="0" borderId="20" xfId="0" applyNumberFormat="1" applyFont="1" applyBorder="1" applyAlignment="1" applyProtection="1">
      <alignment horizontal="center" vertical="center" wrapText="1"/>
    </xf>
    <xf numFmtId="1" fontId="28" fillId="0" borderId="20" xfId="0" applyNumberFormat="1" applyFont="1" applyBorder="1" applyAlignment="1" applyProtection="1">
      <alignment horizontal="center" vertical="center" wrapText="1"/>
      <protection locked="0"/>
    </xf>
    <xf numFmtId="167" fontId="28" fillId="0" borderId="20" xfId="0" applyNumberFormat="1" applyFont="1" applyBorder="1" applyAlignment="1" applyProtection="1">
      <alignment horizontal="center" vertical="center" wrapText="1"/>
    </xf>
    <xf numFmtId="44" fontId="28" fillId="0" borderId="20" xfId="6" applyFont="1" applyBorder="1" applyAlignment="1" applyProtection="1">
      <alignment horizontal="center" vertical="center" wrapText="1"/>
      <protection locked="0"/>
    </xf>
    <xf numFmtId="0" fontId="28" fillId="0" borderId="20" xfId="0" applyNumberFormat="1" applyFont="1" applyBorder="1" applyAlignment="1">
      <alignment horizontal="center" vertical="center" wrapText="1"/>
    </xf>
    <xf numFmtId="49" fontId="28" fillId="0" borderId="20" xfId="0" applyNumberFormat="1" applyFont="1" applyBorder="1" applyAlignment="1" applyProtection="1">
      <alignment horizontal="center" vertical="center" wrapText="1"/>
    </xf>
    <xf numFmtId="0" fontId="28" fillId="0" borderId="20" xfId="0" applyNumberFormat="1" applyFont="1" applyBorder="1" applyAlignment="1" applyProtection="1">
      <alignment horizontal="center" vertical="center" wrapText="1"/>
    </xf>
    <xf numFmtId="0" fontId="28" fillId="0" borderId="20" xfId="0" applyNumberFormat="1" applyFont="1" applyBorder="1" applyAlignment="1" applyProtection="1">
      <alignment horizontal="left" vertical="center" wrapText="1"/>
      <protection locked="0"/>
    </xf>
    <xf numFmtId="0" fontId="28" fillId="0" borderId="1" xfId="0" applyNumberFormat="1" applyFont="1" applyBorder="1" applyAlignment="1" applyProtection="1">
      <alignment horizontal="center" vertical="center" wrapText="1"/>
      <protection locked="0"/>
    </xf>
    <xf numFmtId="164" fontId="29" fillId="0" borderId="1" xfId="0" applyNumberFormat="1" applyFont="1" applyBorder="1" applyAlignment="1" applyProtection="1">
      <alignment horizontal="center" vertical="center" wrapText="1"/>
    </xf>
    <xf numFmtId="165" fontId="28" fillId="0" borderId="1" xfId="0" applyNumberFormat="1" applyFont="1" applyBorder="1" applyAlignment="1" applyProtection="1">
      <alignment horizontal="center" vertical="center" wrapText="1"/>
    </xf>
    <xf numFmtId="1" fontId="28" fillId="0" borderId="1" xfId="0" applyNumberFormat="1" applyFont="1" applyBorder="1" applyAlignment="1" applyProtection="1">
      <alignment horizontal="center" vertical="center" wrapText="1"/>
      <protection locked="0"/>
    </xf>
    <xf numFmtId="44" fontId="28" fillId="0" borderId="1" xfId="6" applyFont="1" applyBorder="1" applyAlignment="1" applyProtection="1">
      <alignment horizontal="center" vertical="center" wrapText="1"/>
      <protection locked="0"/>
    </xf>
    <xf numFmtId="0" fontId="28" fillId="0" borderId="1" xfId="0" applyNumberFormat="1" applyFont="1" applyBorder="1" applyAlignment="1">
      <alignment horizontal="center" vertical="center" wrapText="1"/>
    </xf>
    <xf numFmtId="49" fontId="28" fillId="0" borderId="1" xfId="0" applyNumberFormat="1" applyFont="1" applyBorder="1" applyAlignment="1" applyProtection="1">
      <alignment horizontal="center" vertical="center" wrapText="1"/>
    </xf>
    <xf numFmtId="0" fontId="28" fillId="0" borderId="1" xfId="0" applyNumberFormat="1" applyFont="1" applyBorder="1" applyAlignment="1" applyProtection="1">
      <alignment horizontal="center" vertical="center" wrapText="1"/>
    </xf>
    <xf numFmtId="0" fontId="28" fillId="0" borderId="1" xfId="0" applyNumberFormat="1" applyFont="1" applyBorder="1" applyAlignment="1" applyProtection="1">
      <alignment horizontal="left" vertical="center" wrapText="1"/>
      <protection locked="0"/>
    </xf>
    <xf numFmtId="44" fontId="28" fillId="0" borderId="1" xfId="6" applyFont="1" applyBorder="1" applyAlignment="1">
      <alignment horizontal="center" vertical="center" wrapText="1"/>
    </xf>
    <xf numFmtId="168" fontId="28" fillId="0" borderId="20" xfId="0" applyNumberFormat="1" applyFont="1" applyBorder="1" applyAlignment="1" applyProtection="1">
      <alignment horizontal="center" vertical="center" wrapText="1"/>
    </xf>
    <xf numFmtId="0" fontId="30" fillId="0" borderId="1" xfId="1" applyNumberFormat="1" applyFont="1" applyBorder="1" applyAlignment="1" applyProtection="1">
      <alignment horizontal="center" vertical="center" wrapText="1"/>
      <protection locked="0"/>
    </xf>
    <xf numFmtId="166" fontId="28" fillId="0" borderId="1" xfId="0" applyNumberFormat="1" applyFont="1" applyBorder="1" applyAlignment="1" applyProtection="1">
      <alignment horizontal="center" vertical="center" wrapText="1"/>
      <protection locked="0"/>
    </xf>
    <xf numFmtId="44" fontId="28" fillId="0" borderId="1" xfId="6" applyFont="1" applyFill="1" applyBorder="1" applyAlignment="1" applyProtection="1">
      <alignment horizontal="center" vertical="center" wrapText="1"/>
      <protection locked="0"/>
    </xf>
    <xf numFmtId="0" fontId="30" fillId="0" borderId="1" xfId="0" applyNumberFormat="1" applyFont="1" applyBorder="1" applyAlignment="1" applyProtection="1">
      <alignment horizontal="center" vertical="center" wrapText="1"/>
      <protection locked="0"/>
    </xf>
    <xf numFmtId="0" fontId="28" fillId="0" borderId="1" xfId="0" quotePrefix="1" applyNumberFormat="1" applyFont="1" applyBorder="1" applyAlignment="1" applyProtection="1">
      <alignment horizontal="center" vertical="center" wrapText="1"/>
      <protection locked="0"/>
    </xf>
    <xf numFmtId="0" fontId="31" fillId="0" borderId="1" xfId="1" applyNumberFormat="1" applyFont="1" applyBorder="1" applyAlignment="1" applyProtection="1">
      <alignment horizontal="center" vertical="center" wrapText="1"/>
      <protection locked="0"/>
    </xf>
    <xf numFmtId="0" fontId="28" fillId="0" borderId="2" xfId="0" applyNumberFormat="1" applyFont="1" applyBorder="1" applyAlignment="1" applyProtection="1">
      <alignment horizontal="center" vertical="center" wrapText="1"/>
      <protection locked="0"/>
    </xf>
    <xf numFmtId="0" fontId="28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8" fillId="0" borderId="0" xfId="0" applyFont="1" applyAlignment="1">
      <alignment horizontal="center" vertical="center"/>
    </xf>
    <xf numFmtId="3" fontId="28" fillId="0" borderId="1" xfId="0" applyNumberFormat="1" applyFont="1" applyBorder="1" applyAlignment="1" applyProtection="1">
      <alignment horizontal="center" vertical="center" wrapText="1"/>
      <protection locked="0"/>
    </xf>
    <xf numFmtId="0" fontId="28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32" fillId="0" borderId="1" xfId="1" applyNumberFormat="1" applyFont="1" applyBorder="1" applyAlignment="1" applyProtection="1">
      <alignment horizontal="center" vertical="center" wrapText="1"/>
      <protection locked="0"/>
    </xf>
    <xf numFmtId="164" fontId="28" fillId="0" borderId="1" xfId="0" applyNumberFormat="1" applyFont="1" applyBorder="1" applyAlignment="1" applyProtection="1">
      <alignment horizontal="left" vertical="center" wrapText="1"/>
      <protection locked="0"/>
    </xf>
    <xf numFmtId="0" fontId="33" fillId="7" borderId="21" xfId="0" applyNumberFormat="1" applyFont="1" applyFill="1" applyBorder="1" applyAlignment="1">
      <alignment horizontal="center" vertical="center" wrapText="1"/>
    </xf>
    <xf numFmtId="0" fontId="33" fillId="7" borderId="22" xfId="0" applyNumberFormat="1" applyFont="1" applyFill="1" applyBorder="1" applyAlignment="1">
      <alignment horizontal="center" vertical="center" wrapText="1"/>
    </xf>
    <xf numFmtId="0" fontId="33" fillId="7" borderId="25" xfId="0" applyNumberFormat="1" applyFont="1" applyFill="1" applyBorder="1" applyAlignment="1">
      <alignment horizontal="center" vertical="center" wrapText="1"/>
    </xf>
    <xf numFmtId="0" fontId="33" fillId="7" borderId="23" xfId="0" applyNumberFormat="1" applyFont="1" applyFill="1" applyBorder="1" applyAlignment="1">
      <alignment horizontal="center" vertical="center" wrapText="1"/>
    </xf>
    <xf numFmtId="0" fontId="33" fillId="6" borderId="0" xfId="0" applyNumberFormat="1" applyFont="1" applyFill="1" applyBorder="1" applyAlignment="1">
      <alignment horizontal="left" vertical="top" wrapText="1" readingOrder="1"/>
    </xf>
    <xf numFmtId="0" fontId="33" fillId="0" borderId="0" xfId="0" applyNumberFormat="1" applyFont="1" applyAlignment="1">
      <alignment horizontal="left" vertical="top" wrapText="1" readingOrder="1"/>
    </xf>
    <xf numFmtId="0" fontId="12" fillId="6" borderId="0" xfId="0" applyNumberFormat="1" applyFont="1" applyFill="1" applyBorder="1" applyAlignment="1">
      <alignment horizontal="center" vertical="top" wrapText="1" readingOrder="1"/>
    </xf>
    <xf numFmtId="0" fontId="11" fillId="6" borderId="0" xfId="0" applyNumberFormat="1" applyFont="1" applyFill="1" applyBorder="1" applyAlignment="1">
      <alignment horizontal="center" vertical="center" wrapText="1"/>
    </xf>
    <xf numFmtId="0" fontId="22" fillId="6" borderId="0" xfId="0" applyNumberFormat="1" applyFont="1" applyFill="1" applyBorder="1" applyAlignment="1">
      <alignment horizontal="center" vertical="center" wrapText="1" readingOrder="1"/>
    </xf>
    <xf numFmtId="0" fontId="25" fillId="13" borderId="34" xfId="0" applyFont="1" applyFill="1" applyBorder="1" applyAlignment="1">
      <alignment horizontal="center" textRotation="255"/>
    </xf>
    <xf numFmtId="0" fontId="25" fillId="13" borderId="35" xfId="0" applyFont="1" applyFill="1" applyBorder="1" applyAlignment="1">
      <alignment horizontal="center" textRotation="255"/>
    </xf>
    <xf numFmtId="0" fontId="0" fillId="14" borderId="38" xfId="0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14" borderId="37" xfId="0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21" fillId="0" borderId="41" xfId="0" applyFont="1" applyFill="1" applyBorder="1" applyAlignment="1">
      <alignment horizontal="center" vertical="center"/>
    </xf>
    <xf numFmtId="164" fontId="18" fillId="0" borderId="42" xfId="5" applyNumberFormat="1" applyFont="1" applyFill="1" applyBorder="1" applyAlignment="1">
      <alignment horizontal="center"/>
    </xf>
    <xf numFmtId="0" fontId="0" fillId="0" borderId="31" xfId="0" applyNumberFormat="1" applyFill="1" applyBorder="1" applyAlignment="1">
      <alignment horizontal="center" vertical="center"/>
    </xf>
    <xf numFmtId="0" fontId="20" fillId="12" borderId="43" xfId="0" applyNumberFormat="1" applyFont="1" applyFill="1" applyBorder="1" applyAlignment="1">
      <alignment horizontal="center" vertical="center"/>
    </xf>
    <xf numFmtId="0" fontId="20" fillId="12" borderId="44" xfId="0" applyNumberFormat="1" applyFont="1" applyFill="1" applyBorder="1" applyAlignment="1">
      <alignment horizontal="center" vertical="center"/>
    </xf>
    <xf numFmtId="0" fontId="20" fillId="12" borderId="45" xfId="0" applyNumberFormat="1" applyFont="1" applyFill="1" applyBorder="1" applyAlignment="1">
      <alignment horizontal="center" vertical="center"/>
    </xf>
    <xf numFmtId="0" fontId="34" fillId="12" borderId="39" xfId="0" applyFont="1" applyFill="1" applyBorder="1" applyAlignment="1">
      <alignment horizontal="center" vertical="center"/>
    </xf>
    <xf numFmtId="0" fontId="34" fillId="12" borderId="40" xfId="0" applyFont="1" applyFill="1" applyBorder="1" applyAlignment="1">
      <alignment horizontal="center" vertical="center"/>
    </xf>
  </cellXfs>
  <cellStyles count="7">
    <cellStyle name="20 % - Accent4" xfId="4" builtinId="42"/>
    <cellStyle name="60 % - Accent1" xfId="3" builtinId="32"/>
    <cellStyle name="60 % - Accent4" xfId="5" builtinId="44"/>
    <cellStyle name="Lien hypertexte" xfId="1" builtinId="8"/>
    <cellStyle name="Monétaire" xfId="6" builtinId="4"/>
    <cellStyle name="Normal" xfId="0" builtinId="0"/>
    <cellStyle name="Sortie" xfId="2" builtinId="21"/>
  </cellStyles>
  <dxfs count="70"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color theme="0"/>
        <name val="Arial"/>
        <scheme val="none"/>
      </font>
      <numFmt numFmtId="0" formatCode="General"/>
      <fill>
        <patternFill patternType="solid">
          <fgColor indexed="64"/>
          <bgColor theme="8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color theme="0"/>
        <name val="Arial"/>
        <scheme val="none"/>
      </font>
      <numFmt numFmtId="0" formatCode="General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color theme="0"/>
        <name val="Arial"/>
        <scheme val="none"/>
      </font>
      <numFmt numFmtId="0" formatCode="General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border>
        <top style="thick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bgColor auto="1"/>
        </patternFill>
      </fill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dobe Garamond Pro Bold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dobe Garamond Pro Bold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dobe Garamond Pro Bold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dobe Garamond Pro Bold"/>
        <scheme val="none"/>
      </font>
      <numFmt numFmtId="30" formatCode="@"/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dobe Garamond Pro Bold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dobe Garamond Pro Bold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dobe Garamond Pro Bold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dobe Garamond Pro Bold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39994506668294322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dobe Garamond Pro Bold"/>
        <scheme val="none"/>
      </font>
      <numFmt numFmtId="165" formatCode="0.000"/>
      <fill>
        <patternFill patternType="solid">
          <fgColor indexed="64"/>
          <bgColor theme="9" tint="0.39994506668294322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dobe Garamond Pro Bold"/>
        <scheme val="none"/>
      </font>
      <numFmt numFmtId="166" formatCode="0.0"/>
      <fill>
        <patternFill patternType="solid">
          <fgColor indexed="64"/>
          <bgColor theme="9" tint="0.39997558519241921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dobe Garamond Pro Bold"/>
        <scheme val="none"/>
      </font>
      <numFmt numFmtId="165" formatCode="0.000"/>
      <fill>
        <patternFill patternType="solid">
          <fgColor indexed="64"/>
          <bgColor theme="9" tint="0.39997558519241921"/>
        </patternFill>
      </fill>
      <alignment horizontal="center" vertical="top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000"/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dobe Garamond Pro Bold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auto="1"/>
        </top>
      </border>
    </dxf>
    <dxf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 tint="4.9989318521683403E-2"/>
        <name val="Century Gothic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scheme val="minor"/>
      </font>
      <numFmt numFmtId="169" formatCode="#,##0.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diagonalUp="0" diagonalDown="0">
        <left style="medium">
          <color rgb="FF3F3F3F"/>
        </left>
        <right style="medium">
          <color rgb="FF3F3F3F"/>
        </right>
        <top style="medium">
          <color rgb="FF3F3F3F"/>
        </top>
        <bottom style="medium">
          <color rgb="FF3F3F3F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rgb="FF3F3F3F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entury Gothic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3F3F3F"/>
        </left>
        <right style="thin">
          <color rgb="FF3F3F3F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scheme val="minor"/>
      </font>
      <numFmt numFmtId="164" formatCode="0000000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1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scheme val="minor"/>
      </font>
      <fill>
        <patternFill patternType="solid">
          <fgColor indexed="64"/>
          <bgColor theme="2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entury Gothic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dobe Garamond Pro Bold"/>
        <scheme val="none"/>
      </font>
      <numFmt numFmtId="0" formatCode="General"/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dobe Garamond Pro Bold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dobe Garamond Pro Bold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dobe Garamond Pro Bold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dobe Garamond Pro Bold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dobe Garamond Pro Bold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dobe Garamond Pro Bold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dobe Garamond Pro Bold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dobe Garamond Pro Bold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dobe Garamond Pro Bold"/>
        <scheme val="none"/>
      </font>
      <numFmt numFmtId="165" formatCode="0.0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vertAlign val="baseline"/>
        <sz val="20"/>
      </font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20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rial"/>
        <scheme val="none"/>
      </font>
      <numFmt numFmtId="164" formatCode="000000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dobe Garamond Pro Bold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20"/>
      </font>
      <alignment vertical="center" textRotation="0" indent="0" justifyLastLine="0" shrinkToFit="0" readingOrder="0"/>
    </dxf>
    <dxf>
      <border>
        <bottom style="thick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8" tint="0.39997558519241921"/>
        <name val="Adobe Garamond Pro Bold"/>
        <scheme val="none"/>
      </font>
      <numFmt numFmtId="0" formatCode="General"/>
      <fill>
        <patternFill patternType="solid">
          <fgColor indexed="64"/>
          <bgColor theme="1" tint="0.14996795556505021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9" defaultPivotStyle="PivotStyleLight16">
    <tableStyle name="Style de tableau 1" pivot="0" count="0"/>
  </tableStyles>
  <colors>
    <mruColors>
      <color rgb="FF39ABD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511969</xdr:colOff>
      <xdr:row>0</xdr:row>
      <xdr:rowOff>226218</xdr:rowOff>
    </xdr:from>
    <xdr:to>
      <xdr:col>7</xdr:col>
      <xdr:colOff>551514</xdr:colOff>
      <xdr:row>2</xdr:row>
      <xdr:rowOff>11905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27157" y="226218"/>
          <a:ext cx="1294268" cy="762000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tables/table1.xml><?xml version="1.0" encoding="utf-8"?>
<table xmlns="http://schemas.openxmlformats.org/spreadsheetml/2006/main" id="9" name="Tableau9" displayName="Tableau9" ref="A9:N300" totalsRowCount="1" headerRowDxfId="69" dataDxfId="67" headerRowBorderDxfId="68" tableBorderDxfId="66">
  <autoFilter ref="A9:N299"/>
  <tableColumns count="14">
    <tableColumn id="1" name="Article" dataDxfId="65" totalsRowDxfId="32"/>
    <tableColumn id="2" name="Nomenclature" dataDxfId="64" totalsRowDxfId="31">
      <calculatedColumnFormula>IFERROR(VLOOKUP(A10,article!$A$2:$B$200,2,FALSE),"")</calculatedColumnFormula>
    </tableColumn>
    <tableColumn id="3" name="poid" totalsRowLabel="Sous total de la Qte" dataDxfId="63" totalsRowDxfId="30">
      <calculatedColumnFormula>VLOOKUP(A10,article!$F$2:$G$200,2,FALSE)</calculatedColumnFormula>
    </tableColumn>
    <tableColumn id="4" name="Qte" totalsRowFunction="sum" dataDxfId="62" totalsRowDxfId="29"/>
    <tableColumn id="5" name="masse net" totalsRowLabel="Sous Total de Valleur Fiscal" dataDxfId="61" totalsRowDxfId="28">
      <calculatedColumnFormula>C10*D10</calculatedColumnFormula>
    </tableColumn>
    <tableColumn id="6" name="valleur fiscal" totalsRowFunction="custom" dataDxfId="60" totalsRowDxfId="27">
      <totalsRowFormula>SUBTOTAL(9,Tableau9[valleur fiscal])</totalsRowFormula>
    </tableColumn>
    <tableColumn id="7" name="Nature transaction" dataDxfId="59" totalsRowDxfId="26"/>
    <tableColumn id="8" name="Mode transport" dataDxfId="58" totalsRowDxfId="25"/>
    <tableColumn id="9" name="pays dest" dataDxfId="57" totalsRowDxfId="24"/>
    <tableColumn id="10" name="pays origi" dataDxfId="56" totalsRowDxfId="23">
      <calculatedColumnFormula>I10</calculatedColumnFormula>
    </tableColumn>
    <tableColumn id="11" name="Dép" dataDxfId="55" totalsRowDxfId="22"/>
    <tableColumn id="12" name="régime" dataDxfId="54" totalsRowDxfId="21"/>
    <tableColumn id="13" name="Numéro facture" dataDxfId="53" totalsRowDxfId="20"/>
    <tableColumn id="14" name="Fournissuer" dataDxfId="5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200" totalsRowShown="0" headerRowDxfId="51" dataDxfId="49" headerRowBorderDxfId="50" tableBorderDxfId="48" totalsRowBorderDxfId="47" headerRowCellStyle="20 % - Accent4">
  <autoFilter ref="A1:B200"/>
  <tableColumns count="2">
    <tableColumn id="1" name="article" dataDxfId="46" dataCellStyle="60 % - Accent4"/>
    <tableColumn id="2" name="nomenclature" dataDxfId="45" dataCellStyle="60 % - Accent4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1:G200" totalsRowShown="0" headerRowDxfId="44" dataDxfId="42" headerRowBorderDxfId="43" tableBorderDxfId="41" totalsRowBorderDxfId="40" headerRowCellStyle="Sortie">
  <autoFilter ref="F1:G200"/>
  <tableColumns count="2">
    <tableColumn id="1" name="article" dataDxfId="39" dataCellStyle="60 % - Accent1">
      <calculatedColumnFormula>A2</calculatedColumnFormula>
    </tableColumn>
    <tableColumn id="2" name="poid" dataDxfId="38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K1:K1048576" totalsRowShown="0" headerRowDxfId="37" dataDxfId="35" headerRowBorderDxfId="36" tableBorderDxfId="34" headerRowCellStyle="60 % - Accent4">
  <autoFilter ref="K1:K1048576"/>
  <sortState ref="K2:K201">
    <sortCondition ref="K1:K1048576"/>
  </sortState>
  <tableColumns count="1">
    <tableColumn id="1" name="Colonne1" dataDxfId="33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" name="Tableau5" displayName="Tableau5" ref="A1:H301" totalsRowCount="1" headerRowDxfId="14" dataDxfId="13" totalsRowDxfId="1" headerRowBorderDxfId="11" tableBorderDxfId="12" totalsRowBorderDxfId="10">
  <autoFilter ref="A1:H300"/>
  <tableColumns count="8">
    <tableColumn id="1" name="Nomenclature" totalsRowLabel="les sommes " totalsRowDxfId="9">
      <calculatedColumnFormula>DEB!B10</calculatedColumnFormula>
    </tableColumn>
    <tableColumn id="2" name="Somme masse nette" totalsRowFunction="sum" totalsRowDxfId="8">
      <calculatedColumnFormula>SUMPRODUCT((DEB!$B$10:$B$198=A2)*(DEB!$G$10:$G$198=D2)*(DEB!$H$10:$H$198=E2)*(DEB!$I$10:$I$198=G2)*(DEB!$J$10:$J$198=F2)*(DEB!$K$10:$K$198=H2)*(DEB!$E$10:$E$198))</calculatedColumnFormula>
    </tableColumn>
    <tableColumn id="3" name="prix " totalsRowFunction="sum" totalsRowDxfId="7">
      <calculatedColumnFormula>SUMPRODUCT((DEB!$B$10:$B$198=A2)*(DEB!$G$10:$G$198=D2)*(DEB!$H$10:$H$198=E2)*(DEB!$I$10:$I$198=G2)*(DEB!$J$10:$J$198=F2)*(DEB!$K$10:$K$198=H2)*(DEB!$F$10:$F$198))</calculatedColumnFormula>
    </tableColumn>
    <tableColumn id="4" name="Nature Transaction" totalsRowDxfId="6">
      <calculatedColumnFormula>DEB!G10</calculatedColumnFormula>
    </tableColumn>
    <tableColumn id="5" name="Mode Transport" totalsRowDxfId="5">
      <calculatedColumnFormula>DEB!H10</calculatedColumnFormula>
    </tableColumn>
    <tableColumn id="6" name="Pays d'origine" totalsRowDxfId="4">
      <calculatedColumnFormula>DEB!J10</calculatedColumnFormula>
    </tableColumn>
    <tableColumn id="7" name="Pays destination" totalsRowDxfId="3">
      <calculatedColumnFormula>DEB!I10</calculatedColumnFormula>
    </tableColumn>
    <tableColumn id="8" name="Département" totalsRowDxfId="2">
      <calculatedColumnFormula>DEB!K10</calculatedColumnFormula>
    </tableColumn>
  </tableColumns>
  <tableStyleInfo name="TableStyleMedium20" showFirstColumn="0" showLastColumn="0" showRowStripes="1" showColumnStripes="0"/>
</table>
</file>

<file path=xl/tables/table6.xml><?xml version="1.0" encoding="utf-8"?>
<table xmlns="http://schemas.openxmlformats.org/spreadsheetml/2006/main" id="5" name="Tableau6" displayName="Tableau6" ref="K1:L300" totalsRowShown="0" headerRowDxfId="0" headerRowBorderDxfId="18" tableBorderDxfId="19" totalsRowBorderDxfId="17">
  <autoFilter ref="K1:L300"/>
  <tableColumns count="2">
    <tableColumn id="1" name="ligne contenue" dataDxfId="16">
      <calculatedColumnFormula>Tableau5[[#This Row],[Nomenclature]]&amp;Tableau5[[#This Row],[Nature Transaction]]&amp;Tableau5[[#This Row],[Mode Transport]]&amp;Tableau5[[#This Row],[Pays d''origine]]&amp;Tableau5[[#This Row],[Pays destination]]&amp;Tableau5[[#This Row],[Département]]</calculatedColumnFormula>
    </tableColumn>
    <tableColumn id="2" name="état" dataDxfId="15">
      <calculatedColumnFormula>IF(MATCH(B:B,B:B,0)=ROW(), "ok", "doublon")</calculatedColumnFormula>
    </tableColumn>
  </tableColumns>
  <tableStyleInfo name="TableStyleLight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Verv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Verve">
      <a:majorFont>
        <a:latin typeface="Century Gothic"/>
        <a:ea typeface=""/>
        <a:cs typeface=""/>
        <a:font script="Jpan" typeface="HGｺﾞｼｯｸM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erv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8000"/>
                <a:satMod val="230000"/>
              </a:schemeClr>
            </a:gs>
            <a:gs pos="60000">
              <a:schemeClr val="phClr">
                <a:shade val="92000"/>
                <a:satMod val="230000"/>
              </a:schemeClr>
            </a:gs>
            <a:gs pos="100000">
              <a:schemeClr val="phClr">
                <a:tint val="85000"/>
                <a:satMod val="400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1200"/>
                <a:satMod val="150000"/>
              </a:schemeClr>
              <a:schemeClr val="phClr">
                <a:tint val="90000"/>
                <a:satMod val="150000"/>
              </a:schemeClr>
            </a:duotone>
          </a:blip>
          <a:tile tx="0" ty="0" sx="70000" sy="7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C300"/>
  <sheetViews>
    <sheetView zoomScale="73" zoomScaleNormal="73" workbookViewId="0">
      <pane ySplit="9" topLeftCell="A10" activePane="bottomLeft" state="frozen"/>
      <selection pane="bottomLeft" activeCell="G14" sqref="G14"/>
    </sheetView>
  </sheetViews>
  <sheetFormatPr baseColWidth="10" defaultColWidth="30.7109375" defaultRowHeight="13.5" x14ac:dyDescent="0.2"/>
  <cols>
    <col min="1" max="1" width="115.5703125" style="15" customWidth="1"/>
    <col min="2" max="2" width="20" style="26" customWidth="1"/>
    <col min="3" max="3" width="14.42578125" style="19" customWidth="1"/>
    <col min="4" max="4" width="12.7109375" style="19" customWidth="1"/>
    <col min="5" max="5" width="22.28515625" style="19" bestFit="1" customWidth="1"/>
    <col min="6" max="6" width="22.42578125" style="19" customWidth="1"/>
    <col min="7" max="7" width="18.7109375" style="19" customWidth="1"/>
    <col min="8" max="8" width="15.28515625" style="15" customWidth="1"/>
    <col min="9" max="9" width="9.28515625" style="27" customWidth="1"/>
    <col min="10" max="10" width="9.7109375" style="15" customWidth="1"/>
    <col min="11" max="11" width="9.7109375" style="15" bestFit="1" customWidth="1"/>
    <col min="12" max="12" width="12.85546875" style="19" bestFit="1" customWidth="1"/>
    <col min="13" max="13" width="18.42578125" style="15" customWidth="1"/>
    <col min="14" max="16384" width="30.7109375" style="15"/>
  </cols>
  <sheetData>
    <row r="1" spans="1:29" ht="44.25" customHeight="1" x14ac:dyDescent="0.2">
      <c r="A1" s="60" t="s">
        <v>16</v>
      </c>
      <c r="B1" s="143"/>
      <c r="C1" s="143"/>
      <c r="D1" s="12"/>
      <c r="E1" s="142"/>
      <c r="F1" s="142"/>
      <c r="G1" s="142"/>
      <c r="H1" s="142"/>
      <c r="I1" s="142"/>
      <c r="J1" s="142"/>
      <c r="K1" s="11"/>
      <c r="L1" s="13"/>
      <c r="M1" s="14"/>
      <c r="N1" s="14"/>
      <c r="O1" s="14"/>
      <c r="P1" s="14"/>
      <c r="Q1" s="14"/>
    </row>
    <row r="2" spans="1:29" ht="33" customHeight="1" x14ac:dyDescent="0.2">
      <c r="A2" s="11"/>
      <c r="B2" s="59"/>
      <c r="C2" s="59"/>
      <c r="D2" s="12"/>
      <c r="E2" s="142"/>
      <c r="F2" s="142"/>
      <c r="G2" s="142"/>
      <c r="H2" s="142"/>
      <c r="I2" s="142"/>
      <c r="J2" s="142"/>
      <c r="K2" s="11"/>
      <c r="L2" s="13"/>
      <c r="M2" s="14"/>
      <c r="N2" s="14"/>
      <c r="O2" s="14"/>
      <c r="P2" s="14"/>
      <c r="Q2" s="14"/>
    </row>
    <row r="3" spans="1:29" ht="19.5" customHeight="1" x14ac:dyDescent="0.35">
      <c r="A3" s="67" t="s">
        <v>15</v>
      </c>
      <c r="B3" s="68">
        <f ca="1">TODAY()</f>
        <v>41859</v>
      </c>
      <c r="C3" s="29"/>
      <c r="D3" s="12"/>
      <c r="E3" s="142"/>
      <c r="F3" s="142"/>
      <c r="G3" s="142"/>
      <c r="H3" s="142"/>
      <c r="I3" s="142"/>
      <c r="J3" s="142"/>
      <c r="K3" s="11"/>
      <c r="L3" s="13"/>
      <c r="M3" s="14"/>
      <c r="N3" s="14"/>
      <c r="O3" s="14"/>
      <c r="P3" s="14"/>
      <c r="Q3" s="14"/>
    </row>
    <row r="4" spans="1:29" ht="12" customHeight="1" x14ac:dyDescent="0.2">
      <c r="A4" s="16"/>
      <c r="B4" s="17"/>
      <c r="C4" s="11"/>
      <c r="D4" s="12"/>
      <c r="E4" s="142"/>
      <c r="F4" s="142"/>
      <c r="G4" s="142"/>
      <c r="H4" s="142"/>
      <c r="I4" s="142"/>
      <c r="J4" s="142"/>
      <c r="K4" s="11"/>
      <c r="L4" s="13"/>
      <c r="M4" s="14"/>
      <c r="N4" s="14"/>
      <c r="O4" s="14"/>
      <c r="P4" s="14"/>
      <c r="Q4" s="14"/>
    </row>
    <row r="5" spans="1:29" s="19" customFormat="1" ht="20.25" customHeight="1" x14ac:dyDescent="0.2">
      <c r="A5" s="12"/>
      <c r="B5" s="12"/>
      <c r="C5" s="12"/>
      <c r="D5" s="12"/>
      <c r="E5" s="18"/>
      <c r="F5" s="144" t="s">
        <v>14</v>
      </c>
      <c r="G5" s="144"/>
      <c r="H5" s="144"/>
      <c r="I5" s="144"/>
      <c r="J5" s="144"/>
      <c r="K5" s="12"/>
      <c r="L5" s="12"/>
      <c r="M5" s="12"/>
      <c r="N5" s="12"/>
      <c r="O5" s="12"/>
      <c r="P5" s="12"/>
      <c r="Q5" s="12"/>
    </row>
    <row r="6" spans="1:29" ht="12.75" x14ac:dyDescent="0.2">
      <c r="A6" s="16"/>
      <c r="B6" s="16"/>
      <c r="C6" s="16"/>
      <c r="D6" s="16"/>
      <c r="E6" s="16"/>
      <c r="F6" s="16"/>
      <c r="G6" s="16"/>
      <c r="H6" s="16"/>
      <c r="I6" s="20"/>
      <c r="J6" s="16"/>
      <c r="K6" s="16"/>
      <c r="L6" s="16"/>
      <c r="M6" s="14"/>
      <c r="N6" s="14"/>
      <c r="O6" s="14"/>
      <c r="P6" s="14"/>
      <c r="Q6" s="14"/>
    </row>
    <row r="7" spans="1:29" ht="2.25" customHeight="1" thickBot="1" x14ac:dyDescent="0.25">
      <c r="A7" s="21"/>
      <c r="B7" s="21"/>
      <c r="C7" s="21"/>
      <c r="D7" s="21"/>
      <c r="E7" s="21"/>
      <c r="F7" s="21"/>
      <c r="G7" s="21"/>
      <c r="H7" s="21"/>
      <c r="I7" s="22"/>
      <c r="J7" s="11"/>
      <c r="K7" s="11"/>
      <c r="L7" s="13"/>
      <c r="M7" s="14"/>
      <c r="N7" s="14"/>
      <c r="O7" s="14"/>
    </row>
    <row r="8" spans="1:29" s="141" customFormat="1" ht="63" customHeight="1" thickBot="1" x14ac:dyDescent="0.25">
      <c r="A8" s="136" t="s">
        <v>0</v>
      </c>
      <c r="B8" s="137" t="s">
        <v>1</v>
      </c>
      <c r="C8" s="137" t="s">
        <v>2</v>
      </c>
      <c r="D8" s="137" t="s">
        <v>3</v>
      </c>
      <c r="E8" s="137" t="s">
        <v>4</v>
      </c>
      <c r="F8" s="137" t="s">
        <v>5</v>
      </c>
      <c r="G8" s="137" t="s">
        <v>11</v>
      </c>
      <c r="H8" s="137" t="s">
        <v>12</v>
      </c>
      <c r="I8" s="137" t="s">
        <v>6</v>
      </c>
      <c r="J8" s="137" t="s">
        <v>7</v>
      </c>
      <c r="K8" s="137" t="s">
        <v>133</v>
      </c>
      <c r="L8" s="137" t="s">
        <v>10</v>
      </c>
      <c r="M8" s="138" t="s">
        <v>96</v>
      </c>
      <c r="N8" s="139" t="s">
        <v>135</v>
      </c>
      <c r="O8" s="140"/>
      <c r="P8" s="140"/>
      <c r="Q8" s="140"/>
      <c r="R8" s="140"/>
      <c r="S8" s="140"/>
      <c r="T8" s="140"/>
      <c r="U8" s="140"/>
      <c r="V8" s="140"/>
      <c r="W8" s="140"/>
      <c r="X8" s="140"/>
      <c r="Y8" s="140"/>
      <c r="Z8" s="140"/>
      <c r="AA8" s="140"/>
      <c r="AB8" s="140"/>
      <c r="AC8" s="140"/>
    </row>
    <row r="9" spans="1:29" ht="41.25" customHeight="1" thickBot="1" x14ac:dyDescent="0.25">
      <c r="A9" s="64" t="s">
        <v>0</v>
      </c>
      <c r="B9" s="61" t="s">
        <v>1</v>
      </c>
      <c r="C9" s="61" t="s">
        <v>2</v>
      </c>
      <c r="D9" s="61" t="s">
        <v>3</v>
      </c>
      <c r="E9" s="61" t="s">
        <v>4</v>
      </c>
      <c r="F9" s="61" t="s">
        <v>5</v>
      </c>
      <c r="G9" s="61" t="s">
        <v>11</v>
      </c>
      <c r="H9" s="61" t="s">
        <v>12</v>
      </c>
      <c r="I9" s="62" t="s">
        <v>6</v>
      </c>
      <c r="J9" s="61" t="s">
        <v>7</v>
      </c>
      <c r="K9" s="61" t="s">
        <v>133</v>
      </c>
      <c r="L9" s="63" t="s">
        <v>10</v>
      </c>
      <c r="M9" s="63" t="s">
        <v>96</v>
      </c>
      <c r="N9" s="65" t="s">
        <v>137</v>
      </c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</row>
    <row r="10" spans="1:29" ht="30" customHeight="1" thickTop="1" x14ac:dyDescent="0.2">
      <c r="A10" s="102" t="s">
        <v>141</v>
      </c>
      <c r="B10" s="103">
        <f>IFERROR(VLOOKUP(A10,article!$A$2:$B$200,2,FALSE),"")</f>
        <v>63079098</v>
      </c>
      <c r="C10" s="104">
        <f>VLOOKUP(A10,article!$F$2:$G$200,2,FALSE)</f>
        <v>1.9</v>
      </c>
      <c r="D10" s="105">
        <v>60</v>
      </c>
      <c r="E10" s="106">
        <f t="shared" ref="E10:E73" si="0">C10*D10</f>
        <v>114</v>
      </c>
      <c r="F10" s="107">
        <v>282.2</v>
      </c>
      <c r="G10" s="108">
        <v>11</v>
      </c>
      <c r="H10" s="108">
        <v>3</v>
      </c>
      <c r="I10" s="109" t="s">
        <v>234</v>
      </c>
      <c r="J10" s="109" t="s">
        <v>235</v>
      </c>
      <c r="K10" s="110">
        <v>13</v>
      </c>
      <c r="L10" s="102">
        <v>12</v>
      </c>
      <c r="M10" s="111" t="s">
        <v>143</v>
      </c>
      <c r="N10" s="111" t="s">
        <v>136</v>
      </c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</row>
    <row r="11" spans="1:29" s="25" customFormat="1" ht="30" customHeight="1" x14ac:dyDescent="0.2">
      <c r="A11" s="112" t="s">
        <v>88</v>
      </c>
      <c r="B11" s="113">
        <f>IFERROR(VLOOKUP(A11,article!$A$2:$B$200,2,FALSE),"")</f>
        <v>63079098</v>
      </c>
      <c r="C11" s="114">
        <f>VLOOKUP(A11,article!$F$2:$G$200,2,FALSE)</f>
        <v>0.56000000000000005</v>
      </c>
      <c r="D11" s="115">
        <v>12</v>
      </c>
      <c r="E11" s="106">
        <f t="shared" si="0"/>
        <v>6.7200000000000006</v>
      </c>
      <c r="F11" s="116">
        <v>21.9</v>
      </c>
      <c r="G11" s="117">
        <v>11</v>
      </c>
      <c r="H11" s="117">
        <v>3</v>
      </c>
      <c r="I11" s="118" t="s">
        <v>234</v>
      </c>
      <c r="J11" s="118" t="s">
        <v>235</v>
      </c>
      <c r="K11" s="119">
        <v>13</v>
      </c>
      <c r="L11" s="112">
        <v>12</v>
      </c>
      <c r="M11" s="120" t="s">
        <v>143</v>
      </c>
      <c r="N11" s="111" t="s">
        <v>136</v>
      </c>
      <c r="O11" s="24"/>
      <c r="P11" s="24"/>
      <c r="Q11" s="24"/>
      <c r="R11" s="24"/>
    </row>
    <row r="12" spans="1:29" s="25" customFormat="1" ht="30" customHeight="1" x14ac:dyDescent="0.2">
      <c r="A12" s="112" t="s">
        <v>90</v>
      </c>
      <c r="B12" s="113">
        <f>IFERROR(VLOOKUP(A12,article!$A$2:$B$200,2,FALSE),"")</f>
        <v>63079098</v>
      </c>
      <c r="C12" s="114">
        <f>VLOOKUP(A12,article!$F$2:$G$200,2,FALSE)</f>
        <v>0.2</v>
      </c>
      <c r="D12" s="115">
        <v>120</v>
      </c>
      <c r="E12" s="106">
        <f t="shared" si="0"/>
        <v>24</v>
      </c>
      <c r="F12" s="121">
        <v>204</v>
      </c>
      <c r="G12" s="117">
        <v>11</v>
      </c>
      <c r="H12" s="117">
        <v>3</v>
      </c>
      <c r="I12" s="118" t="s">
        <v>234</v>
      </c>
      <c r="J12" s="118" t="str">
        <f t="shared" ref="J11:J74" si="1">I12</f>
        <v>FR</v>
      </c>
      <c r="K12" s="119">
        <v>13</v>
      </c>
      <c r="L12" s="117">
        <v>12</v>
      </c>
      <c r="M12" s="120" t="s">
        <v>144</v>
      </c>
      <c r="N12" s="111" t="s">
        <v>136</v>
      </c>
      <c r="O12" s="24"/>
      <c r="P12" s="24"/>
      <c r="Q12" s="24"/>
      <c r="R12" s="24"/>
    </row>
    <row r="13" spans="1:29" s="25" customFormat="1" ht="30" customHeight="1" x14ac:dyDescent="0.2">
      <c r="A13" s="112" t="s">
        <v>146</v>
      </c>
      <c r="B13" s="113">
        <f>IFERROR(VLOOKUP(A13,article!$A$2:$B$200,2,FALSE),"")</f>
        <v>63079098</v>
      </c>
      <c r="C13" s="114">
        <f>VLOOKUP(A13,article!$F$2:$G$200,2,FALSE)</f>
        <v>0.9</v>
      </c>
      <c r="D13" s="115">
        <v>32</v>
      </c>
      <c r="E13" s="106">
        <f t="shared" si="0"/>
        <v>28.8</v>
      </c>
      <c r="F13" s="121">
        <v>47.36</v>
      </c>
      <c r="G13" s="117"/>
      <c r="H13" s="117"/>
      <c r="I13" s="118"/>
      <c r="J13" s="118">
        <f t="shared" si="1"/>
        <v>0</v>
      </c>
      <c r="K13" s="119">
        <v>13</v>
      </c>
      <c r="L13" s="117"/>
      <c r="M13" s="120" t="s">
        <v>145</v>
      </c>
      <c r="N13" s="111" t="s">
        <v>136</v>
      </c>
      <c r="O13" s="24"/>
      <c r="P13" s="24"/>
      <c r="Q13" s="24"/>
      <c r="R13" s="24"/>
    </row>
    <row r="14" spans="1:29" s="25" customFormat="1" ht="30" customHeight="1" x14ac:dyDescent="0.2">
      <c r="A14" s="112" t="s">
        <v>59</v>
      </c>
      <c r="B14" s="113">
        <f>IFERROR(VLOOKUP(A14,article!$A$2:$B$200,2,FALSE),"")</f>
        <v>63079098</v>
      </c>
      <c r="C14" s="114">
        <f>VLOOKUP(A14,article!$F$2:$G$200,2,FALSE)</f>
        <v>1</v>
      </c>
      <c r="D14" s="115">
        <v>30</v>
      </c>
      <c r="E14" s="122">
        <f t="shared" si="0"/>
        <v>30</v>
      </c>
      <c r="F14" s="116">
        <v>111.24</v>
      </c>
      <c r="G14" s="117"/>
      <c r="H14" s="117"/>
      <c r="I14" s="118"/>
      <c r="J14" s="118">
        <f t="shared" si="1"/>
        <v>0</v>
      </c>
      <c r="K14" s="119">
        <v>13</v>
      </c>
      <c r="L14" s="112"/>
      <c r="M14" s="120" t="s">
        <v>145</v>
      </c>
      <c r="N14" s="111" t="s">
        <v>136</v>
      </c>
      <c r="O14" s="24"/>
      <c r="P14" s="24"/>
      <c r="Q14" s="24"/>
      <c r="R14" s="24"/>
    </row>
    <row r="15" spans="1:29" s="25" customFormat="1" ht="30" customHeight="1" x14ac:dyDescent="0.2">
      <c r="A15" s="112" t="s">
        <v>88</v>
      </c>
      <c r="B15" s="113">
        <f>IFERROR(VLOOKUP(A15,article!$A$2:$B$200,2,FALSE),"")</f>
        <v>63079098</v>
      </c>
      <c r="C15" s="114">
        <f>VLOOKUP(A15,article!$F$2:$G$200,2,FALSE)</f>
        <v>0.56000000000000005</v>
      </c>
      <c r="D15" s="115">
        <v>120</v>
      </c>
      <c r="E15" s="122">
        <f t="shared" si="0"/>
        <v>67.2</v>
      </c>
      <c r="F15" s="116">
        <v>208.4</v>
      </c>
      <c r="G15" s="117"/>
      <c r="H15" s="117"/>
      <c r="I15" s="118"/>
      <c r="J15" s="118">
        <f t="shared" si="1"/>
        <v>0</v>
      </c>
      <c r="K15" s="119">
        <v>13</v>
      </c>
      <c r="L15" s="112"/>
      <c r="M15" s="120" t="s">
        <v>145</v>
      </c>
      <c r="N15" s="111" t="s">
        <v>136</v>
      </c>
      <c r="O15" s="24"/>
      <c r="P15" s="24"/>
      <c r="Q15" s="24"/>
      <c r="R15" s="24"/>
    </row>
    <row r="16" spans="1:29" s="25" customFormat="1" ht="30" customHeight="1" x14ac:dyDescent="0.2">
      <c r="A16" s="112" t="s">
        <v>148</v>
      </c>
      <c r="B16" s="113">
        <f>IFERROR(VLOOKUP(A16,article!$A$2:$B$200,2,FALSE),"")</f>
        <v>73121081</v>
      </c>
      <c r="C16" s="114">
        <f>VLOOKUP(A16,article!$F$2:$G$200,2,FALSE)</f>
        <v>9.52</v>
      </c>
      <c r="D16" s="115">
        <v>2000</v>
      </c>
      <c r="E16" s="122">
        <f t="shared" si="0"/>
        <v>19040</v>
      </c>
      <c r="F16" s="116">
        <v>440</v>
      </c>
      <c r="G16" s="117"/>
      <c r="H16" s="117"/>
      <c r="I16" s="118"/>
      <c r="J16" s="118">
        <f t="shared" si="1"/>
        <v>0</v>
      </c>
      <c r="K16" s="119">
        <v>13</v>
      </c>
      <c r="L16" s="112"/>
      <c r="M16" s="120" t="s">
        <v>147</v>
      </c>
      <c r="N16" s="111" t="s">
        <v>136</v>
      </c>
      <c r="O16" s="24"/>
      <c r="P16" s="24"/>
      <c r="Q16" s="24"/>
      <c r="R16" s="24"/>
    </row>
    <row r="17" spans="1:18" s="25" customFormat="1" ht="30" customHeight="1" x14ac:dyDescent="0.2">
      <c r="A17" s="112" t="s">
        <v>47</v>
      </c>
      <c r="B17" s="113">
        <f>IFERROR(VLOOKUP(A17,article!$A$2:$B$200,2,FALSE),"")</f>
        <v>73269092</v>
      </c>
      <c r="C17" s="114">
        <f>VLOOKUP(A17,article!$F$2:$G$200,2,FALSE)</f>
        <v>2.2999999999999998</v>
      </c>
      <c r="D17" s="115">
        <v>150</v>
      </c>
      <c r="E17" s="122">
        <f t="shared" si="0"/>
        <v>345</v>
      </c>
      <c r="F17" s="116">
        <v>627</v>
      </c>
      <c r="G17" s="117"/>
      <c r="H17" s="117"/>
      <c r="I17" s="123"/>
      <c r="J17" s="118">
        <f t="shared" si="1"/>
        <v>0</v>
      </c>
      <c r="K17" s="119">
        <v>13</v>
      </c>
      <c r="L17" s="112"/>
      <c r="M17" s="120" t="s">
        <v>149</v>
      </c>
      <c r="N17" s="111" t="s">
        <v>136</v>
      </c>
      <c r="O17" s="24"/>
      <c r="P17" s="24"/>
      <c r="Q17" s="24"/>
      <c r="R17" s="24"/>
    </row>
    <row r="18" spans="1:18" s="25" customFormat="1" ht="30" customHeight="1" x14ac:dyDescent="0.2">
      <c r="A18" s="112" t="s">
        <v>150</v>
      </c>
      <c r="B18" s="113">
        <f>IFERROR(VLOOKUP(A18,article!$A$2:$B$200,2,FALSE),"")</f>
        <v>73121081</v>
      </c>
      <c r="C18" s="114">
        <f>VLOOKUP(A18,article!$F$2:$G$200,2,FALSE)</f>
        <v>0</v>
      </c>
      <c r="D18" s="115">
        <v>1000</v>
      </c>
      <c r="E18" s="122">
        <f t="shared" si="0"/>
        <v>0</v>
      </c>
      <c r="F18" s="116">
        <v>100</v>
      </c>
      <c r="G18" s="117"/>
      <c r="H18" s="117"/>
      <c r="I18" s="123"/>
      <c r="J18" s="118">
        <f t="shared" si="1"/>
        <v>0</v>
      </c>
      <c r="K18" s="119">
        <v>13</v>
      </c>
      <c r="L18" s="112"/>
      <c r="M18" s="120" t="s">
        <v>152</v>
      </c>
      <c r="N18" s="111" t="s">
        <v>136</v>
      </c>
      <c r="O18" s="24"/>
      <c r="P18" s="24"/>
      <c r="Q18" s="24"/>
      <c r="R18" s="24"/>
    </row>
    <row r="19" spans="1:18" s="25" customFormat="1" ht="30" customHeight="1" x14ac:dyDescent="0.2">
      <c r="A19" s="112" t="s">
        <v>151</v>
      </c>
      <c r="B19" s="113">
        <f>IFERROR(VLOOKUP(A19,article!$A$2:$B$200,2,FALSE),"")</f>
        <v>0</v>
      </c>
      <c r="C19" s="114">
        <f>VLOOKUP(A19,article!$F$2:$G$200,2,FALSE)</f>
        <v>3.7</v>
      </c>
      <c r="D19" s="115">
        <v>20</v>
      </c>
      <c r="E19" s="122">
        <f t="shared" si="0"/>
        <v>74</v>
      </c>
      <c r="F19" s="116">
        <v>368</v>
      </c>
      <c r="G19" s="117"/>
      <c r="H19" s="117"/>
      <c r="I19" s="123"/>
      <c r="J19" s="118">
        <f t="shared" si="1"/>
        <v>0</v>
      </c>
      <c r="K19" s="119">
        <v>13</v>
      </c>
      <c r="L19" s="112"/>
      <c r="M19" s="120" t="s">
        <v>152</v>
      </c>
      <c r="N19" s="111" t="s">
        <v>136</v>
      </c>
      <c r="O19" s="24"/>
      <c r="P19" s="24"/>
      <c r="Q19" s="24"/>
      <c r="R19" s="24"/>
    </row>
    <row r="20" spans="1:18" s="25" customFormat="1" ht="30" customHeight="1" x14ac:dyDescent="0.2">
      <c r="A20" s="112" t="s">
        <v>81</v>
      </c>
      <c r="B20" s="113">
        <f>IFERROR(VLOOKUP(A20,article!$A$2:$B$200,2,FALSE),"")</f>
        <v>0</v>
      </c>
      <c r="C20" s="114">
        <f>VLOOKUP(A20,article!$F$2:$G$200,2,FALSE)</f>
        <v>3.4</v>
      </c>
      <c r="D20" s="124">
        <v>20</v>
      </c>
      <c r="E20" s="122">
        <f t="shared" si="0"/>
        <v>68</v>
      </c>
      <c r="F20" s="116">
        <v>248</v>
      </c>
      <c r="G20" s="117"/>
      <c r="H20" s="117"/>
      <c r="I20" s="123"/>
      <c r="J20" s="118">
        <f t="shared" si="1"/>
        <v>0</v>
      </c>
      <c r="K20" s="119">
        <v>13</v>
      </c>
      <c r="L20" s="112"/>
      <c r="M20" s="120" t="s">
        <v>152</v>
      </c>
      <c r="N20" s="111" t="s">
        <v>136</v>
      </c>
      <c r="O20" s="24"/>
      <c r="P20" s="24"/>
      <c r="Q20" s="24"/>
      <c r="R20" s="24"/>
    </row>
    <row r="21" spans="1:18" s="25" customFormat="1" ht="30" customHeight="1" x14ac:dyDescent="0.2">
      <c r="A21" s="112" t="s">
        <v>44</v>
      </c>
      <c r="B21" s="113">
        <f>IFERROR(VLOOKUP(A21,article!$A$2:$B$200,2,FALSE),"")</f>
        <v>73269092</v>
      </c>
      <c r="C21" s="114">
        <f>VLOOKUP(A21,article!$F$2:$G$200,2,FALSE)</f>
        <v>3.8</v>
      </c>
      <c r="D21" s="124">
        <v>140</v>
      </c>
      <c r="E21" s="122">
        <f t="shared" si="0"/>
        <v>532</v>
      </c>
      <c r="F21" s="125">
        <v>991.2</v>
      </c>
      <c r="G21" s="117"/>
      <c r="H21" s="117"/>
      <c r="I21" s="123"/>
      <c r="J21" s="118">
        <f t="shared" si="1"/>
        <v>0</v>
      </c>
      <c r="K21" s="119">
        <v>13</v>
      </c>
      <c r="L21" s="117"/>
      <c r="M21" s="120" t="s">
        <v>153</v>
      </c>
      <c r="N21" s="111" t="s">
        <v>136</v>
      </c>
      <c r="O21" s="24"/>
      <c r="P21" s="24"/>
      <c r="Q21" s="24"/>
      <c r="R21" s="24"/>
    </row>
    <row r="22" spans="1:18" s="25" customFormat="1" ht="30" customHeight="1" x14ac:dyDescent="0.2">
      <c r="A22" s="112" t="s">
        <v>154</v>
      </c>
      <c r="B22" s="113">
        <f>IFERROR(VLOOKUP(A22,article!$A$2:$B$200,2,FALSE),"")</f>
        <v>0</v>
      </c>
      <c r="C22" s="114">
        <f>VLOOKUP(A22,article!$F$2:$G$200,2,FALSE)</f>
        <v>20</v>
      </c>
      <c r="D22" s="124">
        <v>5</v>
      </c>
      <c r="E22" s="122">
        <f t="shared" si="0"/>
        <v>100</v>
      </c>
      <c r="F22" s="125">
        <v>579.25</v>
      </c>
      <c r="G22" s="117"/>
      <c r="H22" s="117"/>
      <c r="I22" s="123"/>
      <c r="J22" s="118">
        <f t="shared" si="1"/>
        <v>0</v>
      </c>
      <c r="K22" s="119">
        <v>13</v>
      </c>
      <c r="L22" s="117"/>
      <c r="M22" s="120" t="s">
        <v>156</v>
      </c>
      <c r="N22" s="111" t="s">
        <v>136</v>
      </c>
      <c r="O22" s="24"/>
      <c r="P22" s="24"/>
      <c r="Q22" s="24"/>
      <c r="R22" s="24"/>
    </row>
    <row r="23" spans="1:18" s="25" customFormat="1" ht="30" customHeight="1" x14ac:dyDescent="0.2">
      <c r="A23" s="112" t="s">
        <v>155</v>
      </c>
      <c r="B23" s="113">
        <f>IFERROR(VLOOKUP(A23,article!$A$2:$B$200,2,FALSE),"")</f>
        <v>0</v>
      </c>
      <c r="C23" s="114">
        <f>VLOOKUP(A23,article!$F$2:$G$200,2,FALSE)</f>
        <v>28</v>
      </c>
      <c r="D23" s="124">
        <v>2</v>
      </c>
      <c r="E23" s="122">
        <f t="shared" si="0"/>
        <v>56</v>
      </c>
      <c r="F23" s="116">
        <v>317.33999999999997</v>
      </c>
      <c r="G23" s="117"/>
      <c r="H23" s="117"/>
      <c r="I23" s="123"/>
      <c r="J23" s="118">
        <f t="shared" si="1"/>
        <v>0</v>
      </c>
      <c r="K23" s="119">
        <v>13</v>
      </c>
      <c r="L23" s="112"/>
      <c r="M23" s="120" t="s">
        <v>156</v>
      </c>
      <c r="N23" s="111" t="s">
        <v>136</v>
      </c>
      <c r="O23" s="24"/>
      <c r="P23" s="24"/>
      <c r="Q23" s="24"/>
      <c r="R23" s="24"/>
    </row>
    <row r="24" spans="1:18" s="25" customFormat="1" ht="30" customHeight="1" x14ac:dyDescent="0.2">
      <c r="A24" s="112" t="s">
        <v>157</v>
      </c>
      <c r="B24" s="113">
        <f>IFERROR(VLOOKUP(A24,article!$A$2:$B$200,2,FALSE),"")</f>
        <v>73121083</v>
      </c>
      <c r="C24" s="114">
        <f>VLOOKUP(A24,article!$F$2:$G$200,2,FALSE)</f>
        <v>97.4</v>
      </c>
      <c r="D24" s="124">
        <v>1000</v>
      </c>
      <c r="E24" s="122">
        <f t="shared" si="0"/>
        <v>97400</v>
      </c>
      <c r="F24" s="116">
        <v>2030</v>
      </c>
      <c r="G24" s="117"/>
      <c r="H24" s="117"/>
      <c r="I24" s="123"/>
      <c r="J24" s="118">
        <f t="shared" si="1"/>
        <v>0</v>
      </c>
      <c r="K24" s="119">
        <v>13</v>
      </c>
      <c r="L24" s="112"/>
      <c r="M24" s="120" t="s">
        <v>158</v>
      </c>
      <c r="N24" s="111" t="s">
        <v>136</v>
      </c>
      <c r="O24" s="24"/>
      <c r="P24" s="24"/>
      <c r="Q24" s="24"/>
      <c r="R24" s="24"/>
    </row>
    <row r="25" spans="1:18" s="25" customFormat="1" ht="30" customHeight="1" x14ac:dyDescent="0.2">
      <c r="A25" s="112" t="s">
        <v>159</v>
      </c>
      <c r="B25" s="113">
        <f>IFERROR(VLOOKUP(A25,article!$A$2:$B$200,2,FALSE),"")</f>
        <v>73269092</v>
      </c>
      <c r="C25" s="114">
        <f>VLOOKUP(A25,article!$F$2:$G$200,2,FALSE)</f>
        <v>3.5</v>
      </c>
      <c r="D25" s="124">
        <v>20</v>
      </c>
      <c r="E25" s="122">
        <f t="shared" si="0"/>
        <v>70</v>
      </c>
      <c r="F25" s="116">
        <v>113</v>
      </c>
      <c r="G25" s="117"/>
      <c r="H25" s="117"/>
      <c r="I25" s="123"/>
      <c r="J25" s="118">
        <f t="shared" si="1"/>
        <v>0</v>
      </c>
      <c r="K25" s="119">
        <v>13</v>
      </c>
      <c r="L25" s="112"/>
      <c r="M25" s="120" t="s">
        <v>160</v>
      </c>
      <c r="N25" s="111" t="s">
        <v>136</v>
      </c>
      <c r="O25" s="24"/>
      <c r="P25" s="24"/>
      <c r="Q25" s="24"/>
      <c r="R25" s="24"/>
    </row>
    <row r="26" spans="1:18" s="25" customFormat="1" ht="30" customHeight="1" x14ac:dyDescent="0.2">
      <c r="A26" s="112" t="s">
        <v>159</v>
      </c>
      <c r="B26" s="113">
        <f>IFERROR(VLOOKUP(A26,article!$A$2:$B$200,2,FALSE),"")</f>
        <v>73269092</v>
      </c>
      <c r="C26" s="114">
        <f>VLOOKUP(A26,article!$F$2:$G$200,2,FALSE)</f>
        <v>3.5</v>
      </c>
      <c r="D26" s="124">
        <v>30</v>
      </c>
      <c r="E26" s="122">
        <f t="shared" si="0"/>
        <v>105</v>
      </c>
      <c r="F26" s="116">
        <v>169.5</v>
      </c>
      <c r="G26" s="117"/>
      <c r="H26" s="117"/>
      <c r="I26" s="123"/>
      <c r="J26" s="118">
        <f t="shared" si="1"/>
        <v>0</v>
      </c>
      <c r="K26" s="119">
        <v>13</v>
      </c>
      <c r="L26" s="112"/>
      <c r="M26" s="120" t="s">
        <v>161</v>
      </c>
      <c r="N26" s="111" t="s">
        <v>136</v>
      </c>
      <c r="O26" s="24"/>
      <c r="P26" s="24"/>
      <c r="Q26" s="24"/>
      <c r="R26" s="24"/>
    </row>
    <row r="27" spans="1:18" s="25" customFormat="1" ht="30" customHeight="1" x14ac:dyDescent="0.2">
      <c r="A27" s="112" t="s">
        <v>52</v>
      </c>
      <c r="B27" s="113">
        <f>IFERROR(VLOOKUP(A27,article!$A$2:$B$200,2,FALSE),"")</f>
        <v>63079098</v>
      </c>
      <c r="C27" s="114">
        <f>VLOOKUP(A27,article!$F$2:$G$200,2,FALSE)</f>
        <v>0.27</v>
      </c>
      <c r="D27" s="124">
        <v>10</v>
      </c>
      <c r="E27" s="122">
        <f t="shared" si="0"/>
        <v>2.7</v>
      </c>
      <c r="F27" s="116">
        <v>9.1999999999999993</v>
      </c>
      <c r="G27" s="117"/>
      <c r="H27" s="117"/>
      <c r="I27" s="123"/>
      <c r="J27" s="118">
        <f t="shared" si="1"/>
        <v>0</v>
      </c>
      <c r="K27" s="119">
        <v>13</v>
      </c>
      <c r="L27" s="112"/>
      <c r="M27" s="120" t="s">
        <v>162</v>
      </c>
      <c r="N27" s="111" t="s">
        <v>136</v>
      </c>
      <c r="O27" s="24"/>
      <c r="P27" s="24"/>
      <c r="Q27" s="24"/>
      <c r="R27" s="24"/>
    </row>
    <row r="28" spans="1:18" s="25" customFormat="1" ht="30" customHeight="1" x14ac:dyDescent="0.2">
      <c r="A28" s="112" t="s">
        <v>52</v>
      </c>
      <c r="B28" s="113">
        <f>IFERROR(VLOOKUP(A28,article!$A$2:$B$200,2,FALSE),"")</f>
        <v>63079098</v>
      </c>
      <c r="C28" s="114">
        <f>VLOOKUP(A28,article!$F$2:$G$200,2,FALSE)</f>
        <v>0.27</v>
      </c>
      <c r="D28" s="124">
        <v>120</v>
      </c>
      <c r="E28" s="122">
        <f t="shared" si="0"/>
        <v>32.400000000000006</v>
      </c>
      <c r="F28" s="116">
        <v>99.3</v>
      </c>
      <c r="G28" s="117"/>
      <c r="H28" s="117"/>
      <c r="I28" s="123"/>
      <c r="J28" s="118">
        <f t="shared" si="1"/>
        <v>0</v>
      </c>
      <c r="K28" s="119">
        <v>13</v>
      </c>
      <c r="L28" s="112"/>
      <c r="M28" s="120" t="s">
        <v>162</v>
      </c>
      <c r="N28" s="111" t="s">
        <v>136</v>
      </c>
      <c r="O28" s="24"/>
      <c r="P28" s="24"/>
      <c r="Q28" s="24"/>
      <c r="R28" s="24"/>
    </row>
    <row r="29" spans="1:18" s="25" customFormat="1" ht="30" customHeight="1" x14ac:dyDescent="0.2">
      <c r="A29" s="112" t="s">
        <v>65</v>
      </c>
      <c r="B29" s="113">
        <f>IFERROR(VLOOKUP(A29,article!$A$2:$B$200,2,FALSE),"")</f>
        <v>63079098</v>
      </c>
      <c r="C29" s="114">
        <f>VLOOKUP(A29,article!$F$2:$G$200,2,FALSE)</f>
        <v>0.76</v>
      </c>
      <c r="D29" s="124">
        <v>20</v>
      </c>
      <c r="E29" s="122">
        <f t="shared" si="0"/>
        <v>15.2</v>
      </c>
      <c r="F29" s="116">
        <v>27.6</v>
      </c>
      <c r="G29" s="117"/>
      <c r="H29" s="117"/>
      <c r="I29" s="126"/>
      <c r="J29" s="118">
        <f t="shared" si="1"/>
        <v>0</v>
      </c>
      <c r="K29" s="119">
        <v>13</v>
      </c>
      <c r="L29" s="112"/>
      <c r="M29" s="120" t="s">
        <v>162</v>
      </c>
      <c r="N29" s="111" t="s">
        <v>136</v>
      </c>
      <c r="O29" s="24"/>
      <c r="P29" s="24"/>
      <c r="Q29" s="24"/>
      <c r="R29" s="24"/>
    </row>
    <row r="30" spans="1:18" s="25" customFormat="1" ht="30" customHeight="1" x14ac:dyDescent="0.2">
      <c r="A30" s="112" t="s">
        <v>65</v>
      </c>
      <c r="B30" s="113">
        <f>IFERROR(VLOOKUP(A30,article!$A$2:$B$200,2,FALSE),"")</f>
        <v>63079098</v>
      </c>
      <c r="C30" s="114">
        <f>VLOOKUP(A30,article!$F$2:$G$200,2,FALSE)</f>
        <v>0.76</v>
      </c>
      <c r="D30" s="124">
        <v>160</v>
      </c>
      <c r="E30" s="122">
        <f t="shared" si="0"/>
        <v>121.6</v>
      </c>
      <c r="F30" s="116">
        <v>202</v>
      </c>
      <c r="G30" s="117"/>
      <c r="H30" s="117"/>
      <c r="I30" s="123"/>
      <c r="J30" s="118">
        <f t="shared" si="1"/>
        <v>0</v>
      </c>
      <c r="K30" s="119">
        <v>13</v>
      </c>
      <c r="L30" s="117"/>
      <c r="M30" s="120" t="s">
        <v>162</v>
      </c>
      <c r="N30" s="111" t="s">
        <v>136</v>
      </c>
      <c r="O30" s="24"/>
      <c r="P30" s="24"/>
      <c r="Q30" s="24"/>
      <c r="R30" s="24"/>
    </row>
    <row r="31" spans="1:18" s="25" customFormat="1" ht="30" customHeight="1" x14ac:dyDescent="0.2">
      <c r="A31" s="112" t="s">
        <v>65</v>
      </c>
      <c r="B31" s="113">
        <f>IFERROR(VLOOKUP(A31,article!$A$2:$B$200,2,FALSE),"")</f>
        <v>63079098</v>
      </c>
      <c r="C31" s="114">
        <f>VLOOKUP(A31,article!$F$2:$G$200,2,FALSE)</f>
        <v>0.76</v>
      </c>
      <c r="D31" s="124">
        <v>60</v>
      </c>
      <c r="E31" s="122">
        <f t="shared" si="0"/>
        <v>45.6</v>
      </c>
      <c r="F31" s="116">
        <v>76.400000000000006</v>
      </c>
      <c r="G31" s="117"/>
      <c r="H31" s="117"/>
      <c r="I31" s="123"/>
      <c r="J31" s="118">
        <f t="shared" si="1"/>
        <v>0</v>
      </c>
      <c r="K31" s="119">
        <v>13</v>
      </c>
      <c r="L31" s="117"/>
      <c r="M31" s="120" t="s">
        <v>162</v>
      </c>
      <c r="N31" s="111" t="s">
        <v>136</v>
      </c>
      <c r="O31" s="24"/>
      <c r="P31" s="24"/>
      <c r="Q31" s="24"/>
      <c r="R31" s="24"/>
    </row>
    <row r="32" spans="1:18" s="25" customFormat="1" ht="30" customHeight="1" x14ac:dyDescent="0.2">
      <c r="A32" s="112" t="s">
        <v>51</v>
      </c>
      <c r="B32" s="113">
        <f>IFERROR(VLOOKUP(A32,article!$A$2:$B$200,2,FALSE),"")</f>
        <v>63079098</v>
      </c>
      <c r="C32" s="114">
        <f>VLOOKUP(A32,article!$F$2:$G$200,2,FALSE)</f>
        <v>1.17</v>
      </c>
      <c r="D32" s="124">
        <v>20</v>
      </c>
      <c r="E32" s="122">
        <f t="shared" si="0"/>
        <v>23.4</v>
      </c>
      <c r="F32" s="116">
        <v>75</v>
      </c>
      <c r="G32" s="117"/>
      <c r="H32" s="117"/>
      <c r="I32" s="123"/>
      <c r="J32" s="118">
        <f t="shared" si="1"/>
        <v>0</v>
      </c>
      <c r="K32" s="119">
        <v>13</v>
      </c>
      <c r="L32" s="112"/>
      <c r="M32" s="120" t="s">
        <v>162</v>
      </c>
      <c r="N32" s="111" t="s">
        <v>136</v>
      </c>
      <c r="O32" s="24"/>
      <c r="P32" s="24"/>
      <c r="Q32" s="24"/>
      <c r="R32" s="24"/>
    </row>
    <row r="33" spans="1:18" s="25" customFormat="1" ht="30" customHeight="1" x14ac:dyDescent="0.2">
      <c r="A33" s="112" t="s">
        <v>164</v>
      </c>
      <c r="B33" s="113">
        <f>IFERROR(VLOOKUP(A33,article!$A$2:$B$200,2,FALSE),"")</f>
        <v>0</v>
      </c>
      <c r="C33" s="114">
        <f>VLOOKUP(A33,article!$F$2:$G$200,2,FALSE)</f>
        <v>23.56</v>
      </c>
      <c r="D33" s="124">
        <v>2</v>
      </c>
      <c r="E33" s="122">
        <f t="shared" si="0"/>
        <v>47.12</v>
      </c>
      <c r="F33" s="116">
        <v>365.32</v>
      </c>
      <c r="G33" s="117"/>
      <c r="H33" s="117"/>
      <c r="I33" s="126"/>
      <c r="J33" s="118">
        <f t="shared" si="1"/>
        <v>0</v>
      </c>
      <c r="K33" s="119">
        <v>13</v>
      </c>
      <c r="L33" s="112"/>
      <c r="M33" s="120" t="s">
        <v>163</v>
      </c>
      <c r="N33" s="111" t="s">
        <v>136</v>
      </c>
      <c r="O33" s="24"/>
      <c r="P33" s="24"/>
      <c r="Q33" s="24"/>
      <c r="R33" s="24"/>
    </row>
    <row r="34" spans="1:18" s="25" customFormat="1" ht="30" customHeight="1" x14ac:dyDescent="0.2">
      <c r="A34" s="112" t="s">
        <v>53</v>
      </c>
      <c r="B34" s="113">
        <f>IFERROR(VLOOKUP(A34,article!$A$2:$B$200,2,FALSE),"")</f>
        <v>63079098</v>
      </c>
      <c r="C34" s="114">
        <f>VLOOKUP(A34,article!$F$2:$G$200,2,FALSE)</f>
        <v>0.76</v>
      </c>
      <c r="D34" s="124">
        <v>20</v>
      </c>
      <c r="E34" s="122">
        <f t="shared" si="0"/>
        <v>15.2</v>
      </c>
      <c r="F34" s="116">
        <v>236.2</v>
      </c>
      <c r="G34" s="117"/>
      <c r="H34" s="117"/>
      <c r="I34" s="126"/>
      <c r="J34" s="118">
        <f t="shared" si="1"/>
        <v>0</v>
      </c>
      <c r="K34" s="119">
        <v>13</v>
      </c>
      <c r="L34" s="112"/>
      <c r="M34" s="120" t="s">
        <v>166</v>
      </c>
      <c r="N34" s="111" t="s">
        <v>136</v>
      </c>
      <c r="O34" s="24"/>
      <c r="P34" s="24"/>
      <c r="Q34" s="24"/>
      <c r="R34" s="24"/>
    </row>
    <row r="35" spans="1:18" s="25" customFormat="1" ht="30" customHeight="1" x14ac:dyDescent="0.2">
      <c r="A35" s="112" t="s">
        <v>165</v>
      </c>
      <c r="B35" s="113">
        <f>IFERROR(VLOOKUP(A35,article!$A$2:$B$200,2,FALSE),"")</f>
        <v>63079098</v>
      </c>
      <c r="C35" s="114">
        <f>VLOOKUP(A35,article!$F$2:$G$200,2,FALSE)</f>
        <v>1.53</v>
      </c>
      <c r="D35" s="124">
        <v>10</v>
      </c>
      <c r="E35" s="122">
        <f t="shared" si="0"/>
        <v>15.3</v>
      </c>
      <c r="F35" s="116">
        <v>101.4</v>
      </c>
      <c r="G35" s="117"/>
      <c r="H35" s="117"/>
      <c r="I35" s="126"/>
      <c r="J35" s="118">
        <f t="shared" si="1"/>
        <v>0</v>
      </c>
      <c r="K35" s="119">
        <v>13</v>
      </c>
      <c r="L35" s="112"/>
      <c r="M35" s="120" t="s">
        <v>166</v>
      </c>
      <c r="N35" s="111" t="s">
        <v>136</v>
      </c>
      <c r="O35" s="24"/>
      <c r="P35" s="24"/>
      <c r="Q35" s="24"/>
      <c r="R35" s="24"/>
    </row>
    <row r="36" spans="1:18" s="25" customFormat="1" ht="30" customHeight="1" x14ac:dyDescent="0.2">
      <c r="A36" s="112" t="s">
        <v>165</v>
      </c>
      <c r="B36" s="113">
        <f>IFERROR(VLOOKUP(A36,article!$A$2:$B$200,2,FALSE),"")</f>
        <v>63079098</v>
      </c>
      <c r="C36" s="114">
        <f>VLOOKUP(A36,article!$F$2:$G$200,2,FALSE)</f>
        <v>1.53</v>
      </c>
      <c r="D36" s="124">
        <v>5</v>
      </c>
      <c r="E36" s="122">
        <f t="shared" si="0"/>
        <v>7.65</v>
      </c>
      <c r="F36" s="116">
        <v>172.15</v>
      </c>
      <c r="G36" s="117"/>
      <c r="H36" s="117"/>
      <c r="I36" s="123"/>
      <c r="J36" s="118">
        <f t="shared" si="1"/>
        <v>0</v>
      </c>
      <c r="K36" s="119">
        <v>13</v>
      </c>
      <c r="L36" s="112"/>
      <c r="M36" s="120" t="s">
        <v>166</v>
      </c>
      <c r="N36" s="111" t="s">
        <v>136</v>
      </c>
      <c r="O36" s="24"/>
      <c r="P36" s="24"/>
      <c r="Q36" s="24"/>
      <c r="R36" s="24"/>
    </row>
    <row r="37" spans="1:18" s="25" customFormat="1" ht="30" customHeight="1" x14ac:dyDescent="0.2">
      <c r="A37" s="112" t="s">
        <v>168</v>
      </c>
      <c r="B37" s="113">
        <f>IFERROR(VLOOKUP(A37,article!$A$2:$B$200,2,FALSE),"")</f>
        <v>73269092</v>
      </c>
      <c r="C37" s="114">
        <f>VLOOKUP(A37,article!$F$2:$G$200,2,FALSE)</f>
        <v>0.55000000000000004</v>
      </c>
      <c r="D37" s="124">
        <v>300</v>
      </c>
      <c r="E37" s="122">
        <f t="shared" si="0"/>
        <v>165</v>
      </c>
      <c r="F37" s="116">
        <v>453</v>
      </c>
      <c r="G37" s="117"/>
      <c r="H37" s="117"/>
      <c r="I37" s="123"/>
      <c r="J37" s="118">
        <f t="shared" si="1"/>
        <v>0</v>
      </c>
      <c r="K37" s="119">
        <v>13</v>
      </c>
      <c r="L37" s="112"/>
      <c r="M37" s="120" t="s">
        <v>167</v>
      </c>
      <c r="N37" s="111" t="s">
        <v>136</v>
      </c>
      <c r="O37" s="24"/>
      <c r="P37" s="24"/>
      <c r="Q37" s="24"/>
      <c r="R37" s="24"/>
    </row>
    <row r="38" spans="1:18" s="25" customFormat="1" ht="30" customHeight="1" x14ac:dyDescent="0.2">
      <c r="A38" s="112" t="s">
        <v>169</v>
      </c>
      <c r="B38" s="113">
        <f>IFERROR(VLOOKUP(A38,article!$A$2:$B$200,2,FALSE),"")</f>
        <v>73269092</v>
      </c>
      <c r="C38" s="114">
        <f>VLOOKUP(A38,article!$F$2:$G$200,2,FALSE)</f>
        <v>1</v>
      </c>
      <c r="D38" s="124">
        <v>10</v>
      </c>
      <c r="E38" s="122">
        <f t="shared" si="0"/>
        <v>10</v>
      </c>
      <c r="F38" s="116">
        <v>61</v>
      </c>
      <c r="G38" s="117"/>
      <c r="H38" s="117"/>
      <c r="I38" s="126"/>
      <c r="J38" s="118">
        <f t="shared" si="1"/>
        <v>0</v>
      </c>
      <c r="K38" s="119">
        <v>13</v>
      </c>
      <c r="L38" s="112"/>
      <c r="M38" s="120" t="s">
        <v>170</v>
      </c>
      <c r="N38" s="111" t="s">
        <v>136</v>
      </c>
      <c r="O38" s="24"/>
      <c r="P38" s="24"/>
      <c r="Q38" s="24"/>
      <c r="R38" s="24"/>
    </row>
    <row r="39" spans="1:18" s="25" customFormat="1" ht="30" customHeight="1" x14ac:dyDescent="0.2">
      <c r="A39" s="112" t="s">
        <v>88</v>
      </c>
      <c r="B39" s="113">
        <f>IFERROR(VLOOKUP(A39,article!$A$2:$B$200,2,FALSE),"")</f>
        <v>63079098</v>
      </c>
      <c r="C39" s="114">
        <f>VLOOKUP(A39,article!$F$2:$G$200,2,FALSE)</f>
        <v>0.56000000000000005</v>
      </c>
      <c r="D39" s="124">
        <v>120</v>
      </c>
      <c r="E39" s="122">
        <f t="shared" si="0"/>
        <v>67.2</v>
      </c>
      <c r="F39" s="116">
        <v>210</v>
      </c>
      <c r="G39" s="117"/>
      <c r="H39" s="117"/>
      <c r="I39" s="126"/>
      <c r="J39" s="118">
        <f t="shared" si="1"/>
        <v>0</v>
      </c>
      <c r="K39" s="119">
        <v>13</v>
      </c>
      <c r="L39" s="117"/>
      <c r="M39" s="120" t="s">
        <v>172</v>
      </c>
      <c r="N39" s="111" t="s">
        <v>136</v>
      </c>
      <c r="O39" s="24"/>
      <c r="P39" s="24"/>
      <c r="Q39" s="24"/>
      <c r="R39" s="24"/>
    </row>
    <row r="40" spans="1:18" s="25" customFormat="1" ht="30" customHeight="1" x14ac:dyDescent="0.2">
      <c r="A40" s="112" t="s">
        <v>146</v>
      </c>
      <c r="B40" s="113">
        <f>IFERROR(VLOOKUP(A40,article!$A$2:$B$200,2,FALSE),"")</f>
        <v>63079098</v>
      </c>
      <c r="C40" s="114">
        <f>VLOOKUP(A40,article!$F$2:$G$200,2,FALSE)</f>
        <v>0.9</v>
      </c>
      <c r="D40" s="124">
        <v>20</v>
      </c>
      <c r="E40" s="122">
        <f t="shared" si="0"/>
        <v>18</v>
      </c>
      <c r="F40" s="116">
        <v>29.6</v>
      </c>
      <c r="G40" s="117"/>
      <c r="H40" s="117"/>
      <c r="I40" s="126"/>
      <c r="J40" s="118">
        <f t="shared" si="1"/>
        <v>0</v>
      </c>
      <c r="K40" s="119">
        <v>13</v>
      </c>
      <c r="L40" s="117"/>
      <c r="M40" s="120" t="s">
        <v>172</v>
      </c>
      <c r="N40" s="111" t="s">
        <v>136</v>
      </c>
      <c r="O40" s="24"/>
      <c r="P40" s="24"/>
      <c r="Q40" s="24"/>
      <c r="R40" s="24"/>
    </row>
    <row r="41" spans="1:18" s="25" customFormat="1" ht="30" customHeight="1" x14ac:dyDescent="0.2">
      <c r="A41" s="112" t="s">
        <v>65</v>
      </c>
      <c r="B41" s="113">
        <f>IFERROR(VLOOKUP(A41,article!$A$2:$B$200,2,FALSE),"")</f>
        <v>63079098</v>
      </c>
      <c r="C41" s="114">
        <f>VLOOKUP(A41,article!$F$2:$G$200,2,FALSE)</f>
        <v>0.76</v>
      </c>
      <c r="D41" s="124">
        <v>20</v>
      </c>
      <c r="E41" s="122">
        <f t="shared" si="0"/>
        <v>15.2</v>
      </c>
      <c r="F41" s="116">
        <v>100</v>
      </c>
      <c r="G41" s="117"/>
      <c r="H41" s="117"/>
      <c r="I41" s="126"/>
      <c r="J41" s="118">
        <f t="shared" si="1"/>
        <v>0</v>
      </c>
      <c r="K41" s="119">
        <v>13</v>
      </c>
      <c r="L41" s="112"/>
      <c r="M41" s="120" t="s">
        <v>171</v>
      </c>
      <c r="N41" s="111" t="s">
        <v>136</v>
      </c>
      <c r="O41" s="24"/>
      <c r="P41" s="24"/>
      <c r="Q41" s="24"/>
      <c r="R41" s="24"/>
    </row>
    <row r="42" spans="1:18" s="25" customFormat="1" ht="30" customHeight="1" x14ac:dyDescent="0.2">
      <c r="A42" s="112" t="s">
        <v>168</v>
      </c>
      <c r="B42" s="113">
        <f>IFERROR(VLOOKUP(A42,article!$A$2:$B$200,2,FALSE),"")</f>
        <v>73269092</v>
      </c>
      <c r="C42" s="114">
        <f>VLOOKUP(A42,article!$F$2:$G$200,2,FALSE)</f>
        <v>0.55000000000000004</v>
      </c>
      <c r="D42" s="124">
        <v>600</v>
      </c>
      <c r="E42" s="122">
        <f t="shared" si="0"/>
        <v>330</v>
      </c>
      <c r="F42" s="116">
        <v>906</v>
      </c>
      <c r="G42" s="117"/>
      <c r="H42" s="117"/>
      <c r="I42" s="123"/>
      <c r="J42" s="118">
        <f t="shared" si="1"/>
        <v>0</v>
      </c>
      <c r="K42" s="119">
        <v>13</v>
      </c>
      <c r="L42" s="112"/>
      <c r="M42" s="120" t="s">
        <v>173</v>
      </c>
      <c r="N42" s="111" t="s">
        <v>136</v>
      </c>
      <c r="O42" s="24"/>
      <c r="P42" s="24"/>
      <c r="Q42" s="24"/>
      <c r="R42" s="24"/>
    </row>
    <row r="43" spans="1:18" s="25" customFormat="1" ht="30" customHeight="1" x14ac:dyDescent="0.2">
      <c r="A43" s="112" t="s">
        <v>174</v>
      </c>
      <c r="B43" s="113">
        <f>IFERROR(VLOOKUP(A43,article!$A$2:$B$200,2,FALSE),"")</f>
        <v>84253990</v>
      </c>
      <c r="C43" s="114">
        <f>VLOOKUP(A43,article!$F$2:$G$200,2,FALSE)</f>
        <v>11</v>
      </c>
      <c r="D43" s="124">
        <v>4</v>
      </c>
      <c r="E43" s="122">
        <f t="shared" si="0"/>
        <v>44</v>
      </c>
      <c r="F43" s="116">
        <v>540</v>
      </c>
      <c r="G43" s="117"/>
      <c r="H43" s="117"/>
      <c r="I43" s="126"/>
      <c r="J43" s="118">
        <f t="shared" si="1"/>
        <v>0</v>
      </c>
      <c r="K43" s="119">
        <v>13</v>
      </c>
      <c r="L43" s="112"/>
      <c r="M43" s="120" t="s">
        <v>175</v>
      </c>
      <c r="N43" s="111" t="s">
        <v>183</v>
      </c>
      <c r="O43" s="24"/>
      <c r="P43" s="24"/>
      <c r="Q43" s="24"/>
      <c r="R43" s="24"/>
    </row>
    <row r="44" spans="1:18" s="25" customFormat="1" ht="30" customHeight="1" x14ac:dyDescent="0.2">
      <c r="A44" s="112" t="s">
        <v>180</v>
      </c>
      <c r="B44" s="113">
        <f>IFERROR(VLOOKUP(A44,article!$A$2:$B$200,2,FALSE),"")</f>
        <v>84238900</v>
      </c>
      <c r="C44" s="114">
        <f>VLOOKUP(A44,article!$F$2:$G$200,2,FALSE)</f>
        <v>5</v>
      </c>
      <c r="D44" s="124">
        <v>1</v>
      </c>
      <c r="E44" s="122">
        <f t="shared" si="0"/>
        <v>5</v>
      </c>
      <c r="F44" s="116">
        <v>608.29999999999995</v>
      </c>
      <c r="G44" s="112"/>
      <c r="H44" s="112"/>
      <c r="I44" s="126"/>
      <c r="J44" s="118">
        <f t="shared" si="1"/>
        <v>0</v>
      </c>
      <c r="K44" s="112"/>
      <c r="L44" s="112"/>
      <c r="M44" s="120" t="s">
        <v>182</v>
      </c>
      <c r="N44" s="111" t="s">
        <v>183</v>
      </c>
      <c r="O44" s="24"/>
      <c r="P44" s="24"/>
      <c r="Q44" s="24"/>
      <c r="R44" s="24"/>
    </row>
    <row r="45" spans="1:18" s="25" customFormat="1" ht="30" customHeight="1" x14ac:dyDescent="0.2">
      <c r="A45" s="112" t="s">
        <v>181</v>
      </c>
      <c r="B45" s="113">
        <f>IFERROR(VLOOKUP(A45,article!$A$2:$B$200,2,FALSE),"")</f>
        <v>84271090</v>
      </c>
      <c r="C45" s="114">
        <f>VLOOKUP(A45,article!$F$2:$G$200,2,FALSE)</f>
        <v>115</v>
      </c>
      <c r="D45" s="124">
        <v>1</v>
      </c>
      <c r="E45" s="122">
        <f t="shared" si="0"/>
        <v>115</v>
      </c>
      <c r="F45" s="116">
        <v>462</v>
      </c>
      <c r="G45" s="112"/>
      <c r="H45" s="112"/>
      <c r="I45" s="126"/>
      <c r="J45" s="118">
        <f t="shared" si="1"/>
        <v>0</v>
      </c>
      <c r="K45" s="112"/>
      <c r="L45" s="112"/>
      <c r="M45" s="120" t="s">
        <v>182</v>
      </c>
      <c r="N45" s="111" t="s">
        <v>183</v>
      </c>
      <c r="O45" s="24"/>
      <c r="P45" s="24"/>
      <c r="Q45" s="24"/>
      <c r="R45" s="24"/>
    </row>
    <row r="46" spans="1:18" s="25" customFormat="1" ht="30" customHeight="1" x14ac:dyDescent="0.2">
      <c r="A46" s="112" t="s">
        <v>176</v>
      </c>
      <c r="B46" s="113">
        <f>IFERROR(VLOOKUP(A46,article!$A$2:$B$200,2,FALSE),"")</f>
        <v>73121083</v>
      </c>
      <c r="C46" s="114">
        <f>VLOOKUP(A46,article!$F$2:$G$200,2,FALSE)</f>
        <v>0</v>
      </c>
      <c r="D46" s="124">
        <v>1</v>
      </c>
      <c r="E46" s="122">
        <f t="shared" si="0"/>
        <v>0</v>
      </c>
      <c r="F46" s="116">
        <v>603.6</v>
      </c>
      <c r="G46" s="112"/>
      <c r="H46" s="112"/>
      <c r="I46" s="126"/>
      <c r="J46" s="118">
        <f t="shared" si="1"/>
        <v>0</v>
      </c>
      <c r="K46" s="112"/>
      <c r="L46" s="112"/>
      <c r="M46" s="120" t="s">
        <v>184</v>
      </c>
      <c r="N46" s="111" t="s">
        <v>185</v>
      </c>
      <c r="O46" s="24"/>
      <c r="P46" s="24"/>
      <c r="Q46" s="24"/>
      <c r="R46" s="24"/>
    </row>
    <row r="47" spans="1:18" s="25" customFormat="1" ht="30" customHeight="1" x14ac:dyDescent="0.2">
      <c r="A47" s="112" t="s">
        <v>177</v>
      </c>
      <c r="B47" s="113">
        <f>IFERROR(VLOOKUP(A47,article!$A$2:$B$200,2,FALSE),"")</f>
        <v>73121085</v>
      </c>
      <c r="C47" s="114">
        <f>VLOOKUP(A47,article!$F$2:$G$200,2,FALSE)</f>
        <v>0</v>
      </c>
      <c r="D47" s="124">
        <v>1</v>
      </c>
      <c r="E47" s="122">
        <f t="shared" si="0"/>
        <v>0</v>
      </c>
      <c r="F47" s="116">
        <v>1470</v>
      </c>
      <c r="G47" s="112"/>
      <c r="H47" s="127"/>
      <c r="I47" s="126"/>
      <c r="J47" s="118">
        <f t="shared" si="1"/>
        <v>0</v>
      </c>
      <c r="K47" s="112"/>
      <c r="L47" s="112"/>
      <c r="M47" s="120" t="s">
        <v>184</v>
      </c>
      <c r="N47" s="111" t="s">
        <v>185</v>
      </c>
      <c r="O47" s="24"/>
      <c r="P47" s="24"/>
      <c r="Q47" s="24"/>
      <c r="R47" s="24"/>
    </row>
    <row r="48" spans="1:18" s="25" customFormat="1" ht="30" customHeight="1" x14ac:dyDescent="0.2">
      <c r="A48" s="112" t="s">
        <v>178</v>
      </c>
      <c r="B48" s="113">
        <f>IFERROR(VLOOKUP(A48,article!$A$2:$B$200,2,FALSE),"")</f>
        <v>73121085</v>
      </c>
      <c r="C48" s="114">
        <f>VLOOKUP(A48,article!$F$2:$G$200,2,FALSE)</f>
        <v>0</v>
      </c>
      <c r="D48" s="124">
        <v>1</v>
      </c>
      <c r="E48" s="122">
        <f t="shared" si="0"/>
        <v>0</v>
      </c>
      <c r="F48" s="116">
        <v>3321.12</v>
      </c>
      <c r="G48" s="112"/>
      <c r="H48" s="127"/>
      <c r="I48" s="126"/>
      <c r="J48" s="118">
        <f t="shared" si="1"/>
        <v>0</v>
      </c>
      <c r="K48" s="112"/>
      <c r="L48" s="112"/>
      <c r="M48" s="120" t="s">
        <v>184</v>
      </c>
      <c r="N48" s="111" t="s">
        <v>185</v>
      </c>
      <c r="O48" s="24"/>
      <c r="P48" s="24"/>
      <c r="Q48" s="24"/>
      <c r="R48" s="24"/>
    </row>
    <row r="49" spans="1:18" s="25" customFormat="1" ht="30" customHeight="1" x14ac:dyDescent="0.2">
      <c r="A49" s="112" t="s">
        <v>179</v>
      </c>
      <c r="B49" s="113">
        <f>IFERROR(VLOOKUP(A49,article!$A$2:$B$200,2,FALSE),"")</f>
        <v>73121083</v>
      </c>
      <c r="C49" s="114">
        <f>VLOOKUP(A49,article!$F$2:$G$200,2,FALSE)</f>
        <v>0</v>
      </c>
      <c r="D49" s="124">
        <v>1</v>
      </c>
      <c r="E49" s="122">
        <f t="shared" si="0"/>
        <v>0</v>
      </c>
      <c r="F49" s="116">
        <v>1113</v>
      </c>
      <c r="G49" s="112"/>
      <c r="H49" s="112"/>
      <c r="I49" s="128"/>
      <c r="J49" s="118">
        <f t="shared" si="1"/>
        <v>0</v>
      </c>
      <c r="K49" s="127"/>
      <c r="L49" s="112"/>
      <c r="M49" s="120" t="s">
        <v>184</v>
      </c>
      <c r="N49" s="111" t="s">
        <v>185</v>
      </c>
      <c r="O49" s="24"/>
      <c r="P49" s="24"/>
      <c r="Q49" s="24"/>
      <c r="R49" s="24"/>
    </row>
    <row r="50" spans="1:18" s="25" customFormat="1" ht="30" customHeight="1" x14ac:dyDescent="0.2">
      <c r="A50" s="112" t="s">
        <v>186</v>
      </c>
      <c r="B50" s="113">
        <f>IFERROR(VLOOKUP(A50,article!$A$2:$B$200,2,FALSE),"")</f>
        <v>73269092</v>
      </c>
      <c r="C50" s="114">
        <f>VLOOKUP(A50,article!$F$2:$G$200,2,FALSE)</f>
        <v>2.4</v>
      </c>
      <c r="D50" s="124">
        <v>1</v>
      </c>
      <c r="E50" s="122">
        <f t="shared" si="0"/>
        <v>2.4</v>
      </c>
      <c r="F50" s="116">
        <v>14.1</v>
      </c>
      <c r="G50" s="112"/>
      <c r="H50" s="112"/>
      <c r="I50" s="126"/>
      <c r="J50" s="118">
        <f t="shared" si="1"/>
        <v>0</v>
      </c>
      <c r="K50" s="112"/>
      <c r="L50" s="112"/>
      <c r="M50" s="120" t="s">
        <v>187</v>
      </c>
      <c r="N50" s="111" t="s">
        <v>136</v>
      </c>
      <c r="O50" s="24"/>
      <c r="P50" s="24"/>
      <c r="Q50" s="24"/>
      <c r="R50" s="24"/>
    </row>
    <row r="51" spans="1:18" s="25" customFormat="1" ht="30" customHeight="1" x14ac:dyDescent="0.2">
      <c r="A51" s="112" t="s">
        <v>34</v>
      </c>
      <c r="B51" s="113">
        <f>IFERROR(VLOOKUP(A51,article!$A$2:$B$200,2,FALSE),"")</f>
        <v>73269092</v>
      </c>
      <c r="C51" s="114">
        <f>VLOOKUP(A51,article!$F$2:$G$200,2,FALSE)</f>
        <v>0.1</v>
      </c>
      <c r="D51" s="124">
        <v>30</v>
      </c>
      <c r="E51" s="122">
        <f t="shared" si="0"/>
        <v>3</v>
      </c>
      <c r="F51" s="116">
        <v>48</v>
      </c>
      <c r="G51" s="112"/>
      <c r="H51" s="112"/>
      <c r="I51" s="128"/>
      <c r="J51" s="118">
        <f t="shared" si="1"/>
        <v>0</v>
      </c>
      <c r="K51" s="112"/>
      <c r="L51" s="112"/>
      <c r="M51" s="120" t="s">
        <v>188</v>
      </c>
      <c r="N51" s="111" t="s">
        <v>136</v>
      </c>
      <c r="O51" s="24"/>
      <c r="P51" s="24"/>
      <c r="Q51" s="24"/>
      <c r="R51" s="24"/>
    </row>
    <row r="52" spans="1:18" s="25" customFormat="1" ht="30" customHeight="1" x14ac:dyDescent="0.2">
      <c r="A52" s="112" t="s">
        <v>36</v>
      </c>
      <c r="B52" s="113">
        <f>IFERROR(VLOOKUP(A52,article!$A$2:$B$200,2,FALSE),"")</f>
        <v>73269092</v>
      </c>
      <c r="C52" s="114">
        <f>VLOOKUP(A52,article!$F$2:$G$200,2,FALSE)</f>
        <v>0.3</v>
      </c>
      <c r="D52" s="124">
        <v>50</v>
      </c>
      <c r="E52" s="122">
        <f t="shared" si="0"/>
        <v>15</v>
      </c>
      <c r="F52" s="116">
        <v>125</v>
      </c>
      <c r="G52" s="112"/>
      <c r="H52" s="112"/>
      <c r="I52" s="128"/>
      <c r="J52" s="118">
        <f t="shared" si="1"/>
        <v>0</v>
      </c>
      <c r="K52" s="112"/>
      <c r="L52" s="112"/>
      <c r="M52" s="120" t="s">
        <v>188</v>
      </c>
      <c r="N52" s="111" t="s">
        <v>136</v>
      </c>
      <c r="O52" s="24"/>
      <c r="P52" s="24"/>
      <c r="Q52" s="24"/>
      <c r="R52" s="24"/>
    </row>
    <row r="53" spans="1:18" s="25" customFormat="1" ht="30" customHeight="1" x14ac:dyDescent="0.2">
      <c r="A53" s="112" t="s">
        <v>38</v>
      </c>
      <c r="B53" s="113">
        <f>IFERROR(VLOOKUP(A53,article!$A$2:$B$200,2,FALSE),"")</f>
        <v>73269092</v>
      </c>
      <c r="C53" s="114">
        <f>VLOOKUP(A53,article!$F$2:$G$200,2,FALSE)</f>
        <v>1.2</v>
      </c>
      <c r="D53" s="124">
        <v>30</v>
      </c>
      <c r="E53" s="122">
        <f t="shared" si="0"/>
        <v>36</v>
      </c>
      <c r="F53" s="116">
        <v>180</v>
      </c>
      <c r="G53" s="112"/>
      <c r="H53" s="112"/>
      <c r="I53" s="128"/>
      <c r="J53" s="118">
        <f t="shared" si="1"/>
        <v>0</v>
      </c>
      <c r="K53" s="129"/>
      <c r="L53" s="112"/>
      <c r="M53" s="120" t="s">
        <v>188</v>
      </c>
      <c r="N53" s="111" t="s">
        <v>136</v>
      </c>
      <c r="O53" s="24"/>
      <c r="P53" s="24"/>
      <c r="Q53" s="24"/>
      <c r="R53" s="24"/>
    </row>
    <row r="54" spans="1:18" s="25" customFormat="1" ht="30" customHeight="1" x14ac:dyDescent="0.2">
      <c r="A54" s="112" t="s">
        <v>39</v>
      </c>
      <c r="B54" s="113">
        <f>IFERROR(VLOOKUP(A54,article!$A$2:$B$200,2,FALSE),"")</f>
        <v>73269092</v>
      </c>
      <c r="C54" s="114">
        <f>VLOOKUP(A54,article!$F$2:$G$200,2,FALSE)</f>
        <v>2.1</v>
      </c>
      <c r="D54" s="124">
        <v>10</v>
      </c>
      <c r="E54" s="122">
        <f t="shared" si="0"/>
        <v>21</v>
      </c>
      <c r="F54" s="116">
        <v>102</v>
      </c>
      <c r="G54" s="112"/>
      <c r="H54" s="112"/>
      <c r="I54" s="128"/>
      <c r="J54" s="118">
        <f t="shared" si="1"/>
        <v>0</v>
      </c>
      <c r="K54" s="129"/>
      <c r="L54" s="112"/>
      <c r="M54" s="120" t="s">
        <v>188</v>
      </c>
      <c r="N54" s="111" t="s">
        <v>136</v>
      </c>
      <c r="O54" s="24"/>
      <c r="P54" s="24"/>
      <c r="Q54" s="24"/>
      <c r="R54" s="24"/>
    </row>
    <row r="55" spans="1:18" s="25" customFormat="1" ht="30" customHeight="1" x14ac:dyDescent="0.2">
      <c r="A55" s="112" t="s">
        <v>189</v>
      </c>
      <c r="B55" s="113">
        <f>IFERROR(VLOOKUP(A55,article!$A$2:$B$200,2,FALSE),"")</f>
        <v>73269092</v>
      </c>
      <c r="C55" s="114">
        <f>VLOOKUP(A55,article!$F$2:$G$200,2,FALSE)</f>
        <v>5.4</v>
      </c>
      <c r="D55" s="124">
        <v>10</v>
      </c>
      <c r="E55" s="122">
        <f t="shared" si="0"/>
        <v>54</v>
      </c>
      <c r="F55" s="116">
        <v>384</v>
      </c>
      <c r="G55" s="112"/>
      <c r="H55" s="112"/>
      <c r="I55" s="128"/>
      <c r="J55" s="118">
        <f t="shared" si="1"/>
        <v>0</v>
      </c>
      <c r="K55" s="112"/>
      <c r="L55" s="112"/>
      <c r="M55" s="120" t="s">
        <v>188</v>
      </c>
      <c r="N55" s="111" t="s">
        <v>136</v>
      </c>
      <c r="O55" s="24"/>
      <c r="P55" s="24"/>
      <c r="Q55" s="24"/>
      <c r="R55" s="24"/>
    </row>
    <row r="56" spans="1:18" s="25" customFormat="1" ht="30" customHeight="1" x14ac:dyDescent="0.2">
      <c r="A56" s="112" t="s">
        <v>190</v>
      </c>
      <c r="B56" s="113">
        <f>IFERROR(VLOOKUP(A56,article!$A$2:$B$200,2,FALSE),"")</f>
        <v>73121083</v>
      </c>
      <c r="C56" s="114">
        <f>VLOOKUP(A56,article!$F$2:$G$200,2,FALSE)</f>
        <v>1.35</v>
      </c>
      <c r="D56" s="124">
        <v>1000</v>
      </c>
      <c r="E56" s="122">
        <f t="shared" si="0"/>
        <v>1350</v>
      </c>
      <c r="F56" s="116">
        <v>2010</v>
      </c>
      <c r="G56" s="112"/>
      <c r="H56" s="112"/>
      <c r="I56" s="126"/>
      <c r="J56" s="118">
        <f t="shared" si="1"/>
        <v>0</v>
      </c>
      <c r="K56" s="127"/>
      <c r="L56" s="112"/>
      <c r="M56" s="120" t="s">
        <v>191</v>
      </c>
      <c r="N56" s="111" t="s">
        <v>136</v>
      </c>
      <c r="O56" s="24"/>
      <c r="P56" s="24"/>
      <c r="Q56" s="24"/>
      <c r="R56" s="24"/>
    </row>
    <row r="57" spans="1:18" s="25" customFormat="1" ht="30" customHeight="1" x14ac:dyDescent="0.2">
      <c r="A57" s="112" t="s">
        <v>192</v>
      </c>
      <c r="B57" s="113">
        <f>IFERROR(VLOOKUP(A57,article!$A$2:$B$200,2,FALSE),"")</f>
        <v>73269092</v>
      </c>
      <c r="C57" s="114">
        <f>VLOOKUP(A57,article!$F$2:$G$200,2,FALSE)</f>
        <v>5.2</v>
      </c>
      <c r="D57" s="124">
        <v>20</v>
      </c>
      <c r="E57" s="122">
        <f t="shared" si="0"/>
        <v>104</v>
      </c>
      <c r="F57" s="116">
        <v>90</v>
      </c>
      <c r="G57" s="112"/>
      <c r="H57" s="112"/>
      <c r="I57" s="128"/>
      <c r="J57" s="118">
        <f t="shared" si="1"/>
        <v>0</v>
      </c>
      <c r="K57" s="112"/>
      <c r="L57" s="112"/>
      <c r="M57" s="120" t="s">
        <v>193</v>
      </c>
      <c r="N57" s="111" t="s">
        <v>136</v>
      </c>
      <c r="O57" s="24"/>
      <c r="P57" s="24"/>
      <c r="Q57" s="24"/>
      <c r="R57" s="24"/>
    </row>
    <row r="58" spans="1:18" s="25" customFormat="1" ht="30" customHeight="1" x14ac:dyDescent="0.2">
      <c r="A58" s="112" t="s">
        <v>32</v>
      </c>
      <c r="B58" s="113">
        <f>IFERROR(VLOOKUP(A58,article!$A$2:$B$200,2,FALSE),"")</f>
        <v>73269092</v>
      </c>
      <c r="C58" s="114">
        <f>VLOOKUP(A58,article!$F$2:$G$200,2,FALSE)</f>
        <v>1.5</v>
      </c>
      <c r="D58" s="124">
        <v>30</v>
      </c>
      <c r="E58" s="122">
        <f t="shared" si="0"/>
        <v>45</v>
      </c>
      <c r="F58" s="125">
        <v>263.10000000000002</v>
      </c>
      <c r="G58" s="130"/>
      <c r="H58" s="112"/>
      <c r="I58" s="128"/>
      <c r="J58" s="118">
        <f t="shared" si="1"/>
        <v>0</v>
      </c>
      <c r="K58" s="112"/>
      <c r="L58" s="112"/>
      <c r="M58" s="120" t="s">
        <v>194</v>
      </c>
      <c r="N58" s="111" t="s">
        <v>136</v>
      </c>
      <c r="O58" s="24"/>
      <c r="P58" s="24"/>
      <c r="Q58" s="24"/>
      <c r="R58" s="24"/>
    </row>
    <row r="59" spans="1:18" s="25" customFormat="1" ht="30" customHeight="1" x14ac:dyDescent="0.2">
      <c r="A59" s="112" t="s">
        <v>58</v>
      </c>
      <c r="B59" s="113">
        <f>IFERROR(VLOOKUP(A59,article!$A$2:$B$200,2,FALSE),"")</f>
        <v>73269092</v>
      </c>
      <c r="C59" s="114">
        <f>VLOOKUP(A59,article!$F$2:$G$200,2,FALSE)</f>
        <v>0.55000000000000004</v>
      </c>
      <c r="D59" s="124">
        <v>783</v>
      </c>
      <c r="E59" s="122">
        <f t="shared" si="0"/>
        <v>430.65000000000003</v>
      </c>
      <c r="F59" s="125">
        <v>1182</v>
      </c>
      <c r="G59" s="130"/>
      <c r="H59" s="112"/>
      <c r="I59" s="128"/>
      <c r="J59" s="118">
        <f t="shared" si="1"/>
        <v>0</v>
      </c>
      <c r="K59" s="112"/>
      <c r="L59" s="112"/>
      <c r="M59" s="120" t="s">
        <v>195</v>
      </c>
      <c r="N59" s="111" t="s">
        <v>136</v>
      </c>
      <c r="O59" s="24"/>
      <c r="P59" s="24"/>
      <c r="Q59" s="24"/>
      <c r="R59" s="24"/>
    </row>
    <row r="60" spans="1:18" s="25" customFormat="1" ht="30" customHeight="1" x14ac:dyDescent="0.2">
      <c r="A60" s="112" t="s">
        <v>57</v>
      </c>
      <c r="B60" s="113">
        <f>IFERROR(VLOOKUP(A60,article!$A$2:$B$200,2,FALSE),"")</f>
        <v>73269092</v>
      </c>
      <c r="C60" s="114">
        <f>VLOOKUP(A60,article!$F$2:$G$200,2,FALSE)</f>
        <v>1.4</v>
      </c>
      <c r="D60" s="124">
        <v>50</v>
      </c>
      <c r="E60" s="122">
        <f t="shared" si="0"/>
        <v>70</v>
      </c>
      <c r="F60" s="116">
        <v>252</v>
      </c>
      <c r="G60" s="112"/>
      <c r="H60" s="112"/>
      <c r="I60" s="126"/>
      <c r="J60" s="118">
        <f t="shared" si="1"/>
        <v>0</v>
      </c>
      <c r="K60" s="112"/>
      <c r="L60" s="112"/>
      <c r="M60" s="120" t="s">
        <v>197</v>
      </c>
      <c r="N60" s="111" t="s">
        <v>136</v>
      </c>
      <c r="O60" s="24"/>
      <c r="P60" s="24"/>
      <c r="Q60" s="24"/>
      <c r="R60" s="24"/>
    </row>
    <row r="61" spans="1:18" s="25" customFormat="1" ht="30" customHeight="1" x14ac:dyDescent="0.2">
      <c r="A61" s="112" t="s">
        <v>75</v>
      </c>
      <c r="B61" s="113">
        <f>IFERROR(VLOOKUP(A61,article!$A$2:$B$200,2,FALSE),"")</f>
        <v>73269092</v>
      </c>
      <c r="C61" s="114">
        <f>VLOOKUP(A61,article!$F$2:$G$200,2,FALSE)</f>
        <v>4.01</v>
      </c>
      <c r="D61" s="124">
        <v>10</v>
      </c>
      <c r="E61" s="122">
        <f t="shared" si="0"/>
        <v>40.099999999999994</v>
      </c>
      <c r="F61" s="116">
        <v>95.2</v>
      </c>
      <c r="G61" s="112"/>
      <c r="H61" s="112"/>
      <c r="I61" s="128"/>
      <c r="J61" s="118">
        <f t="shared" si="1"/>
        <v>0</v>
      </c>
      <c r="K61" s="112"/>
      <c r="L61" s="112"/>
      <c r="M61" s="120" t="s">
        <v>197</v>
      </c>
      <c r="N61" s="111" t="s">
        <v>136</v>
      </c>
      <c r="O61" s="24"/>
      <c r="P61" s="24"/>
      <c r="Q61" s="24"/>
      <c r="R61" s="24"/>
    </row>
    <row r="62" spans="1:18" s="25" customFormat="1" ht="30" customHeight="1" x14ac:dyDescent="0.2">
      <c r="A62" s="112" t="s">
        <v>196</v>
      </c>
      <c r="B62" s="113">
        <f>IFERROR(VLOOKUP(A62,article!$A$2:$B$200,2,FALSE),"")</f>
        <v>73269092</v>
      </c>
      <c r="C62" s="114">
        <f>VLOOKUP(A62,article!$F$2:$G$200,2,FALSE)</f>
        <v>42.3</v>
      </c>
      <c r="D62" s="124">
        <v>4</v>
      </c>
      <c r="E62" s="122">
        <f t="shared" si="0"/>
        <v>169.2</v>
      </c>
      <c r="F62" s="116">
        <v>380.8</v>
      </c>
      <c r="G62" s="112"/>
      <c r="H62" s="112"/>
      <c r="I62" s="128"/>
      <c r="J62" s="118">
        <f t="shared" si="1"/>
        <v>0</v>
      </c>
      <c r="K62" s="112"/>
      <c r="L62" s="112"/>
      <c r="M62" s="120" t="s">
        <v>197</v>
      </c>
      <c r="N62" s="111" t="s">
        <v>136</v>
      </c>
      <c r="O62" s="24"/>
      <c r="P62" s="24"/>
      <c r="Q62" s="24"/>
      <c r="R62" s="24"/>
    </row>
    <row r="63" spans="1:18" s="25" customFormat="1" ht="30" customHeight="1" x14ac:dyDescent="0.2">
      <c r="A63" s="112" t="s">
        <v>189</v>
      </c>
      <c r="B63" s="113">
        <f>IFERROR(VLOOKUP(A63,article!$A$2:$B$200,2,FALSE),"")</f>
        <v>73269092</v>
      </c>
      <c r="C63" s="114">
        <f>VLOOKUP(A63,article!$F$2:$G$200,2,FALSE)</f>
        <v>5.4</v>
      </c>
      <c r="D63" s="124">
        <v>20</v>
      </c>
      <c r="E63" s="122">
        <f t="shared" si="0"/>
        <v>108</v>
      </c>
      <c r="F63" s="116">
        <v>768</v>
      </c>
      <c r="G63" s="112"/>
      <c r="H63" s="112"/>
      <c r="I63" s="128"/>
      <c r="J63" s="118">
        <f t="shared" si="1"/>
        <v>0</v>
      </c>
      <c r="K63" s="112"/>
      <c r="L63" s="112"/>
      <c r="M63" s="120" t="s">
        <v>197</v>
      </c>
      <c r="N63" s="111" t="s">
        <v>136</v>
      </c>
      <c r="O63" s="24"/>
      <c r="P63" s="24"/>
      <c r="Q63" s="24"/>
      <c r="R63" s="24"/>
    </row>
    <row r="64" spans="1:18" s="25" customFormat="1" ht="30" customHeight="1" x14ac:dyDescent="0.2">
      <c r="A64" s="112" t="s">
        <v>31</v>
      </c>
      <c r="B64" s="113">
        <f>IFERROR(VLOOKUP(A64,article!$A$2:$B$200,2,FALSE),"")</f>
        <v>73269092</v>
      </c>
      <c r="C64" s="114">
        <f>VLOOKUP(A64,article!$F$2:$G$200,2,FALSE)</f>
        <v>0.7</v>
      </c>
      <c r="D64" s="124">
        <v>25</v>
      </c>
      <c r="E64" s="122">
        <f t="shared" si="0"/>
        <v>17.5</v>
      </c>
      <c r="F64" s="116">
        <v>152.5</v>
      </c>
      <c r="G64" s="112"/>
      <c r="H64" s="112"/>
      <c r="I64" s="128"/>
      <c r="J64" s="118">
        <f t="shared" si="1"/>
        <v>0</v>
      </c>
      <c r="K64" s="112"/>
      <c r="L64" s="131"/>
      <c r="M64" s="120" t="s">
        <v>197</v>
      </c>
      <c r="N64" s="111" t="s">
        <v>136</v>
      </c>
      <c r="O64" s="24"/>
      <c r="P64" s="24"/>
      <c r="Q64" s="24"/>
      <c r="R64" s="24"/>
    </row>
    <row r="65" spans="1:18" s="25" customFormat="1" ht="30" customHeight="1" x14ac:dyDescent="0.2">
      <c r="A65" s="112" t="s">
        <v>32</v>
      </c>
      <c r="B65" s="113">
        <f>IFERROR(VLOOKUP(A65,article!$A$2:$B$200,2,FALSE),"")</f>
        <v>73269092</v>
      </c>
      <c r="C65" s="114">
        <f>VLOOKUP(A65,article!$F$2:$G$200,2,FALSE)</f>
        <v>1.5</v>
      </c>
      <c r="D65" s="124">
        <v>50</v>
      </c>
      <c r="E65" s="122">
        <f t="shared" si="0"/>
        <v>75</v>
      </c>
      <c r="F65" s="116">
        <v>438.5</v>
      </c>
      <c r="G65" s="112"/>
      <c r="H65" s="112"/>
      <c r="I65" s="128"/>
      <c r="J65" s="118">
        <f t="shared" si="1"/>
        <v>0</v>
      </c>
      <c r="K65" s="112"/>
      <c r="L65" s="112"/>
      <c r="M65" s="120" t="s">
        <v>197</v>
      </c>
      <c r="N65" s="111" t="s">
        <v>136</v>
      </c>
      <c r="O65" s="24"/>
      <c r="P65" s="24"/>
      <c r="Q65" s="24"/>
      <c r="R65" s="24"/>
    </row>
    <row r="66" spans="1:18" s="25" customFormat="1" ht="30" customHeight="1" x14ac:dyDescent="0.2">
      <c r="A66" s="112" t="s">
        <v>40</v>
      </c>
      <c r="B66" s="113">
        <f>IFERROR(VLOOKUP(A66,article!$A$2:$B$200,2,FALSE),"")</f>
        <v>73269092</v>
      </c>
      <c r="C66" s="114">
        <f>VLOOKUP(A66,article!$F$2:$G$200,2,FALSE)</f>
        <v>2.9</v>
      </c>
      <c r="D66" s="124">
        <v>20</v>
      </c>
      <c r="E66" s="122">
        <f t="shared" si="0"/>
        <v>58</v>
      </c>
      <c r="F66" s="116">
        <v>350</v>
      </c>
      <c r="G66" s="112"/>
      <c r="H66" s="112"/>
      <c r="I66" s="128"/>
      <c r="J66" s="118">
        <f t="shared" si="1"/>
        <v>0</v>
      </c>
      <c r="K66" s="112"/>
      <c r="L66" s="112"/>
      <c r="M66" s="120" t="s">
        <v>197</v>
      </c>
      <c r="N66" s="111" t="s">
        <v>136</v>
      </c>
      <c r="O66" s="24"/>
      <c r="P66" s="24"/>
      <c r="Q66" s="24"/>
      <c r="R66" s="24"/>
    </row>
    <row r="67" spans="1:18" s="25" customFormat="1" ht="30" customHeight="1" x14ac:dyDescent="0.2">
      <c r="A67" s="112" t="s">
        <v>198</v>
      </c>
      <c r="B67" s="113">
        <f>IFERROR(VLOOKUP(A67,article!$A$2:$B$200,2,FALSE),"")</f>
        <v>73269092</v>
      </c>
      <c r="C67" s="114">
        <f>VLOOKUP(A67,article!$F$2:$G$200,2,FALSE)</f>
        <v>22.6</v>
      </c>
      <c r="D67" s="124">
        <v>5</v>
      </c>
      <c r="E67" s="122">
        <f t="shared" si="0"/>
        <v>113</v>
      </c>
      <c r="F67" s="116">
        <v>405</v>
      </c>
      <c r="G67" s="112"/>
      <c r="H67" s="112"/>
      <c r="I67" s="128"/>
      <c r="J67" s="118">
        <f t="shared" si="1"/>
        <v>0</v>
      </c>
      <c r="K67" s="112"/>
      <c r="L67" s="112"/>
      <c r="M67" s="120" t="s">
        <v>199</v>
      </c>
      <c r="N67" s="111" t="s">
        <v>136</v>
      </c>
      <c r="O67" s="24"/>
      <c r="P67" s="24"/>
      <c r="Q67" s="24"/>
      <c r="R67" s="24"/>
    </row>
    <row r="68" spans="1:18" s="25" customFormat="1" ht="30" customHeight="1" x14ac:dyDescent="0.2">
      <c r="A68" s="112" t="s">
        <v>47</v>
      </c>
      <c r="B68" s="113">
        <f>IFERROR(VLOOKUP(A68,article!$A$2:$B$200,2,FALSE),"")</f>
        <v>73269092</v>
      </c>
      <c r="C68" s="114">
        <f>VLOOKUP(A68,article!$F$2:$G$200,2,FALSE)</f>
        <v>2.2999999999999998</v>
      </c>
      <c r="D68" s="124">
        <v>100</v>
      </c>
      <c r="E68" s="122">
        <f t="shared" si="0"/>
        <v>229.99999999999997</v>
      </c>
      <c r="F68" s="116">
        <v>450</v>
      </c>
      <c r="G68" s="112"/>
      <c r="H68" s="112"/>
      <c r="I68" s="128"/>
      <c r="J68" s="118">
        <f t="shared" si="1"/>
        <v>0</v>
      </c>
      <c r="K68" s="112"/>
      <c r="L68" s="112"/>
      <c r="M68" s="120" t="s">
        <v>204</v>
      </c>
      <c r="N68" s="111" t="s">
        <v>136</v>
      </c>
      <c r="O68" s="24"/>
      <c r="P68" s="24"/>
      <c r="Q68" s="24"/>
      <c r="R68" s="24"/>
    </row>
    <row r="69" spans="1:18" s="25" customFormat="1" ht="30" customHeight="1" x14ac:dyDescent="0.2">
      <c r="A69" s="112" t="s">
        <v>44</v>
      </c>
      <c r="B69" s="113">
        <f>IFERROR(VLOOKUP(A69,article!$A$2:$B$200,2,FALSE),"")</f>
        <v>73269092</v>
      </c>
      <c r="C69" s="114">
        <f>VLOOKUP(A69,article!$F$2:$G$200,2,FALSE)</f>
        <v>3.8</v>
      </c>
      <c r="D69" s="124">
        <v>100</v>
      </c>
      <c r="E69" s="122">
        <f t="shared" si="0"/>
        <v>380</v>
      </c>
      <c r="F69" s="116">
        <v>755</v>
      </c>
      <c r="G69" s="112"/>
      <c r="H69" s="112"/>
      <c r="I69" s="128"/>
      <c r="J69" s="118">
        <f t="shared" si="1"/>
        <v>0</v>
      </c>
      <c r="K69" s="112"/>
      <c r="L69" s="112"/>
      <c r="M69" s="120" t="s">
        <v>204</v>
      </c>
      <c r="N69" s="111" t="s">
        <v>136</v>
      </c>
      <c r="O69" s="24"/>
      <c r="P69" s="24"/>
      <c r="Q69" s="24"/>
      <c r="R69" s="24"/>
    </row>
    <row r="70" spans="1:18" s="25" customFormat="1" ht="30" customHeight="1" x14ac:dyDescent="0.2">
      <c r="A70" s="112" t="s">
        <v>80</v>
      </c>
      <c r="B70" s="113">
        <f>IFERROR(VLOOKUP(A70,article!$A$2:$B$200,2,FALSE),"")</f>
        <v>73269092</v>
      </c>
      <c r="C70" s="114">
        <f>VLOOKUP(A70,article!$F$2:$G$200,2,FALSE)</f>
        <v>6.1</v>
      </c>
      <c r="D70" s="124">
        <v>250</v>
      </c>
      <c r="E70" s="122">
        <f t="shared" si="0"/>
        <v>1525</v>
      </c>
      <c r="F70" s="116">
        <v>3075</v>
      </c>
      <c r="G70" s="112"/>
      <c r="H70" s="112"/>
      <c r="I70" s="128"/>
      <c r="J70" s="118">
        <f t="shared" si="1"/>
        <v>0</v>
      </c>
      <c r="K70" s="112"/>
      <c r="L70" s="112"/>
      <c r="M70" s="120" t="s">
        <v>204</v>
      </c>
      <c r="N70" s="111" t="s">
        <v>136</v>
      </c>
      <c r="O70" s="24"/>
      <c r="P70" s="24"/>
      <c r="Q70" s="24"/>
      <c r="R70" s="24"/>
    </row>
    <row r="71" spans="1:18" s="25" customFormat="1" ht="30" customHeight="1" x14ac:dyDescent="0.2">
      <c r="A71" s="112" t="s">
        <v>200</v>
      </c>
      <c r="B71" s="113">
        <f>IFERROR(VLOOKUP(A71,article!$A$2:$B$200,2,FALSE),"")</f>
        <v>73269092</v>
      </c>
      <c r="C71" s="114">
        <f>VLOOKUP(A71,article!$F$2:$G$200,2,FALSE)</f>
        <v>9</v>
      </c>
      <c r="D71" s="124">
        <v>250</v>
      </c>
      <c r="E71" s="122">
        <f t="shared" si="0"/>
        <v>2250</v>
      </c>
      <c r="F71" s="116">
        <v>6450</v>
      </c>
      <c r="G71" s="112"/>
      <c r="H71" s="112"/>
      <c r="I71" s="128"/>
      <c r="J71" s="118">
        <f t="shared" si="1"/>
        <v>0</v>
      </c>
      <c r="K71" s="112"/>
      <c r="L71" s="112"/>
      <c r="M71" s="120" t="s">
        <v>204</v>
      </c>
      <c r="N71" s="111" t="s">
        <v>136</v>
      </c>
      <c r="O71" s="24"/>
      <c r="P71" s="24"/>
      <c r="Q71" s="24"/>
      <c r="R71" s="24"/>
    </row>
    <row r="72" spans="1:18" s="25" customFormat="1" ht="30" customHeight="1" x14ac:dyDescent="0.2">
      <c r="A72" s="112" t="s">
        <v>201</v>
      </c>
      <c r="B72" s="113">
        <f>IFERROR(VLOOKUP(A72,article!$A$2:$B$200,2,FALSE),"")</f>
        <v>73269092</v>
      </c>
      <c r="C72" s="114">
        <f>VLOOKUP(A72,article!$F$2:$G$200,2,FALSE)</f>
        <v>15.2</v>
      </c>
      <c r="D72" s="124">
        <v>50</v>
      </c>
      <c r="E72" s="122">
        <f t="shared" si="0"/>
        <v>760</v>
      </c>
      <c r="F72" s="116">
        <v>2608</v>
      </c>
      <c r="G72" s="112"/>
      <c r="H72" s="112"/>
      <c r="I72" s="128"/>
      <c r="J72" s="118">
        <f t="shared" si="1"/>
        <v>0</v>
      </c>
      <c r="K72" s="112"/>
      <c r="L72" s="112"/>
      <c r="M72" s="120" t="s">
        <v>204</v>
      </c>
      <c r="N72" s="111" t="s">
        <v>136</v>
      </c>
      <c r="O72" s="24"/>
      <c r="P72" s="24"/>
      <c r="Q72" s="24"/>
      <c r="R72" s="24"/>
    </row>
    <row r="73" spans="1:18" s="25" customFormat="1" ht="30" customHeight="1" x14ac:dyDescent="0.2">
      <c r="A73" s="112" t="s">
        <v>32</v>
      </c>
      <c r="B73" s="113">
        <f>IFERROR(VLOOKUP(A73,article!$A$2:$B$200,2,FALSE),"")</f>
        <v>73269092</v>
      </c>
      <c r="C73" s="114">
        <f>VLOOKUP(A73,article!$F$2:$G$200,2,FALSE)</f>
        <v>1.5</v>
      </c>
      <c r="D73" s="124">
        <v>70</v>
      </c>
      <c r="E73" s="122">
        <f t="shared" si="0"/>
        <v>105</v>
      </c>
      <c r="F73" s="125">
        <v>613</v>
      </c>
      <c r="G73" s="130"/>
      <c r="H73" s="112"/>
      <c r="I73" s="126"/>
      <c r="J73" s="118">
        <f t="shared" si="1"/>
        <v>0</v>
      </c>
      <c r="K73" s="112"/>
      <c r="L73" s="112"/>
      <c r="M73" s="120" t="s">
        <v>204</v>
      </c>
      <c r="N73" s="111" t="s">
        <v>136</v>
      </c>
      <c r="O73" s="24"/>
      <c r="P73" s="24"/>
      <c r="Q73" s="24"/>
      <c r="R73" s="24"/>
    </row>
    <row r="74" spans="1:18" s="25" customFormat="1" ht="30" customHeight="1" x14ac:dyDescent="0.2">
      <c r="A74" s="112" t="s">
        <v>189</v>
      </c>
      <c r="B74" s="113">
        <f>IFERROR(VLOOKUP(A74,article!$A$2:$B$200,2,FALSE),"")</f>
        <v>73269092</v>
      </c>
      <c r="C74" s="114">
        <f>VLOOKUP(A74,article!$F$2:$G$200,2,FALSE)</f>
        <v>5.4</v>
      </c>
      <c r="D74" s="124">
        <v>50</v>
      </c>
      <c r="E74" s="122">
        <f t="shared" ref="E74:E137" si="2">C74*D74</f>
        <v>270</v>
      </c>
      <c r="F74" s="116">
        <v>1920</v>
      </c>
      <c r="G74" s="112"/>
      <c r="H74" s="112"/>
      <c r="I74" s="126"/>
      <c r="J74" s="118">
        <f t="shared" si="1"/>
        <v>0</v>
      </c>
      <c r="K74" s="112"/>
      <c r="L74" s="112"/>
      <c r="M74" s="120" t="s">
        <v>204</v>
      </c>
      <c r="N74" s="111" t="s">
        <v>136</v>
      </c>
      <c r="O74" s="24"/>
      <c r="P74" s="24"/>
      <c r="Q74" s="24"/>
      <c r="R74" s="24"/>
    </row>
    <row r="75" spans="1:18" s="25" customFormat="1" ht="30" customHeight="1" x14ac:dyDescent="0.2">
      <c r="A75" s="112" t="s">
        <v>202</v>
      </c>
      <c r="B75" s="113">
        <f>IFERROR(VLOOKUP(A75,article!$A$2:$B$200,2,FALSE),"")</f>
        <v>73269092</v>
      </c>
      <c r="C75" s="114">
        <f>VLOOKUP(A75,article!$F$2:$G$200,2,FALSE)</f>
        <v>7.6</v>
      </c>
      <c r="D75" s="124">
        <v>20</v>
      </c>
      <c r="E75" s="122">
        <f t="shared" si="2"/>
        <v>152</v>
      </c>
      <c r="F75" s="116">
        <v>1021</v>
      </c>
      <c r="G75" s="112"/>
      <c r="H75" s="112"/>
      <c r="I75" s="128"/>
      <c r="J75" s="118">
        <f t="shared" ref="J75:J103" si="3">I75</f>
        <v>0</v>
      </c>
      <c r="K75" s="112"/>
      <c r="L75" s="112"/>
      <c r="M75" s="120" t="s">
        <v>204</v>
      </c>
      <c r="N75" s="111" t="s">
        <v>136</v>
      </c>
      <c r="O75" s="24"/>
      <c r="P75" s="24"/>
      <c r="Q75" s="24"/>
      <c r="R75" s="24"/>
    </row>
    <row r="76" spans="1:18" s="25" customFormat="1" ht="30" customHeight="1" x14ac:dyDescent="0.2">
      <c r="A76" s="112" t="s">
        <v>62</v>
      </c>
      <c r="B76" s="113">
        <f>IFERROR(VLOOKUP(A76,article!$A$2:$B$200,2,FALSE),"")</f>
        <v>73269092</v>
      </c>
      <c r="C76" s="114">
        <f>VLOOKUP(A76,article!$F$2:$G$200,2,FALSE)</f>
        <v>0</v>
      </c>
      <c r="D76" s="124">
        <v>4</v>
      </c>
      <c r="E76" s="122">
        <f t="shared" si="2"/>
        <v>0</v>
      </c>
      <c r="F76" s="116">
        <v>600.79999999999995</v>
      </c>
      <c r="G76" s="112"/>
      <c r="H76" s="112"/>
      <c r="I76" s="126"/>
      <c r="J76" s="118">
        <f t="shared" si="3"/>
        <v>0</v>
      </c>
      <c r="K76" s="127"/>
      <c r="L76" s="112"/>
      <c r="M76" s="120" t="s">
        <v>204</v>
      </c>
      <c r="N76" s="111" t="s">
        <v>136</v>
      </c>
      <c r="O76" s="24"/>
      <c r="P76" s="24"/>
      <c r="Q76" s="24"/>
      <c r="R76" s="24"/>
    </row>
    <row r="77" spans="1:18" s="25" customFormat="1" ht="30" customHeight="1" x14ac:dyDescent="0.2">
      <c r="A77" s="112" t="s">
        <v>36</v>
      </c>
      <c r="B77" s="113">
        <f>IFERROR(VLOOKUP(A77,article!$A$2:$B$200,2,FALSE),"")</f>
        <v>73269092</v>
      </c>
      <c r="C77" s="114">
        <f>VLOOKUP(A77,article!$F$2:$G$200,2,FALSE)</f>
        <v>0.3</v>
      </c>
      <c r="D77" s="124">
        <v>40</v>
      </c>
      <c r="E77" s="122">
        <f t="shared" si="2"/>
        <v>12</v>
      </c>
      <c r="F77" s="116">
        <v>100</v>
      </c>
      <c r="G77" s="112"/>
      <c r="H77" s="112"/>
      <c r="I77" s="128"/>
      <c r="J77" s="118">
        <f t="shared" si="3"/>
        <v>0</v>
      </c>
      <c r="K77" s="112"/>
      <c r="L77" s="112"/>
      <c r="M77" s="120" t="s">
        <v>204</v>
      </c>
      <c r="N77" s="111" t="s">
        <v>136</v>
      </c>
      <c r="O77" s="24"/>
      <c r="P77" s="24"/>
      <c r="Q77" s="24"/>
      <c r="R77" s="24"/>
    </row>
    <row r="78" spans="1:18" s="25" customFormat="1" ht="30" customHeight="1" x14ac:dyDescent="0.2">
      <c r="A78" s="112" t="s">
        <v>38</v>
      </c>
      <c r="B78" s="113">
        <f>IFERROR(VLOOKUP(A78,article!$A$2:$B$200,2,FALSE),"")</f>
        <v>73269092</v>
      </c>
      <c r="C78" s="114">
        <f>VLOOKUP(A78,article!$F$2:$G$200,2,FALSE)</f>
        <v>1.2</v>
      </c>
      <c r="D78" s="124">
        <v>102</v>
      </c>
      <c r="E78" s="122">
        <f t="shared" si="2"/>
        <v>122.39999999999999</v>
      </c>
      <c r="F78" s="116">
        <v>612</v>
      </c>
      <c r="G78" s="112"/>
      <c r="H78" s="112"/>
      <c r="I78" s="128"/>
      <c r="J78" s="118">
        <f t="shared" si="3"/>
        <v>0</v>
      </c>
      <c r="K78" s="112"/>
      <c r="L78" s="112"/>
      <c r="M78" s="120" t="s">
        <v>204</v>
      </c>
      <c r="N78" s="111" t="s">
        <v>136</v>
      </c>
      <c r="O78" s="24"/>
      <c r="P78" s="24"/>
      <c r="Q78" s="24"/>
      <c r="R78" s="24"/>
    </row>
    <row r="79" spans="1:18" s="25" customFormat="1" ht="30" customHeight="1" x14ac:dyDescent="0.2">
      <c r="A79" s="112" t="s">
        <v>39</v>
      </c>
      <c r="B79" s="113">
        <f>IFERROR(VLOOKUP(A79,article!$A$2:$B$200,2,FALSE),"")</f>
        <v>73269092</v>
      </c>
      <c r="C79" s="114">
        <f>VLOOKUP(A79,article!$F$2:$G$200,2,FALSE)</f>
        <v>2.1</v>
      </c>
      <c r="D79" s="124">
        <v>40</v>
      </c>
      <c r="E79" s="122">
        <f t="shared" si="2"/>
        <v>84</v>
      </c>
      <c r="F79" s="116">
        <v>408</v>
      </c>
      <c r="G79" s="112"/>
      <c r="H79" s="112"/>
      <c r="I79" s="126"/>
      <c r="J79" s="118">
        <f t="shared" si="3"/>
        <v>0</v>
      </c>
      <c r="K79" s="112"/>
      <c r="L79" s="112"/>
      <c r="M79" s="120" t="s">
        <v>204</v>
      </c>
      <c r="N79" s="111" t="s">
        <v>136</v>
      </c>
      <c r="O79" s="24"/>
      <c r="P79" s="24"/>
      <c r="Q79" s="24"/>
      <c r="R79" s="24"/>
    </row>
    <row r="80" spans="1:18" s="25" customFormat="1" ht="30" customHeight="1" x14ac:dyDescent="0.2">
      <c r="A80" s="112" t="s">
        <v>41</v>
      </c>
      <c r="B80" s="113">
        <f>IFERROR(VLOOKUP(A80,article!$A$2:$B$200,2,FALSE),"")</f>
        <v>73269092</v>
      </c>
      <c r="C80" s="114">
        <f>VLOOKUP(A80,article!$F$2:$G$200,2,FALSE)</f>
        <v>4.5</v>
      </c>
      <c r="D80" s="124">
        <v>12</v>
      </c>
      <c r="E80" s="122">
        <f t="shared" si="2"/>
        <v>54</v>
      </c>
      <c r="F80" s="116">
        <v>330</v>
      </c>
      <c r="G80" s="112"/>
      <c r="H80" s="112"/>
      <c r="I80" s="126"/>
      <c r="J80" s="118">
        <f t="shared" si="3"/>
        <v>0</v>
      </c>
      <c r="K80" s="112"/>
      <c r="L80" s="112"/>
      <c r="M80" s="120" t="s">
        <v>204</v>
      </c>
      <c r="N80" s="111" t="s">
        <v>136</v>
      </c>
      <c r="O80" s="24"/>
      <c r="P80" s="24"/>
      <c r="Q80" s="24"/>
      <c r="R80" s="24"/>
    </row>
    <row r="81" spans="1:18" s="25" customFormat="1" ht="30" customHeight="1" x14ac:dyDescent="0.2">
      <c r="A81" s="112" t="s">
        <v>25</v>
      </c>
      <c r="B81" s="113">
        <f>IFERROR(VLOOKUP(A81,article!$A$2:$B$200,2,FALSE),"")</f>
        <v>73269092</v>
      </c>
      <c r="C81" s="114">
        <f>VLOOKUP(A81,article!$F$2:$G$200,2,FALSE)</f>
        <v>0.7</v>
      </c>
      <c r="D81" s="124">
        <v>40</v>
      </c>
      <c r="E81" s="122">
        <f t="shared" si="2"/>
        <v>28</v>
      </c>
      <c r="F81" s="116">
        <v>116</v>
      </c>
      <c r="G81" s="112"/>
      <c r="H81" s="112"/>
      <c r="I81" s="126"/>
      <c r="J81" s="118">
        <f t="shared" si="3"/>
        <v>0</v>
      </c>
      <c r="K81" s="112"/>
      <c r="L81" s="112"/>
      <c r="M81" s="120" t="s">
        <v>204</v>
      </c>
      <c r="N81" s="111" t="s">
        <v>136</v>
      </c>
      <c r="O81" s="24"/>
      <c r="P81" s="24"/>
      <c r="Q81" s="24"/>
      <c r="R81" s="24"/>
    </row>
    <row r="82" spans="1:18" s="25" customFormat="1" ht="30" customHeight="1" x14ac:dyDescent="0.2">
      <c r="A82" s="112" t="s">
        <v>203</v>
      </c>
      <c r="B82" s="113">
        <f>IFERROR(VLOOKUP(A82,article!$A$2:$B$200,2,FALSE),"")</f>
        <v>73269092</v>
      </c>
      <c r="C82" s="114">
        <f>VLOOKUP(A82,article!$F$2:$G$200,2,FALSE)</f>
        <v>2.8</v>
      </c>
      <c r="D82" s="124">
        <v>40</v>
      </c>
      <c r="E82" s="122">
        <f t="shared" si="2"/>
        <v>112</v>
      </c>
      <c r="F82" s="116">
        <v>376</v>
      </c>
      <c r="G82" s="112"/>
      <c r="H82" s="127"/>
      <c r="I82" s="126"/>
      <c r="J82" s="118">
        <f t="shared" si="3"/>
        <v>0</v>
      </c>
      <c r="K82" s="112"/>
      <c r="L82" s="112"/>
      <c r="M82" s="120" t="s">
        <v>204</v>
      </c>
      <c r="N82" s="111" t="s">
        <v>136</v>
      </c>
      <c r="O82" s="24"/>
      <c r="P82" s="24"/>
      <c r="Q82" s="24"/>
      <c r="R82" s="24"/>
    </row>
    <row r="83" spans="1:18" s="25" customFormat="1" ht="30" customHeight="1" x14ac:dyDescent="0.2">
      <c r="A83" s="112" t="s">
        <v>27</v>
      </c>
      <c r="B83" s="113">
        <f>IFERROR(VLOOKUP(A83,article!$A$2:$B$200,2,FALSE),"")</f>
        <v>73269092</v>
      </c>
      <c r="C83" s="114">
        <f>VLOOKUP(A83,article!$F$2:$G$200,2,FALSE)</f>
        <v>0</v>
      </c>
      <c r="D83" s="124">
        <v>20</v>
      </c>
      <c r="E83" s="122">
        <f t="shared" si="2"/>
        <v>0</v>
      </c>
      <c r="F83" s="116">
        <v>391.6</v>
      </c>
      <c r="G83" s="112"/>
      <c r="H83" s="127"/>
      <c r="I83" s="126"/>
      <c r="J83" s="118">
        <f t="shared" si="3"/>
        <v>0</v>
      </c>
      <c r="K83" s="112"/>
      <c r="L83" s="112"/>
      <c r="M83" s="120" t="s">
        <v>204</v>
      </c>
      <c r="N83" s="111" t="s">
        <v>136</v>
      </c>
      <c r="O83" s="24"/>
      <c r="P83" s="24"/>
      <c r="Q83" s="24"/>
      <c r="R83" s="24"/>
    </row>
    <row r="84" spans="1:18" s="25" customFormat="1" ht="30" customHeight="1" x14ac:dyDescent="0.2">
      <c r="A84" s="112" t="s">
        <v>90</v>
      </c>
      <c r="B84" s="113">
        <f>IFERROR(VLOOKUP(A84,article!$A$2:$B$200,2,FALSE),"")</f>
        <v>63079098</v>
      </c>
      <c r="C84" s="114">
        <f>VLOOKUP(A84,article!$F$2:$G$200,2,FALSE)</f>
        <v>0.2</v>
      </c>
      <c r="D84" s="124">
        <v>40</v>
      </c>
      <c r="E84" s="122">
        <f t="shared" si="2"/>
        <v>8</v>
      </c>
      <c r="F84" s="116">
        <v>30</v>
      </c>
      <c r="G84" s="112"/>
      <c r="H84" s="127"/>
      <c r="I84" s="126"/>
      <c r="J84" s="118">
        <f t="shared" si="3"/>
        <v>0</v>
      </c>
      <c r="K84" s="112"/>
      <c r="L84" s="112"/>
      <c r="M84" s="120" t="s">
        <v>205</v>
      </c>
      <c r="N84" s="111" t="s">
        <v>136</v>
      </c>
      <c r="O84" s="24"/>
      <c r="P84" s="24"/>
      <c r="Q84" s="24"/>
      <c r="R84" s="24"/>
    </row>
    <row r="85" spans="1:18" s="25" customFormat="1" ht="30" customHeight="1" x14ac:dyDescent="0.2">
      <c r="A85" s="112" t="s">
        <v>90</v>
      </c>
      <c r="B85" s="113">
        <f>IFERROR(VLOOKUP(A85,article!$A$2:$B$200,2,FALSE),"")</f>
        <v>63079098</v>
      </c>
      <c r="C85" s="114">
        <f>VLOOKUP(A85,article!$F$2:$G$200,2,FALSE)</f>
        <v>0.2</v>
      </c>
      <c r="D85" s="124">
        <v>30</v>
      </c>
      <c r="E85" s="122">
        <f t="shared" si="2"/>
        <v>6</v>
      </c>
      <c r="F85" s="116">
        <v>21.3</v>
      </c>
      <c r="G85" s="112"/>
      <c r="H85" s="127"/>
      <c r="I85" s="126"/>
      <c r="J85" s="118">
        <f t="shared" si="3"/>
        <v>0</v>
      </c>
      <c r="K85" s="112"/>
      <c r="L85" s="112"/>
      <c r="M85" s="120" t="s">
        <v>205</v>
      </c>
      <c r="N85" s="111" t="s">
        <v>136</v>
      </c>
      <c r="O85" s="24"/>
      <c r="P85" s="24"/>
      <c r="Q85" s="24"/>
      <c r="R85" s="24"/>
    </row>
    <row r="86" spans="1:18" s="25" customFormat="1" ht="30" customHeight="1" x14ac:dyDescent="0.2">
      <c r="A86" s="112" t="s">
        <v>146</v>
      </c>
      <c r="B86" s="113">
        <f>IFERROR(VLOOKUP(A86,article!$A$2:$B$200,2,FALSE),"")</f>
        <v>63079098</v>
      </c>
      <c r="C86" s="114">
        <f>VLOOKUP(A86,article!$F$2:$G$200,2,FALSE)</f>
        <v>0.9</v>
      </c>
      <c r="D86" s="124">
        <v>40</v>
      </c>
      <c r="E86" s="122">
        <f t="shared" si="2"/>
        <v>36</v>
      </c>
      <c r="F86" s="116">
        <v>59.2</v>
      </c>
      <c r="G86" s="112"/>
      <c r="H86" s="112"/>
      <c r="I86" s="126"/>
      <c r="J86" s="118">
        <f t="shared" si="3"/>
        <v>0</v>
      </c>
      <c r="K86" s="112"/>
      <c r="L86" s="112"/>
      <c r="M86" s="120" t="s">
        <v>205</v>
      </c>
      <c r="N86" s="111" t="s">
        <v>136</v>
      </c>
      <c r="O86" s="24"/>
      <c r="P86" s="24"/>
      <c r="Q86" s="24"/>
      <c r="R86" s="24"/>
    </row>
    <row r="87" spans="1:18" s="25" customFormat="1" ht="30" customHeight="1" x14ac:dyDescent="0.2">
      <c r="A87" s="112" t="s">
        <v>146</v>
      </c>
      <c r="B87" s="113">
        <f>IFERROR(VLOOKUP(A87,article!$A$2:$B$200,2,FALSE),"")</f>
        <v>63079098</v>
      </c>
      <c r="C87" s="114">
        <f>VLOOKUP(A87,article!$F$2:$G$200,2,FALSE)</f>
        <v>0.9</v>
      </c>
      <c r="D87" s="124">
        <v>40</v>
      </c>
      <c r="E87" s="122">
        <f t="shared" si="2"/>
        <v>36</v>
      </c>
      <c r="F87" s="116">
        <v>50.8</v>
      </c>
      <c r="G87" s="112"/>
      <c r="H87" s="112"/>
      <c r="I87" s="126"/>
      <c r="J87" s="118">
        <f t="shared" si="3"/>
        <v>0</v>
      </c>
      <c r="K87" s="112"/>
      <c r="L87" s="112"/>
      <c r="M87" s="120" t="s">
        <v>205</v>
      </c>
      <c r="N87" s="111" t="s">
        <v>136</v>
      </c>
      <c r="O87" s="24"/>
      <c r="P87" s="24"/>
      <c r="Q87" s="24"/>
      <c r="R87" s="24"/>
    </row>
    <row r="88" spans="1:18" s="25" customFormat="1" ht="30" customHeight="1" x14ac:dyDescent="0.2">
      <c r="A88" s="112" t="s">
        <v>91</v>
      </c>
      <c r="B88" s="113">
        <f>IFERROR(VLOOKUP(A88,article!$A$2:$B$200,2,FALSE),"")</f>
        <v>63079098</v>
      </c>
      <c r="C88" s="114">
        <f>VLOOKUP(A88,article!$F$2:$G$200,2,FALSE)</f>
        <v>0.55000000000000004</v>
      </c>
      <c r="D88" s="124">
        <v>40</v>
      </c>
      <c r="E88" s="122">
        <f t="shared" si="2"/>
        <v>22</v>
      </c>
      <c r="F88" s="116">
        <v>89.8</v>
      </c>
      <c r="G88" s="112"/>
      <c r="H88" s="112"/>
      <c r="I88" s="126"/>
      <c r="J88" s="118">
        <f t="shared" si="3"/>
        <v>0</v>
      </c>
      <c r="K88" s="132"/>
      <c r="L88" s="112"/>
      <c r="M88" s="120" t="s">
        <v>205</v>
      </c>
      <c r="N88" s="111" t="s">
        <v>136</v>
      </c>
      <c r="O88" s="24"/>
      <c r="P88" s="24"/>
      <c r="Q88" s="24"/>
      <c r="R88" s="24"/>
    </row>
    <row r="89" spans="1:18" s="25" customFormat="1" ht="30" customHeight="1" x14ac:dyDescent="0.2">
      <c r="A89" s="112" t="s">
        <v>52</v>
      </c>
      <c r="B89" s="113">
        <f>IFERROR(VLOOKUP(A89,article!$A$2:$B$200,2,FALSE),"")</f>
        <v>63079098</v>
      </c>
      <c r="C89" s="114">
        <f>VLOOKUP(A89,article!$F$2:$G$200,2,FALSE)</f>
        <v>0.27</v>
      </c>
      <c r="D89" s="124">
        <v>30</v>
      </c>
      <c r="E89" s="122">
        <f t="shared" si="2"/>
        <v>8.1000000000000014</v>
      </c>
      <c r="F89" s="116">
        <v>25.7</v>
      </c>
      <c r="G89" s="112"/>
      <c r="H89" s="127"/>
      <c r="I89" s="126"/>
      <c r="J89" s="118">
        <f t="shared" si="3"/>
        <v>0</v>
      </c>
      <c r="K89" s="112"/>
      <c r="L89" s="112"/>
      <c r="M89" s="120" t="s">
        <v>205</v>
      </c>
      <c r="N89" s="111" t="s">
        <v>136</v>
      </c>
      <c r="O89" s="24"/>
      <c r="P89" s="24"/>
      <c r="Q89" s="24"/>
      <c r="R89" s="24"/>
    </row>
    <row r="90" spans="1:18" s="25" customFormat="1" ht="30" customHeight="1" x14ac:dyDescent="0.2">
      <c r="A90" s="112" t="s">
        <v>52</v>
      </c>
      <c r="B90" s="113">
        <f>IFERROR(VLOOKUP(A90,article!$A$2:$B$200,2,FALSE),"")</f>
        <v>63079098</v>
      </c>
      <c r="C90" s="114">
        <f>VLOOKUP(A90,article!$F$2:$G$200,2,FALSE)</f>
        <v>0.27</v>
      </c>
      <c r="D90" s="124">
        <v>40</v>
      </c>
      <c r="E90" s="122">
        <f t="shared" si="2"/>
        <v>10.8</v>
      </c>
      <c r="F90" s="116">
        <v>33</v>
      </c>
      <c r="G90" s="112"/>
      <c r="H90" s="112"/>
      <c r="I90" s="128"/>
      <c r="J90" s="118">
        <f t="shared" si="3"/>
        <v>0</v>
      </c>
      <c r="K90" s="112"/>
      <c r="L90" s="112"/>
      <c r="M90" s="120" t="s">
        <v>205</v>
      </c>
      <c r="N90" s="111" t="s">
        <v>136</v>
      </c>
      <c r="O90" s="24"/>
      <c r="P90" s="24"/>
      <c r="Q90" s="24"/>
      <c r="R90" s="24"/>
    </row>
    <row r="91" spans="1:18" s="25" customFormat="1" ht="30" customHeight="1" x14ac:dyDescent="0.2">
      <c r="A91" s="112" t="s">
        <v>52</v>
      </c>
      <c r="B91" s="113">
        <f>IFERROR(VLOOKUP(A91,article!$A$2:$B$200,2,FALSE),"")</f>
        <v>63079098</v>
      </c>
      <c r="C91" s="114">
        <f>VLOOKUP(A91,article!$F$2:$G$200,2,FALSE)</f>
        <v>0.27</v>
      </c>
      <c r="D91" s="124">
        <v>60</v>
      </c>
      <c r="E91" s="122">
        <f t="shared" si="2"/>
        <v>16.200000000000003</v>
      </c>
      <c r="F91" s="116">
        <v>50.4</v>
      </c>
      <c r="G91" s="130"/>
      <c r="H91" s="130"/>
      <c r="I91" s="126"/>
      <c r="J91" s="118">
        <f t="shared" si="3"/>
        <v>0</v>
      </c>
      <c r="K91" s="112"/>
      <c r="L91" s="112"/>
      <c r="M91" s="120" t="s">
        <v>205</v>
      </c>
      <c r="N91" s="111" t="s">
        <v>136</v>
      </c>
      <c r="O91" s="24"/>
      <c r="P91" s="24"/>
      <c r="Q91" s="24"/>
      <c r="R91" s="24"/>
    </row>
    <row r="92" spans="1:18" s="25" customFormat="1" ht="30" customHeight="1" x14ac:dyDescent="0.2">
      <c r="A92" s="112" t="s">
        <v>65</v>
      </c>
      <c r="B92" s="113">
        <f>IFERROR(VLOOKUP(A92,article!$A$2:$B$200,2,FALSE),"")</f>
        <v>63079098</v>
      </c>
      <c r="C92" s="114">
        <f>VLOOKUP(A92,article!$F$2:$G$200,2,FALSE)</f>
        <v>0.76</v>
      </c>
      <c r="D92" s="124">
        <v>20</v>
      </c>
      <c r="E92" s="122">
        <f t="shared" si="2"/>
        <v>15.2</v>
      </c>
      <c r="F92" s="116">
        <v>27.6</v>
      </c>
      <c r="G92" s="130"/>
      <c r="H92" s="133"/>
      <c r="I92" s="128"/>
      <c r="J92" s="118">
        <f t="shared" si="3"/>
        <v>0</v>
      </c>
      <c r="K92" s="112"/>
      <c r="L92" s="134"/>
      <c r="M92" s="120" t="s">
        <v>205</v>
      </c>
      <c r="N92" s="111" t="s">
        <v>136</v>
      </c>
      <c r="O92" s="24"/>
      <c r="P92" s="24"/>
      <c r="Q92" s="24"/>
      <c r="R92" s="24"/>
    </row>
    <row r="93" spans="1:18" s="25" customFormat="1" ht="30" customHeight="1" x14ac:dyDescent="0.2">
      <c r="A93" s="112" t="s">
        <v>65</v>
      </c>
      <c r="B93" s="113">
        <f>IFERROR(VLOOKUP(A93,article!$A$2:$B$200,2,FALSE),"")</f>
        <v>63079098</v>
      </c>
      <c r="C93" s="114">
        <f>VLOOKUP(A93,article!$F$2:$G$200,2,FALSE)</f>
        <v>0.76</v>
      </c>
      <c r="D93" s="124">
        <v>80</v>
      </c>
      <c r="E93" s="122">
        <f t="shared" si="2"/>
        <v>60.8</v>
      </c>
      <c r="F93" s="116">
        <v>100</v>
      </c>
      <c r="G93" s="112"/>
      <c r="H93" s="112"/>
      <c r="I93" s="126"/>
      <c r="J93" s="118">
        <f t="shared" si="3"/>
        <v>0</v>
      </c>
      <c r="K93" s="112"/>
      <c r="L93" s="112"/>
      <c r="M93" s="120" t="s">
        <v>205</v>
      </c>
      <c r="N93" s="111" t="s">
        <v>136</v>
      </c>
      <c r="O93" s="24"/>
      <c r="P93" s="24"/>
      <c r="Q93" s="24"/>
      <c r="R93" s="24"/>
    </row>
    <row r="94" spans="1:18" s="25" customFormat="1" ht="30" customHeight="1" x14ac:dyDescent="0.2">
      <c r="A94" s="112" t="s">
        <v>65</v>
      </c>
      <c r="B94" s="113">
        <f>IFERROR(VLOOKUP(A94,article!$A$2:$B$200,2,FALSE),"")</f>
        <v>63079098</v>
      </c>
      <c r="C94" s="114">
        <f>VLOOKUP(A94,article!$F$2:$G$200,2,FALSE)</f>
        <v>0.76</v>
      </c>
      <c r="D94" s="124">
        <v>50</v>
      </c>
      <c r="E94" s="122">
        <f t="shared" si="2"/>
        <v>38</v>
      </c>
      <c r="F94" s="116">
        <v>62.9</v>
      </c>
      <c r="G94" s="112"/>
      <c r="H94" s="127"/>
      <c r="I94" s="126"/>
      <c r="J94" s="118">
        <f t="shared" si="3"/>
        <v>0</v>
      </c>
      <c r="K94" s="112"/>
      <c r="L94" s="112"/>
      <c r="M94" s="120" t="s">
        <v>205</v>
      </c>
      <c r="N94" s="111" t="s">
        <v>136</v>
      </c>
      <c r="O94" s="24"/>
      <c r="P94" s="24"/>
      <c r="Q94" s="24"/>
      <c r="R94" s="24"/>
    </row>
    <row r="95" spans="1:18" s="25" customFormat="1" ht="30" customHeight="1" x14ac:dyDescent="0.2">
      <c r="A95" s="112" t="s">
        <v>65</v>
      </c>
      <c r="B95" s="113">
        <f>IFERROR(VLOOKUP(A95,article!$A$2:$B$200,2,FALSE),"")</f>
        <v>63079098</v>
      </c>
      <c r="C95" s="114">
        <f>VLOOKUP(A95,article!$F$2:$G$200,2,FALSE)</f>
        <v>0.76</v>
      </c>
      <c r="D95" s="124">
        <v>60</v>
      </c>
      <c r="E95" s="122">
        <f t="shared" si="2"/>
        <v>45.6</v>
      </c>
      <c r="F95" s="116">
        <v>75.8</v>
      </c>
      <c r="G95" s="112"/>
      <c r="H95" s="127"/>
      <c r="I95" s="126"/>
      <c r="J95" s="118">
        <f t="shared" si="3"/>
        <v>0</v>
      </c>
      <c r="K95" s="112"/>
      <c r="L95" s="112"/>
      <c r="M95" s="120" t="s">
        <v>205</v>
      </c>
      <c r="N95" s="111" t="s">
        <v>136</v>
      </c>
      <c r="O95" s="24"/>
      <c r="P95" s="24"/>
      <c r="Q95" s="24"/>
      <c r="R95" s="24"/>
    </row>
    <row r="96" spans="1:18" s="25" customFormat="1" ht="30" customHeight="1" x14ac:dyDescent="0.2">
      <c r="A96" s="112" t="s">
        <v>88</v>
      </c>
      <c r="B96" s="113">
        <f>IFERROR(VLOOKUP(A96,article!$A$2:$B$200,2,FALSE),"")</f>
        <v>63079098</v>
      </c>
      <c r="C96" s="114">
        <f>VLOOKUP(A96,article!$F$2:$G$200,2,FALSE)</f>
        <v>0.56000000000000005</v>
      </c>
      <c r="D96" s="124">
        <v>20</v>
      </c>
      <c r="E96" s="122">
        <f t="shared" si="2"/>
        <v>11.200000000000001</v>
      </c>
      <c r="F96" s="116">
        <v>38</v>
      </c>
      <c r="G96" s="112"/>
      <c r="H96" s="127"/>
      <c r="I96" s="126"/>
      <c r="J96" s="118">
        <f t="shared" si="3"/>
        <v>0</v>
      </c>
      <c r="K96" s="112"/>
      <c r="L96" s="112"/>
      <c r="M96" s="120" t="s">
        <v>205</v>
      </c>
      <c r="N96" s="111" t="s">
        <v>136</v>
      </c>
      <c r="O96" s="24"/>
      <c r="P96" s="24"/>
      <c r="Q96" s="24"/>
      <c r="R96" s="24"/>
    </row>
    <row r="97" spans="1:18" s="25" customFormat="1" ht="30" customHeight="1" x14ac:dyDescent="0.2">
      <c r="A97" s="112" t="s">
        <v>88</v>
      </c>
      <c r="B97" s="113">
        <f>IFERROR(VLOOKUP(A97,article!$A$2:$B$200,2,FALSE),"")</f>
        <v>63079098</v>
      </c>
      <c r="C97" s="114">
        <f>VLOOKUP(A97,article!$F$2:$G$200,2,FALSE)</f>
        <v>0.56000000000000005</v>
      </c>
      <c r="D97" s="124">
        <v>30</v>
      </c>
      <c r="E97" s="122">
        <f t="shared" si="2"/>
        <v>16.8</v>
      </c>
      <c r="F97" s="116">
        <v>55.4</v>
      </c>
      <c r="G97" s="130"/>
      <c r="H97" s="130"/>
      <c r="I97" s="126"/>
      <c r="J97" s="118">
        <f t="shared" si="3"/>
        <v>0</v>
      </c>
      <c r="K97" s="130"/>
      <c r="L97" s="112"/>
      <c r="M97" s="120" t="s">
        <v>205</v>
      </c>
      <c r="N97" s="111" t="s">
        <v>136</v>
      </c>
      <c r="O97" s="24"/>
      <c r="P97" s="24"/>
      <c r="Q97" s="24"/>
      <c r="R97" s="24"/>
    </row>
    <row r="98" spans="1:18" s="25" customFormat="1" ht="30" customHeight="1" x14ac:dyDescent="0.2">
      <c r="A98" s="112" t="s">
        <v>88</v>
      </c>
      <c r="B98" s="113">
        <f>IFERROR(VLOOKUP(A98,article!$A$2:$B$200,2,FALSE),"")</f>
        <v>63079098</v>
      </c>
      <c r="C98" s="114">
        <f>VLOOKUP(A98,article!$F$2:$G$200,2,FALSE)</f>
        <v>0.56000000000000005</v>
      </c>
      <c r="D98" s="124">
        <v>50</v>
      </c>
      <c r="E98" s="122">
        <f t="shared" si="2"/>
        <v>28.000000000000004</v>
      </c>
      <c r="F98" s="116">
        <v>89</v>
      </c>
      <c r="G98" s="130"/>
      <c r="H98" s="112"/>
      <c r="I98" s="126"/>
      <c r="J98" s="118">
        <f t="shared" si="3"/>
        <v>0</v>
      </c>
      <c r="K98" s="130"/>
      <c r="L98" s="112"/>
      <c r="M98" s="120" t="s">
        <v>205</v>
      </c>
      <c r="N98" s="111" t="s">
        <v>136</v>
      </c>
      <c r="O98" s="24"/>
      <c r="P98" s="24"/>
      <c r="Q98" s="24"/>
      <c r="R98" s="24"/>
    </row>
    <row r="99" spans="1:18" s="25" customFormat="1" ht="30" customHeight="1" x14ac:dyDescent="0.2">
      <c r="A99" s="112" t="s">
        <v>88</v>
      </c>
      <c r="B99" s="113">
        <f>IFERROR(VLOOKUP(A99,article!$A$2:$B$200,2,FALSE),"")</f>
        <v>63079098</v>
      </c>
      <c r="C99" s="114">
        <f>VLOOKUP(A99,article!$F$2:$G$200,2,FALSE)</f>
        <v>0.56000000000000005</v>
      </c>
      <c r="D99" s="124">
        <v>120</v>
      </c>
      <c r="E99" s="122">
        <f t="shared" si="2"/>
        <v>67.2</v>
      </c>
      <c r="F99" s="116">
        <v>210</v>
      </c>
      <c r="G99" s="130"/>
      <c r="H99" s="112"/>
      <c r="I99" s="126"/>
      <c r="J99" s="118">
        <f t="shared" si="3"/>
        <v>0</v>
      </c>
      <c r="K99" s="130"/>
      <c r="L99" s="112"/>
      <c r="M99" s="120" t="s">
        <v>205</v>
      </c>
      <c r="N99" s="111" t="s">
        <v>136</v>
      </c>
      <c r="O99" s="24"/>
      <c r="P99" s="24"/>
      <c r="Q99" s="24"/>
      <c r="R99" s="24"/>
    </row>
    <row r="100" spans="1:18" s="25" customFormat="1" ht="30" customHeight="1" x14ac:dyDescent="0.2">
      <c r="A100" s="112" t="s">
        <v>88</v>
      </c>
      <c r="B100" s="113">
        <f>IFERROR(VLOOKUP(A100,article!$A$2:$B$200,2,FALSE),"")</f>
        <v>63079098</v>
      </c>
      <c r="C100" s="114">
        <f>VLOOKUP(A100,article!$F$2:$G$200,2,FALSE)</f>
        <v>0.56000000000000005</v>
      </c>
      <c r="D100" s="124">
        <v>160</v>
      </c>
      <c r="E100" s="122">
        <f t="shared" si="2"/>
        <v>89.600000000000009</v>
      </c>
      <c r="F100" s="116">
        <v>282</v>
      </c>
      <c r="G100" s="130"/>
      <c r="H100" s="112"/>
      <c r="I100" s="126"/>
      <c r="J100" s="118">
        <f t="shared" si="3"/>
        <v>0</v>
      </c>
      <c r="K100" s="130"/>
      <c r="L100" s="112"/>
      <c r="M100" s="120" t="s">
        <v>205</v>
      </c>
      <c r="N100" s="111" t="s">
        <v>136</v>
      </c>
      <c r="O100" s="24"/>
      <c r="P100" s="24"/>
      <c r="Q100" s="24"/>
      <c r="R100" s="24"/>
    </row>
    <row r="101" spans="1:18" s="23" customFormat="1" ht="30" customHeight="1" x14ac:dyDescent="0.2">
      <c r="A101" s="112" t="s">
        <v>165</v>
      </c>
      <c r="B101" s="113">
        <f>IFERROR(VLOOKUP(A101,article!$A$2:$B$200,2,FALSE),"")</f>
        <v>63079098</v>
      </c>
      <c r="C101" s="114">
        <f>VLOOKUP(A101,article!$F$2:$G$200,2,FALSE)</f>
        <v>1.53</v>
      </c>
      <c r="D101" s="124">
        <v>20</v>
      </c>
      <c r="E101" s="122">
        <f t="shared" si="2"/>
        <v>30.6</v>
      </c>
      <c r="F101" s="116">
        <v>98.6</v>
      </c>
      <c r="G101" s="130"/>
      <c r="H101" s="112"/>
      <c r="I101" s="126"/>
      <c r="J101" s="118">
        <f t="shared" si="3"/>
        <v>0</v>
      </c>
      <c r="K101" s="130"/>
      <c r="L101" s="112"/>
      <c r="M101" s="120" t="s">
        <v>205</v>
      </c>
      <c r="N101" s="111" t="s">
        <v>136</v>
      </c>
    </row>
    <row r="102" spans="1:18" ht="30" customHeight="1" x14ac:dyDescent="0.2">
      <c r="A102" s="112" t="s">
        <v>165</v>
      </c>
      <c r="B102" s="113">
        <f>IFERROR(VLOOKUP(A102,article!$A$2:$B$200,2,FALSE),"")</f>
        <v>63079098</v>
      </c>
      <c r="C102" s="114">
        <f>VLOOKUP(A102,article!$F$2:$G$200,2,FALSE)</f>
        <v>1.53</v>
      </c>
      <c r="D102" s="124">
        <v>50</v>
      </c>
      <c r="E102" s="122">
        <f t="shared" si="2"/>
        <v>76.5</v>
      </c>
      <c r="F102" s="116">
        <v>245.8</v>
      </c>
      <c r="G102" s="130"/>
      <c r="H102" s="112"/>
      <c r="I102" s="126"/>
      <c r="J102" s="118">
        <f t="shared" si="3"/>
        <v>0</v>
      </c>
      <c r="K102" s="130"/>
      <c r="L102" s="112"/>
      <c r="M102" s="120" t="s">
        <v>205</v>
      </c>
      <c r="N102" s="111" t="s">
        <v>136</v>
      </c>
    </row>
    <row r="103" spans="1:18" ht="30" customHeight="1" x14ac:dyDescent="0.2">
      <c r="A103" s="112" t="s">
        <v>165</v>
      </c>
      <c r="B103" s="113">
        <f>IFERROR(VLOOKUP(A103,article!$A$2:$B$200,2,FALSE),"")</f>
        <v>63079098</v>
      </c>
      <c r="C103" s="114">
        <f>VLOOKUP(A103,article!$F$2:$G$200,2,FALSE)</f>
        <v>1.53</v>
      </c>
      <c r="D103" s="124">
        <v>60</v>
      </c>
      <c r="E103" s="122">
        <f t="shared" si="2"/>
        <v>91.8</v>
      </c>
      <c r="F103" s="116">
        <v>294.60000000000002</v>
      </c>
      <c r="G103" s="130"/>
      <c r="H103" s="112"/>
      <c r="I103" s="126"/>
      <c r="J103" s="118">
        <f t="shared" si="3"/>
        <v>0</v>
      </c>
      <c r="K103" s="133"/>
      <c r="L103" s="112"/>
      <c r="M103" s="120" t="s">
        <v>205</v>
      </c>
      <c r="N103" s="111" t="s">
        <v>136</v>
      </c>
    </row>
    <row r="104" spans="1:18" ht="30" customHeight="1" x14ac:dyDescent="0.2">
      <c r="A104" s="112" t="s">
        <v>92</v>
      </c>
      <c r="B104" s="113">
        <f>IFERROR(VLOOKUP(A104,article!$A$2:$B$200,2,FALSE),"")</f>
        <v>63079098</v>
      </c>
      <c r="C104" s="114">
        <f>VLOOKUP(A104,article!$F$2:$G$200,2,FALSE)</f>
        <v>2.2999999999999998</v>
      </c>
      <c r="D104" s="124">
        <v>20</v>
      </c>
      <c r="E104" s="122">
        <f t="shared" si="2"/>
        <v>46</v>
      </c>
      <c r="F104" s="116">
        <v>122.5</v>
      </c>
      <c r="G104" s="130"/>
      <c r="H104" s="112"/>
      <c r="I104" s="126"/>
      <c r="J104" s="118">
        <f t="shared" ref="J104:J167" si="4">I104</f>
        <v>0</v>
      </c>
      <c r="K104" s="133"/>
      <c r="L104" s="112"/>
      <c r="M104" s="120" t="s">
        <v>205</v>
      </c>
      <c r="N104" s="111" t="s">
        <v>136</v>
      </c>
    </row>
    <row r="105" spans="1:18" ht="30" customHeight="1" x14ac:dyDescent="0.2">
      <c r="A105" s="112" t="s">
        <v>92</v>
      </c>
      <c r="B105" s="113">
        <f>IFERROR(VLOOKUP(A105,article!$A$2:$B$200,2,FALSE),"")</f>
        <v>63079098</v>
      </c>
      <c r="C105" s="114">
        <f>VLOOKUP(A105,article!$F$2:$G$200,2,FALSE)</f>
        <v>2.2999999999999998</v>
      </c>
      <c r="D105" s="124">
        <v>25</v>
      </c>
      <c r="E105" s="122">
        <f t="shared" si="2"/>
        <v>57.499999999999993</v>
      </c>
      <c r="F105" s="116">
        <v>155.35</v>
      </c>
      <c r="G105" s="130"/>
      <c r="H105" s="112"/>
      <c r="I105" s="126"/>
      <c r="J105" s="118">
        <f t="shared" si="4"/>
        <v>0</v>
      </c>
      <c r="K105" s="133"/>
      <c r="L105" s="112"/>
      <c r="M105" s="120" t="s">
        <v>205</v>
      </c>
      <c r="N105" s="111" t="s">
        <v>136</v>
      </c>
    </row>
    <row r="106" spans="1:18" ht="30" customHeight="1" x14ac:dyDescent="0.2">
      <c r="A106" s="112" t="s">
        <v>206</v>
      </c>
      <c r="B106" s="113">
        <f>IFERROR(VLOOKUP(A106,article!$A$2:$B$200,2,FALSE),"")</f>
        <v>73269092</v>
      </c>
      <c r="C106" s="114">
        <f>VLOOKUP(A106,article!$F$2:$G$200,2,FALSE)</f>
        <v>6</v>
      </c>
      <c r="D106" s="124">
        <v>4</v>
      </c>
      <c r="E106" s="122">
        <f t="shared" si="2"/>
        <v>24</v>
      </c>
      <c r="F106" s="116">
        <v>68.8</v>
      </c>
      <c r="G106" s="130"/>
      <c r="H106" s="112"/>
      <c r="I106" s="126"/>
      <c r="J106" s="118">
        <f t="shared" si="4"/>
        <v>0</v>
      </c>
      <c r="K106" s="133"/>
      <c r="L106" s="112"/>
      <c r="M106" s="120" t="s">
        <v>208</v>
      </c>
      <c r="N106" s="111" t="s">
        <v>136</v>
      </c>
    </row>
    <row r="107" spans="1:18" ht="30" customHeight="1" x14ac:dyDescent="0.2">
      <c r="A107" s="112" t="s">
        <v>207</v>
      </c>
      <c r="B107" s="113">
        <f>IFERROR(VLOOKUP(A107,article!$A$2:$B$200,2,FALSE),"")</f>
        <v>73269092</v>
      </c>
      <c r="C107" s="114">
        <f>VLOOKUP(A107,article!$F$2:$G$200,2,FALSE)</f>
        <v>0</v>
      </c>
      <c r="D107" s="124">
        <v>4</v>
      </c>
      <c r="E107" s="122">
        <f t="shared" si="2"/>
        <v>0</v>
      </c>
      <c r="F107" s="125">
        <v>68.8</v>
      </c>
      <c r="G107" s="130"/>
      <c r="H107" s="112"/>
      <c r="I107" s="126"/>
      <c r="J107" s="118">
        <f t="shared" si="4"/>
        <v>0</v>
      </c>
      <c r="K107" s="133"/>
      <c r="L107" s="112"/>
      <c r="M107" s="120" t="s">
        <v>208</v>
      </c>
      <c r="N107" s="111" t="s">
        <v>136</v>
      </c>
    </row>
    <row r="108" spans="1:18" ht="30" customHeight="1" x14ac:dyDescent="0.2">
      <c r="A108" s="112" t="s">
        <v>39</v>
      </c>
      <c r="B108" s="113">
        <f>IFERROR(VLOOKUP(A108,article!$A$2:$B$200,2,FALSE),"")</f>
        <v>73269092</v>
      </c>
      <c r="C108" s="114">
        <f>VLOOKUP(A108,article!$F$2:$G$200,2,FALSE)</f>
        <v>2.1</v>
      </c>
      <c r="D108" s="124">
        <v>4</v>
      </c>
      <c r="E108" s="122">
        <f t="shared" si="2"/>
        <v>8.4</v>
      </c>
      <c r="F108" s="125"/>
      <c r="G108" s="130"/>
      <c r="H108" s="112"/>
      <c r="I108" s="126"/>
      <c r="J108" s="118">
        <f t="shared" si="4"/>
        <v>0</v>
      </c>
      <c r="K108" s="133"/>
      <c r="L108" s="112"/>
      <c r="M108" s="120" t="s">
        <v>208</v>
      </c>
      <c r="N108" s="111" t="s">
        <v>136</v>
      </c>
    </row>
    <row r="109" spans="1:18" ht="30" customHeight="1" x14ac:dyDescent="0.2">
      <c r="A109" s="112" t="s">
        <v>210</v>
      </c>
      <c r="B109" s="113">
        <f>IFERROR(VLOOKUP(A109,article!$A$2:$B$200,2,FALSE),"")</f>
        <v>73259990</v>
      </c>
      <c r="C109" s="114">
        <f>VLOOKUP(A109,article!$F$2:$G$200,2,FALSE)</f>
        <v>0</v>
      </c>
      <c r="D109" s="124">
        <v>4</v>
      </c>
      <c r="E109" s="122">
        <f t="shared" si="2"/>
        <v>0</v>
      </c>
      <c r="F109" s="125">
        <v>2125</v>
      </c>
      <c r="G109" s="130"/>
      <c r="H109" s="112"/>
      <c r="I109" s="126"/>
      <c r="J109" s="118">
        <f t="shared" si="4"/>
        <v>0</v>
      </c>
      <c r="K109" s="133"/>
      <c r="L109" s="112"/>
      <c r="M109" s="120">
        <v>20141617</v>
      </c>
      <c r="N109" s="111" t="s">
        <v>209</v>
      </c>
    </row>
    <row r="110" spans="1:18" ht="30" customHeight="1" x14ac:dyDescent="0.2">
      <c r="A110" s="112" t="s">
        <v>211</v>
      </c>
      <c r="B110" s="113">
        <f>IFERROR(VLOOKUP(A110,article!$A$2:$B$200,2,FALSE),"")</f>
        <v>73259990</v>
      </c>
      <c r="C110" s="114">
        <f>VLOOKUP(A110,article!$F$2:$G$200,2,FALSE)</f>
        <v>0</v>
      </c>
      <c r="D110" s="124">
        <v>4</v>
      </c>
      <c r="E110" s="122">
        <f t="shared" si="2"/>
        <v>0</v>
      </c>
      <c r="F110" s="125">
        <v>1196.8</v>
      </c>
      <c r="G110" s="130"/>
      <c r="H110" s="112"/>
      <c r="I110" s="126"/>
      <c r="J110" s="118">
        <f t="shared" si="4"/>
        <v>0</v>
      </c>
      <c r="K110" s="133"/>
      <c r="L110" s="112"/>
      <c r="M110" s="120">
        <v>20141617</v>
      </c>
      <c r="N110" s="111" t="s">
        <v>209</v>
      </c>
    </row>
    <row r="111" spans="1:18" ht="30" customHeight="1" x14ac:dyDescent="0.2">
      <c r="A111" s="112" t="s">
        <v>212</v>
      </c>
      <c r="B111" s="113">
        <f>IFERROR(VLOOKUP(A111,article!$A$2:$B$200,2,FALSE),"")</f>
        <v>73259990</v>
      </c>
      <c r="C111" s="114">
        <f>VLOOKUP(A111,article!$F$2:$G$200,2,FALSE)</f>
        <v>0</v>
      </c>
      <c r="D111" s="124">
        <v>2</v>
      </c>
      <c r="E111" s="122">
        <f t="shared" si="2"/>
        <v>0</v>
      </c>
      <c r="F111" s="125">
        <v>370.6</v>
      </c>
      <c r="G111" s="130"/>
      <c r="H111" s="112"/>
      <c r="I111" s="126"/>
      <c r="J111" s="118">
        <f t="shared" si="4"/>
        <v>0</v>
      </c>
      <c r="K111" s="133"/>
      <c r="L111" s="112"/>
      <c r="M111" s="120">
        <v>20141617</v>
      </c>
      <c r="N111" s="111" t="s">
        <v>209</v>
      </c>
    </row>
    <row r="112" spans="1:18" ht="30" customHeight="1" x14ac:dyDescent="0.2">
      <c r="A112" s="112" t="s">
        <v>213</v>
      </c>
      <c r="B112" s="113">
        <f>IFERROR(VLOOKUP(A112,article!$A$2:$B$200,2,FALSE),"")</f>
        <v>73259990</v>
      </c>
      <c r="C112" s="114">
        <f>VLOOKUP(A112,article!$F$2:$G$200,2,FALSE)</f>
        <v>0</v>
      </c>
      <c r="D112" s="124">
        <v>2</v>
      </c>
      <c r="E112" s="122">
        <f t="shared" si="2"/>
        <v>0</v>
      </c>
      <c r="F112" s="125">
        <v>428.4</v>
      </c>
      <c r="G112" s="130"/>
      <c r="H112" s="112"/>
      <c r="I112" s="126"/>
      <c r="J112" s="118">
        <f t="shared" si="4"/>
        <v>0</v>
      </c>
      <c r="K112" s="133"/>
      <c r="L112" s="112"/>
      <c r="M112" s="120">
        <v>20141617</v>
      </c>
      <c r="N112" s="111" t="s">
        <v>209</v>
      </c>
    </row>
    <row r="113" spans="1:14" ht="30" customHeight="1" x14ac:dyDescent="0.2">
      <c r="A113" s="112" t="s">
        <v>214</v>
      </c>
      <c r="B113" s="113">
        <f>IFERROR(VLOOKUP(A113,article!$A$2:$B$200,2,FALSE),"")</f>
        <v>73269091</v>
      </c>
      <c r="C113" s="114">
        <f>VLOOKUP(A113,article!$F$2:$G$200,2,FALSE)</f>
        <v>15</v>
      </c>
      <c r="D113" s="124">
        <v>4</v>
      </c>
      <c r="E113" s="122">
        <f t="shared" si="2"/>
        <v>60</v>
      </c>
      <c r="F113" s="125">
        <v>45.2</v>
      </c>
      <c r="G113" s="130"/>
      <c r="H113" s="112"/>
      <c r="I113" s="126"/>
      <c r="J113" s="118">
        <f t="shared" si="4"/>
        <v>0</v>
      </c>
      <c r="K113" s="133"/>
      <c r="L113" s="112"/>
      <c r="M113" s="120" t="s">
        <v>216</v>
      </c>
      <c r="N113" s="111" t="s">
        <v>185</v>
      </c>
    </row>
    <row r="114" spans="1:14" ht="30" customHeight="1" x14ac:dyDescent="0.2">
      <c r="A114" s="112" t="s">
        <v>215</v>
      </c>
      <c r="B114" s="113">
        <f>IFERROR(VLOOKUP(A114,article!$A$2:$B$200,2,FALSE),"")</f>
        <v>73261990</v>
      </c>
      <c r="C114" s="114">
        <f>VLOOKUP(A114,article!$F$2:$G$200,2,FALSE)</f>
        <v>0</v>
      </c>
      <c r="D114" s="124">
        <v>2</v>
      </c>
      <c r="E114" s="122">
        <f t="shared" si="2"/>
        <v>0</v>
      </c>
      <c r="F114" s="125">
        <v>3.9</v>
      </c>
      <c r="G114" s="130"/>
      <c r="H114" s="112"/>
      <c r="I114" s="126"/>
      <c r="J114" s="118">
        <f t="shared" si="4"/>
        <v>0</v>
      </c>
      <c r="K114" s="133"/>
      <c r="L114" s="112"/>
      <c r="M114" s="120" t="s">
        <v>216</v>
      </c>
      <c r="N114" s="111" t="s">
        <v>185</v>
      </c>
    </row>
    <row r="115" spans="1:14" ht="30" customHeight="1" x14ac:dyDescent="0.2">
      <c r="A115" s="112" t="s">
        <v>218</v>
      </c>
      <c r="B115" s="113">
        <f>IFERROR(VLOOKUP(A115,article!$A$2:$B$200,2,FALSE),"")</f>
        <v>73121083</v>
      </c>
      <c r="C115" s="114">
        <f>VLOOKUP(A115,article!$F$2:$G$200,2,FALSE)</f>
        <v>1.42</v>
      </c>
      <c r="D115" s="124">
        <v>1000</v>
      </c>
      <c r="E115" s="122">
        <f t="shared" si="2"/>
        <v>1420</v>
      </c>
      <c r="F115" s="125">
        <v>5410</v>
      </c>
      <c r="G115" s="130"/>
      <c r="H115" s="112"/>
      <c r="I115" s="126"/>
      <c r="J115" s="118">
        <f t="shared" si="4"/>
        <v>0</v>
      </c>
      <c r="K115" s="133"/>
      <c r="L115" s="112"/>
      <c r="M115" s="120" t="s">
        <v>219</v>
      </c>
      <c r="N115" s="111" t="s">
        <v>185</v>
      </c>
    </row>
    <row r="116" spans="1:14" ht="30" customHeight="1" x14ac:dyDescent="0.2">
      <c r="A116" s="112" t="s">
        <v>217</v>
      </c>
      <c r="B116" s="113">
        <f>IFERROR(VLOOKUP(A116,article!$A$2:$B$200,2,FALSE),"")</f>
        <v>73121020</v>
      </c>
      <c r="C116" s="114">
        <f>VLOOKUP(A116,article!$F$2:$G$200,2,FALSE)</f>
        <v>3.7999999999999999E-2</v>
      </c>
      <c r="D116" s="124">
        <v>1000</v>
      </c>
      <c r="E116" s="122">
        <f t="shared" si="2"/>
        <v>38</v>
      </c>
      <c r="F116" s="125">
        <v>280</v>
      </c>
      <c r="G116" s="130"/>
      <c r="H116" s="112"/>
      <c r="I116" s="126"/>
      <c r="J116" s="118">
        <f t="shared" si="4"/>
        <v>0</v>
      </c>
      <c r="K116" s="133"/>
      <c r="L116" s="112"/>
      <c r="M116" s="120" t="s">
        <v>219</v>
      </c>
      <c r="N116" s="111" t="s">
        <v>185</v>
      </c>
    </row>
    <row r="117" spans="1:14" ht="30" customHeight="1" x14ac:dyDescent="0.2">
      <c r="A117" s="112" t="s">
        <v>220</v>
      </c>
      <c r="B117" s="113">
        <f>IFERROR(VLOOKUP(A117,article!$A$2:$B$200,2,FALSE),"")</f>
        <v>56074911</v>
      </c>
      <c r="C117" s="114">
        <f>VLOOKUP(A117,article!$F$2:$G$200,2,FALSE)</f>
        <v>2.09</v>
      </c>
      <c r="D117" s="124">
        <v>400</v>
      </c>
      <c r="E117" s="122">
        <f t="shared" si="2"/>
        <v>836</v>
      </c>
      <c r="F117" s="125">
        <v>2220</v>
      </c>
      <c r="G117" s="130"/>
      <c r="H117" s="112"/>
      <c r="I117" s="126"/>
      <c r="J117" s="118">
        <f t="shared" si="4"/>
        <v>0</v>
      </c>
      <c r="K117" s="133"/>
      <c r="L117" s="112"/>
      <c r="M117" s="120">
        <v>141003</v>
      </c>
      <c r="N117" s="111" t="s">
        <v>221</v>
      </c>
    </row>
    <row r="118" spans="1:14" ht="30" customHeight="1" x14ac:dyDescent="0.2">
      <c r="A118" s="112" t="s">
        <v>222</v>
      </c>
      <c r="B118" s="113">
        <f>IFERROR(VLOOKUP(A118,article!$A$2:$B$200,2,FALSE),"")</f>
        <v>56074911</v>
      </c>
      <c r="C118" s="114">
        <f>VLOOKUP(A118,article!$F$2:$G$200,2,FALSE)</f>
        <v>6.66</v>
      </c>
      <c r="D118" s="124">
        <v>3</v>
      </c>
      <c r="E118" s="122">
        <f t="shared" si="2"/>
        <v>19.98</v>
      </c>
      <c r="F118" s="125">
        <v>720</v>
      </c>
      <c r="G118" s="130"/>
      <c r="H118" s="112"/>
      <c r="I118" s="126"/>
      <c r="J118" s="118">
        <f t="shared" si="4"/>
        <v>0</v>
      </c>
      <c r="K118" s="133"/>
      <c r="L118" s="112"/>
      <c r="M118" s="120">
        <v>141125</v>
      </c>
      <c r="N118" s="111" t="s">
        <v>221</v>
      </c>
    </row>
    <row r="119" spans="1:14" ht="30" customHeight="1" x14ac:dyDescent="0.2">
      <c r="A119" s="112" t="s">
        <v>223</v>
      </c>
      <c r="B119" s="113">
        <f>IFERROR(VLOOKUP(A119,article!$A$2:$B$200,2,FALSE),"")</f>
        <v>73121085</v>
      </c>
      <c r="C119" s="114">
        <f>VLOOKUP(A119,article!$F$2:$G$200,2,FALSE)</f>
        <v>7.36</v>
      </c>
      <c r="D119" s="124">
        <v>1100</v>
      </c>
      <c r="E119" s="122">
        <f t="shared" si="2"/>
        <v>8096</v>
      </c>
      <c r="F119" s="125">
        <v>12792</v>
      </c>
      <c r="G119" s="130"/>
      <c r="H119" s="112"/>
      <c r="I119" s="126"/>
      <c r="J119" s="118">
        <f t="shared" si="4"/>
        <v>0</v>
      </c>
      <c r="K119" s="133"/>
      <c r="L119" s="112"/>
      <c r="M119" s="120" t="s">
        <v>224</v>
      </c>
      <c r="N119" s="111" t="s">
        <v>185</v>
      </c>
    </row>
    <row r="120" spans="1:14" ht="30" customHeight="1" x14ac:dyDescent="0.2">
      <c r="A120" s="112" t="s">
        <v>232</v>
      </c>
      <c r="B120" s="113">
        <f>IFERROR(VLOOKUP(A120,article!$A$2:$B$200,2,FALSE),"")</f>
        <v>84291900</v>
      </c>
      <c r="C120" s="114">
        <f>VLOOKUP(A120,article!$F$2:$G$200,2,FALSE)</f>
        <v>6.6</v>
      </c>
      <c r="D120" s="124">
        <v>1</v>
      </c>
      <c r="E120" s="122">
        <f t="shared" si="2"/>
        <v>6.6</v>
      </c>
      <c r="F120" s="125">
        <v>182.35</v>
      </c>
      <c r="G120" s="130"/>
      <c r="H120" s="112"/>
      <c r="I120" s="126"/>
      <c r="J120" s="118">
        <f t="shared" si="4"/>
        <v>0</v>
      </c>
      <c r="K120" s="133"/>
      <c r="L120" s="112"/>
      <c r="M120" s="120">
        <v>20140285</v>
      </c>
      <c r="N120" s="111" t="s">
        <v>233</v>
      </c>
    </row>
    <row r="121" spans="1:14" ht="30" customHeight="1" x14ac:dyDescent="0.2">
      <c r="A121" s="112" t="s">
        <v>232</v>
      </c>
      <c r="B121" s="113">
        <f>IFERROR(VLOOKUP(A121,article!$A$2:$B$200,2,FALSE),"")</f>
        <v>84291900</v>
      </c>
      <c r="C121" s="114">
        <f>VLOOKUP(A121,article!$F$2:$G$200,2,FALSE)</f>
        <v>6.6</v>
      </c>
      <c r="D121" s="124">
        <v>1</v>
      </c>
      <c r="E121" s="122">
        <f t="shared" si="2"/>
        <v>6.6</v>
      </c>
      <c r="F121" s="125">
        <v>178.35</v>
      </c>
      <c r="G121" s="130"/>
      <c r="H121" s="112"/>
      <c r="I121" s="126"/>
      <c r="J121" s="118">
        <f t="shared" si="4"/>
        <v>0</v>
      </c>
      <c r="K121" s="133"/>
      <c r="L121" s="112"/>
      <c r="M121" s="120">
        <v>20140285</v>
      </c>
      <c r="N121" s="111" t="s">
        <v>233</v>
      </c>
    </row>
    <row r="122" spans="1:14" ht="30" customHeight="1" x14ac:dyDescent="0.2">
      <c r="A122" s="112"/>
      <c r="B122" s="113" t="str">
        <f>IFERROR(VLOOKUP(A122,article!$A$2:$B$200,2,FALSE),"")</f>
        <v/>
      </c>
      <c r="C122" s="114">
        <f>VLOOKUP(A122,article!$F$2:$G$200,2,FALSE)</f>
        <v>0</v>
      </c>
      <c r="D122" s="124"/>
      <c r="E122" s="122">
        <f t="shared" si="2"/>
        <v>0</v>
      </c>
      <c r="F122" s="125"/>
      <c r="G122" s="130"/>
      <c r="H122" s="112"/>
      <c r="I122" s="126"/>
      <c r="J122" s="118">
        <f t="shared" si="4"/>
        <v>0</v>
      </c>
      <c r="K122" s="133"/>
      <c r="L122" s="112"/>
      <c r="M122" s="120" t="s">
        <v>100</v>
      </c>
      <c r="N122" s="111" t="s">
        <v>136</v>
      </c>
    </row>
    <row r="123" spans="1:14" ht="30" customHeight="1" x14ac:dyDescent="0.2">
      <c r="A123" s="112"/>
      <c r="B123" s="113" t="str">
        <f>IFERROR(VLOOKUP(A123,article!$A$2:$B$200,2,FALSE),"")</f>
        <v/>
      </c>
      <c r="C123" s="114">
        <f>VLOOKUP(A123,article!$F$2:$G$200,2,FALSE)</f>
        <v>0</v>
      </c>
      <c r="D123" s="124"/>
      <c r="E123" s="122">
        <f t="shared" si="2"/>
        <v>0</v>
      </c>
      <c r="F123" s="125"/>
      <c r="G123" s="130"/>
      <c r="H123" s="112"/>
      <c r="I123" s="126"/>
      <c r="J123" s="118">
        <f t="shared" si="4"/>
        <v>0</v>
      </c>
      <c r="K123" s="133"/>
      <c r="L123" s="112"/>
      <c r="M123" s="120" t="s">
        <v>102</v>
      </c>
      <c r="N123" s="111" t="s">
        <v>136</v>
      </c>
    </row>
    <row r="124" spans="1:14" ht="30" customHeight="1" x14ac:dyDescent="0.2">
      <c r="A124" s="112"/>
      <c r="B124" s="113" t="str">
        <f>IFERROR(VLOOKUP(A124,article!$A$2:$B$200,2,FALSE),"")</f>
        <v/>
      </c>
      <c r="C124" s="114">
        <f>VLOOKUP(A124,article!$F$2:$G$200,2,FALSE)</f>
        <v>0</v>
      </c>
      <c r="D124" s="124"/>
      <c r="E124" s="122">
        <f t="shared" si="2"/>
        <v>0</v>
      </c>
      <c r="F124" s="125"/>
      <c r="G124" s="130"/>
      <c r="H124" s="112"/>
      <c r="I124" s="126"/>
      <c r="J124" s="118">
        <f t="shared" si="4"/>
        <v>0</v>
      </c>
      <c r="K124" s="133"/>
      <c r="L124" s="112"/>
      <c r="M124" s="120" t="s">
        <v>103</v>
      </c>
      <c r="N124" s="111" t="s">
        <v>136</v>
      </c>
    </row>
    <row r="125" spans="1:14" ht="30" customHeight="1" x14ac:dyDescent="0.2">
      <c r="A125" s="112"/>
      <c r="B125" s="113" t="str">
        <f>IFERROR(VLOOKUP(A125,article!$A$2:$B$200,2,FALSE),"")</f>
        <v/>
      </c>
      <c r="C125" s="114">
        <f>VLOOKUP(A125,article!$F$2:$G$200,2,FALSE)</f>
        <v>0</v>
      </c>
      <c r="D125" s="124"/>
      <c r="E125" s="122">
        <f t="shared" si="2"/>
        <v>0</v>
      </c>
      <c r="F125" s="125"/>
      <c r="G125" s="130"/>
      <c r="H125" s="112"/>
      <c r="I125" s="126"/>
      <c r="J125" s="118">
        <f t="shared" si="4"/>
        <v>0</v>
      </c>
      <c r="K125" s="133"/>
      <c r="L125" s="112"/>
      <c r="M125" s="120" t="s">
        <v>120</v>
      </c>
      <c r="N125" s="111" t="s">
        <v>136</v>
      </c>
    </row>
    <row r="126" spans="1:14" ht="30" customHeight="1" x14ac:dyDescent="0.2">
      <c r="A126" s="112"/>
      <c r="B126" s="113" t="str">
        <f>IFERROR(VLOOKUP(A126,article!$A$2:$B$200,2,FALSE),"")</f>
        <v/>
      </c>
      <c r="C126" s="114">
        <v>0</v>
      </c>
      <c r="D126" s="124"/>
      <c r="E126" s="122">
        <f t="shared" si="2"/>
        <v>0</v>
      </c>
      <c r="F126" s="125"/>
      <c r="G126" s="130"/>
      <c r="H126" s="112"/>
      <c r="I126" s="126"/>
      <c r="J126" s="118">
        <f t="shared" si="4"/>
        <v>0</v>
      </c>
      <c r="K126" s="133"/>
      <c r="L126" s="112"/>
      <c r="M126" s="120" t="s">
        <v>121</v>
      </c>
      <c r="N126" s="111" t="s">
        <v>136</v>
      </c>
    </row>
    <row r="127" spans="1:14" ht="30" customHeight="1" x14ac:dyDescent="0.2">
      <c r="A127" s="112"/>
      <c r="B127" s="113" t="str">
        <f>IFERROR(VLOOKUP(A127,article!$A$2:$B$200,2,FALSE),"")</f>
        <v/>
      </c>
      <c r="C127" s="114">
        <v>0</v>
      </c>
      <c r="D127" s="124"/>
      <c r="E127" s="122">
        <f t="shared" si="2"/>
        <v>0</v>
      </c>
      <c r="F127" s="125"/>
      <c r="G127" s="130"/>
      <c r="H127" s="112"/>
      <c r="I127" s="126"/>
      <c r="J127" s="118">
        <f t="shared" si="4"/>
        <v>0</v>
      </c>
      <c r="K127" s="133"/>
      <c r="L127" s="112"/>
      <c r="M127" s="120" t="s">
        <v>121</v>
      </c>
      <c r="N127" s="111" t="s">
        <v>136</v>
      </c>
    </row>
    <row r="128" spans="1:14" ht="30" customHeight="1" x14ac:dyDescent="0.2">
      <c r="A128" s="112"/>
      <c r="B128" s="113" t="str">
        <f>IFERROR(VLOOKUP(A128,article!$A$2:$B$200,2,FALSE),"")</f>
        <v/>
      </c>
      <c r="C128" s="114">
        <v>0</v>
      </c>
      <c r="D128" s="124"/>
      <c r="E128" s="122">
        <f t="shared" si="2"/>
        <v>0</v>
      </c>
      <c r="F128" s="125"/>
      <c r="G128" s="130"/>
      <c r="H128" s="112"/>
      <c r="I128" s="126"/>
      <c r="J128" s="118">
        <f t="shared" si="4"/>
        <v>0</v>
      </c>
      <c r="K128" s="133"/>
      <c r="L128" s="112"/>
      <c r="M128" s="120" t="s">
        <v>121</v>
      </c>
      <c r="N128" s="111" t="s">
        <v>136</v>
      </c>
    </row>
    <row r="129" spans="1:14" ht="30" customHeight="1" x14ac:dyDescent="0.2">
      <c r="A129" s="112"/>
      <c r="B129" s="113" t="str">
        <f>IFERROR(VLOOKUP(A129,article!$A$2:$B$200,2,FALSE),"")</f>
        <v/>
      </c>
      <c r="C129" s="114">
        <v>0</v>
      </c>
      <c r="D129" s="124"/>
      <c r="E129" s="122">
        <f t="shared" si="2"/>
        <v>0</v>
      </c>
      <c r="F129" s="125"/>
      <c r="G129" s="130"/>
      <c r="H129" s="112"/>
      <c r="I129" s="126"/>
      <c r="J129" s="118">
        <f t="shared" si="4"/>
        <v>0</v>
      </c>
      <c r="K129" s="133"/>
      <c r="L129" s="112"/>
      <c r="M129" s="120" t="s">
        <v>122</v>
      </c>
      <c r="N129" s="111" t="s">
        <v>136</v>
      </c>
    </row>
    <row r="130" spans="1:14" ht="30" customHeight="1" x14ac:dyDescent="0.2">
      <c r="A130" s="112"/>
      <c r="B130" s="113" t="str">
        <f>IFERROR(VLOOKUP(A130,article!$A$2:$B$200,2,FALSE),"")</f>
        <v/>
      </c>
      <c r="C130" s="114">
        <v>0</v>
      </c>
      <c r="D130" s="124"/>
      <c r="E130" s="122">
        <f t="shared" si="2"/>
        <v>0</v>
      </c>
      <c r="F130" s="125"/>
      <c r="G130" s="130"/>
      <c r="H130" s="112"/>
      <c r="I130" s="126"/>
      <c r="J130" s="118">
        <f t="shared" si="4"/>
        <v>0</v>
      </c>
      <c r="K130" s="133"/>
      <c r="L130" s="112"/>
      <c r="M130" s="120" t="s">
        <v>122</v>
      </c>
      <c r="N130" s="111" t="s">
        <v>136</v>
      </c>
    </row>
    <row r="131" spans="1:14" ht="30" customHeight="1" x14ac:dyDescent="0.2">
      <c r="A131" s="112"/>
      <c r="B131" s="113" t="str">
        <f>IFERROR(VLOOKUP(A131,article!$A$2:$B$200,2,FALSE),"")</f>
        <v/>
      </c>
      <c r="C131" s="114">
        <v>0</v>
      </c>
      <c r="D131" s="124"/>
      <c r="E131" s="122">
        <f t="shared" si="2"/>
        <v>0</v>
      </c>
      <c r="F131" s="125"/>
      <c r="G131" s="130"/>
      <c r="H131" s="112"/>
      <c r="I131" s="126"/>
      <c r="J131" s="118">
        <f t="shared" si="4"/>
        <v>0</v>
      </c>
      <c r="K131" s="133"/>
      <c r="L131" s="112"/>
      <c r="M131" s="120" t="s">
        <v>122</v>
      </c>
      <c r="N131" s="111" t="s">
        <v>136</v>
      </c>
    </row>
    <row r="132" spans="1:14" ht="30" customHeight="1" x14ac:dyDescent="0.2">
      <c r="A132" s="112"/>
      <c r="B132" s="113" t="str">
        <f>IFERROR(VLOOKUP(A132,article!$A$2:$B$200,2,FALSE),"")</f>
        <v/>
      </c>
      <c r="C132" s="114">
        <v>0</v>
      </c>
      <c r="D132" s="124"/>
      <c r="E132" s="122">
        <f t="shared" si="2"/>
        <v>0</v>
      </c>
      <c r="F132" s="125"/>
      <c r="G132" s="130"/>
      <c r="H132" s="112"/>
      <c r="I132" s="126"/>
      <c r="J132" s="118">
        <f t="shared" si="4"/>
        <v>0</v>
      </c>
      <c r="K132" s="133"/>
      <c r="L132" s="112"/>
      <c r="M132" s="120" t="s">
        <v>122</v>
      </c>
      <c r="N132" s="111" t="s">
        <v>136</v>
      </c>
    </row>
    <row r="133" spans="1:14" ht="30" customHeight="1" x14ac:dyDescent="0.2">
      <c r="A133" s="112"/>
      <c r="B133" s="113" t="str">
        <f>IFERROR(VLOOKUP(A133,article!$A$2:$B$200,2,FALSE),"")</f>
        <v/>
      </c>
      <c r="C133" s="114">
        <v>0</v>
      </c>
      <c r="D133" s="124"/>
      <c r="E133" s="122">
        <f t="shared" si="2"/>
        <v>0</v>
      </c>
      <c r="F133" s="125"/>
      <c r="G133" s="130"/>
      <c r="H133" s="112"/>
      <c r="I133" s="126"/>
      <c r="J133" s="118">
        <f t="shared" si="4"/>
        <v>0</v>
      </c>
      <c r="K133" s="133"/>
      <c r="L133" s="112"/>
      <c r="M133" s="120" t="s">
        <v>123</v>
      </c>
      <c r="N133" s="111" t="s">
        <v>136</v>
      </c>
    </row>
    <row r="134" spans="1:14" ht="30" customHeight="1" x14ac:dyDescent="0.2">
      <c r="A134" s="112"/>
      <c r="B134" s="113" t="str">
        <f>IFERROR(VLOOKUP(A134,article!$A$2:$B$200,2,FALSE),"")</f>
        <v/>
      </c>
      <c r="C134" s="114">
        <v>0</v>
      </c>
      <c r="D134" s="124"/>
      <c r="E134" s="122">
        <f t="shared" si="2"/>
        <v>0</v>
      </c>
      <c r="F134" s="125"/>
      <c r="G134" s="130"/>
      <c r="H134" s="112"/>
      <c r="I134" s="126"/>
      <c r="J134" s="118">
        <f t="shared" si="4"/>
        <v>0</v>
      </c>
      <c r="K134" s="133"/>
      <c r="L134" s="112"/>
      <c r="M134" s="120" t="s">
        <v>123</v>
      </c>
      <c r="N134" s="111" t="s">
        <v>136</v>
      </c>
    </row>
    <row r="135" spans="1:14" ht="30" customHeight="1" x14ac:dyDescent="0.2">
      <c r="A135" s="112"/>
      <c r="B135" s="113" t="str">
        <f>IFERROR(VLOOKUP(A135,article!$A$2:$B$200,2,FALSE),"")</f>
        <v/>
      </c>
      <c r="C135" s="114">
        <v>0</v>
      </c>
      <c r="D135" s="124"/>
      <c r="E135" s="122">
        <f t="shared" si="2"/>
        <v>0</v>
      </c>
      <c r="F135" s="125"/>
      <c r="G135" s="130"/>
      <c r="H135" s="112"/>
      <c r="I135" s="126"/>
      <c r="J135" s="118">
        <f t="shared" si="4"/>
        <v>0</v>
      </c>
      <c r="K135" s="133"/>
      <c r="L135" s="112"/>
      <c r="M135" s="120" t="s">
        <v>123</v>
      </c>
      <c r="N135" s="111" t="s">
        <v>136</v>
      </c>
    </row>
    <row r="136" spans="1:14" ht="30" customHeight="1" x14ac:dyDescent="0.2">
      <c r="A136" s="112"/>
      <c r="B136" s="113" t="str">
        <f>IFERROR(VLOOKUP(A136,article!$A$2:$B$200,2,FALSE),"")</f>
        <v/>
      </c>
      <c r="C136" s="114">
        <v>0</v>
      </c>
      <c r="D136" s="124"/>
      <c r="E136" s="122">
        <f t="shared" si="2"/>
        <v>0</v>
      </c>
      <c r="F136" s="125"/>
      <c r="G136" s="130"/>
      <c r="H136" s="112"/>
      <c r="I136" s="126"/>
      <c r="J136" s="118">
        <f t="shared" si="4"/>
        <v>0</v>
      </c>
      <c r="K136" s="133"/>
      <c r="L136" s="112"/>
      <c r="M136" s="120" t="s">
        <v>123</v>
      </c>
      <c r="N136" s="111" t="s">
        <v>136</v>
      </c>
    </row>
    <row r="137" spans="1:14" ht="30" customHeight="1" x14ac:dyDescent="0.2">
      <c r="A137" s="112"/>
      <c r="B137" s="113" t="str">
        <f>IFERROR(VLOOKUP(A137,article!$A$2:$B$200,2,FALSE),"")</f>
        <v/>
      </c>
      <c r="C137" s="114">
        <v>0</v>
      </c>
      <c r="D137" s="124"/>
      <c r="E137" s="122">
        <f t="shared" si="2"/>
        <v>0</v>
      </c>
      <c r="F137" s="125"/>
      <c r="G137" s="130"/>
      <c r="H137" s="112"/>
      <c r="I137" s="126"/>
      <c r="J137" s="118">
        <f t="shared" si="4"/>
        <v>0</v>
      </c>
      <c r="K137" s="133"/>
      <c r="L137" s="112"/>
      <c r="M137" s="120" t="s">
        <v>123</v>
      </c>
      <c r="N137" s="111" t="s">
        <v>136</v>
      </c>
    </row>
    <row r="138" spans="1:14" ht="30" customHeight="1" x14ac:dyDescent="0.2">
      <c r="A138" s="112"/>
      <c r="B138" s="113" t="str">
        <f>IFERROR(VLOOKUP(A138,article!$A$2:$B$200,2,FALSE),"")</f>
        <v/>
      </c>
      <c r="C138" s="114">
        <v>0</v>
      </c>
      <c r="D138" s="124"/>
      <c r="E138" s="122">
        <f t="shared" ref="E138:E201" si="5">C138*D138</f>
        <v>0</v>
      </c>
      <c r="F138" s="125"/>
      <c r="G138" s="130"/>
      <c r="H138" s="112"/>
      <c r="I138" s="126"/>
      <c r="J138" s="118">
        <f t="shared" si="4"/>
        <v>0</v>
      </c>
      <c r="K138" s="133"/>
      <c r="L138" s="112"/>
      <c r="M138" s="120" t="s">
        <v>124</v>
      </c>
      <c r="N138" s="111" t="s">
        <v>136</v>
      </c>
    </row>
    <row r="139" spans="1:14" ht="30" customHeight="1" x14ac:dyDescent="0.2">
      <c r="A139" s="112"/>
      <c r="B139" s="113" t="str">
        <f>IFERROR(VLOOKUP(A139,article!$A$2:$B$200,2,FALSE),"")</f>
        <v/>
      </c>
      <c r="C139" s="114">
        <v>0</v>
      </c>
      <c r="D139" s="124"/>
      <c r="E139" s="122">
        <f t="shared" si="5"/>
        <v>0</v>
      </c>
      <c r="F139" s="125"/>
      <c r="G139" s="130"/>
      <c r="H139" s="112"/>
      <c r="I139" s="126"/>
      <c r="J139" s="118">
        <f t="shared" si="4"/>
        <v>0</v>
      </c>
      <c r="K139" s="133"/>
      <c r="L139" s="112"/>
      <c r="M139" s="120" t="s">
        <v>124</v>
      </c>
      <c r="N139" s="111" t="s">
        <v>136</v>
      </c>
    </row>
    <row r="140" spans="1:14" ht="30" customHeight="1" x14ac:dyDescent="0.2">
      <c r="A140" s="112"/>
      <c r="B140" s="113" t="str">
        <f>IFERROR(VLOOKUP(A140,article!$A$2:$B$200,2,FALSE),"")</f>
        <v/>
      </c>
      <c r="C140" s="114">
        <v>0</v>
      </c>
      <c r="D140" s="124"/>
      <c r="E140" s="122">
        <f t="shared" si="5"/>
        <v>0</v>
      </c>
      <c r="F140" s="125"/>
      <c r="G140" s="130"/>
      <c r="H140" s="112"/>
      <c r="I140" s="126"/>
      <c r="J140" s="118">
        <f t="shared" si="4"/>
        <v>0</v>
      </c>
      <c r="K140" s="133"/>
      <c r="L140" s="112"/>
      <c r="M140" s="120" t="s">
        <v>125</v>
      </c>
      <c r="N140" s="111" t="s">
        <v>136</v>
      </c>
    </row>
    <row r="141" spans="1:14" ht="30" customHeight="1" x14ac:dyDescent="0.2">
      <c r="A141" s="112"/>
      <c r="B141" s="113" t="str">
        <f>IFERROR(VLOOKUP(A141,article!$A$2:$B$200,2,FALSE),"")</f>
        <v/>
      </c>
      <c r="C141" s="114">
        <v>0</v>
      </c>
      <c r="D141" s="124"/>
      <c r="E141" s="122">
        <f t="shared" si="5"/>
        <v>0</v>
      </c>
      <c r="F141" s="125"/>
      <c r="G141" s="130"/>
      <c r="H141" s="112"/>
      <c r="I141" s="126"/>
      <c r="J141" s="118">
        <f t="shared" si="4"/>
        <v>0</v>
      </c>
      <c r="K141" s="133"/>
      <c r="L141" s="112"/>
      <c r="M141" s="120" t="s">
        <v>125</v>
      </c>
      <c r="N141" s="111" t="s">
        <v>136</v>
      </c>
    </row>
    <row r="142" spans="1:14" ht="30" customHeight="1" x14ac:dyDescent="0.2">
      <c r="A142" s="112"/>
      <c r="B142" s="113" t="str">
        <f>IFERROR(VLOOKUP(A142,article!$A$2:$B$200,2,FALSE),"")</f>
        <v/>
      </c>
      <c r="C142" s="114">
        <v>0</v>
      </c>
      <c r="D142" s="124"/>
      <c r="E142" s="122">
        <f t="shared" si="5"/>
        <v>0</v>
      </c>
      <c r="F142" s="125"/>
      <c r="G142" s="130"/>
      <c r="H142" s="112"/>
      <c r="I142" s="126"/>
      <c r="J142" s="118">
        <f t="shared" si="4"/>
        <v>0</v>
      </c>
      <c r="K142" s="133"/>
      <c r="L142" s="112"/>
      <c r="M142" s="120" t="s">
        <v>125</v>
      </c>
      <c r="N142" s="111" t="s">
        <v>136</v>
      </c>
    </row>
    <row r="143" spans="1:14" ht="30" customHeight="1" x14ac:dyDescent="0.2">
      <c r="A143" s="112"/>
      <c r="B143" s="113" t="str">
        <f>IFERROR(VLOOKUP(A143,article!$A$2:$B$200,2,FALSE),"")</f>
        <v/>
      </c>
      <c r="C143" s="114">
        <v>0</v>
      </c>
      <c r="D143" s="124"/>
      <c r="E143" s="122">
        <f t="shared" si="5"/>
        <v>0</v>
      </c>
      <c r="F143" s="125"/>
      <c r="G143" s="130"/>
      <c r="H143" s="112"/>
      <c r="I143" s="126"/>
      <c r="J143" s="118">
        <f t="shared" si="4"/>
        <v>0</v>
      </c>
      <c r="K143" s="133"/>
      <c r="L143" s="112"/>
      <c r="M143" s="120" t="s">
        <v>125</v>
      </c>
      <c r="N143" s="111" t="s">
        <v>136</v>
      </c>
    </row>
    <row r="144" spans="1:14" ht="30" customHeight="1" x14ac:dyDescent="0.2">
      <c r="A144" s="112"/>
      <c r="B144" s="113" t="str">
        <f>IFERROR(VLOOKUP(A144,article!$A$2:$B$200,2,FALSE),"")</f>
        <v/>
      </c>
      <c r="C144" s="114">
        <v>0</v>
      </c>
      <c r="D144" s="124"/>
      <c r="E144" s="122">
        <f t="shared" si="5"/>
        <v>0</v>
      </c>
      <c r="F144" s="125"/>
      <c r="G144" s="130"/>
      <c r="H144" s="112"/>
      <c r="I144" s="126"/>
      <c r="J144" s="118">
        <f t="shared" si="4"/>
        <v>0</v>
      </c>
      <c r="K144" s="133"/>
      <c r="L144" s="112"/>
      <c r="M144" s="120" t="s">
        <v>125</v>
      </c>
      <c r="N144" s="111" t="s">
        <v>136</v>
      </c>
    </row>
    <row r="145" spans="1:14" ht="30" customHeight="1" x14ac:dyDescent="0.2">
      <c r="A145" s="112"/>
      <c r="B145" s="113" t="str">
        <f>IFERROR(VLOOKUP(A145,article!$A$2:$B$200,2,FALSE),"")</f>
        <v/>
      </c>
      <c r="C145" s="114">
        <v>0</v>
      </c>
      <c r="D145" s="124"/>
      <c r="E145" s="122">
        <f t="shared" si="5"/>
        <v>0</v>
      </c>
      <c r="F145" s="125"/>
      <c r="G145" s="130"/>
      <c r="H145" s="112"/>
      <c r="I145" s="126"/>
      <c r="J145" s="118">
        <f t="shared" si="4"/>
        <v>0</v>
      </c>
      <c r="K145" s="133"/>
      <c r="L145" s="112"/>
      <c r="M145" s="120" t="s">
        <v>126</v>
      </c>
      <c r="N145" s="111" t="s">
        <v>136</v>
      </c>
    </row>
    <row r="146" spans="1:14" ht="30" customHeight="1" x14ac:dyDescent="0.2">
      <c r="A146" s="112"/>
      <c r="B146" s="113" t="str">
        <f>IFERROR(VLOOKUP(A146,article!$A$2:$B$200,2,FALSE),"")</f>
        <v/>
      </c>
      <c r="C146" s="114">
        <v>0</v>
      </c>
      <c r="D146" s="124"/>
      <c r="E146" s="122">
        <f t="shared" si="5"/>
        <v>0</v>
      </c>
      <c r="F146" s="125"/>
      <c r="G146" s="130"/>
      <c r="H146" s="112"/>
      <c r="I146" s="126"/>
      <c r="J146" s="118">
        <f t="shared" si="4"/>
        <v>0</v>
      </c>
      <c r="K146" s="133"/>
      <c r="L146" s="112"/>
      <c r="M146" s="120" t="s">
        <v>126</v>
      </c>
      <c r="N146" s="111" t="s">
        <v>136</v>
      </c>
    </row>
    <row r="147" spans="1:14" ht="30" customHeight="1" x14ac:dyDescent="0.2">
      <c r="A147" s="112"/>
      <c r="B147" s="113" t="str">
        <f>IFERROR(VLOOKUP(A147,article!$A$2:$B$200,2,FALSE),"")</f>
        <v/>
      </c>
      <c r="C147" s="114">
        <v>0</v>
      </c>
      <c r="D147" s="124"/>
      <c r="E147" s="122">
        <f t="shared" si="5"/>
        <v>0</v>
      </c>
      <c r="F147" s="125"/>
      <c r="G147" s="130"/>
      <c r="H147" s="112"/>
      <c r="I147" s="126"/>
      <c r="J147" s="118">
        <f t="shared" si="4"/>
        <v>0</v>
      </c>
      <c r="K147" s="133"/>
      <c r="L147" s="112"/>
      <c r="M147" s="120" t="s">
        <v>127</v>
      </c>
      <c r="N147" s="111" t="s">
        <v>136</v>
      </c>
    </row>
    <row r="148" spans="1:14" ht="30" customHeight="1" x14ac:dyDescent="0.2">
      <c r="A148" s="112"/>
      <c r="B148" s="113" t="str">
        <f>IFERROR(VLOOKUP(A148,article!$A$2:$B$200,2,FALSE),"")</f>
        <v/>
      </c>
      <c r="C148" s="114">
        <v>0</v>
      </c>
      <c r="D148" s="124"/>
      <c r="E148" s="122">
        <f t="shared" si="5"/>
        <v>0</v>
      </c>
      <c r="F148" s="125"/>
      <c r="G148" s="130"/>
      <c r="H148" s="112"/>
      <c r="I148" s="126"/>
      <c r="J148" s="118">
        <f t="shared" si="4"/>
        <v>0</v>
      </c>
      <c r="K148" s="133"/>
      <c r="L148" s="112"/>
      <c r="M148" s="120" t="s">
        <v>128</v>
      </c>
      <c r="N148" s="111" t="s">
        <v>136</v>
      </c>
    </row>
    <row r="149" spans="1:14" ht="30" customHeight="1" x14ac:dyDescent="0.2">
      <c r="A149" s="112"/>
      <c r="B149" s="113" t="str">
        <f>IFERROR(VLOOKUP(A149,article!$A$2:$B$200,2,FALSE),"")</f>
        <v/>
      </c>
      <c r="C149" s="114">
        <v>0</v>
      </c>
      <c r="D149" s="124"/>
      <c r="E149" s="122">
        <f t="shared" si="5"/>
        <v>0</v>
      </c>
      <c r="F149" s="125"/>
      <c r="G149" s="130"/>
      <c r="H149" s="112"/>
      <c r="I149" s="126"/>
      <c r="J149" s="118">
        <f t="shared" si="4"/>
        <v>0</v>
      </c>
      <c r="K149" s="133"/>
      <c r="L149" s="112"/>
      <c r="M149" s="120" t="s">
        <v>128</v>
      </c>
      <c r="N149" s="111" t="s">
        <v>136</v>
      </c>
    </row>
    <row r="150" spans="1:14" ht="30" customHeight="1" x14ac:dyDescent="0.2">
      <c r="A150" s="112"/>
      <c r="B150" s="113" t="str">
        <f>IFERROR(VLOOKUP(A150,article!$A$2:$B$200,2,FALSE),"")</f>
        <v/>
      </c>
      <c r="C150" s="114">
        <v>0</v>
      </c>
      <c r="D150" s="124"/>
      <c r="E150" s="122">
        <f t="shared" si="5"/>
        <v>0</v>
      </c>
      <c r="F150" s="125"/>
      <c r="G150" s="130"/>
      <c r="H150" s="112"/>
      <c r="I150" s="126"/>
      <c r="J150" s="118">
        <f t="shared" si="4"/>
        <v>0</v>
      </c>
      <c r="K150" s="133"/>
      <c r="L150" s="112"/>
      <c r="M150" s="120" t="s">
        <v>129</v>
      </c>
      <c r="N150" s="111" t="s">
        <v>136</v>
      </c>
    </row>
    <row r="151" spans="1:14" ht="30" customHeight="1" x14ac:dyDescent="0.2">
      <c r="A151" s="112"/>
      <c r="B151" s="113" t="str">
        <f>IFERROR(VLOOKUP(A151,article!$A$2:$B$200,2,FALSE),"")</f>
        <v/>
      </c>
      <c r="C151" s="114">
        <v>0</v>
      </c>
      <c r="D151" s="124"/>
      <c r="E151" s="122">
        <f t="shared" si="5"/>
        <v>0</v>
      </c>
      <c r="F151" s="125"/>
      <c r="G151" s="130"/>
      <c r="H151" s="112"/>
      <c r="I151" s="126"/>
      <c r="J151" s="118">
        <f t="shared" si="4"/>
        <v>0</v>
      </c>
      <c r="K151" s="133"/>
      <c r="L151" s="112"/>
      <c r="M151" s="120" t="s">
        <v>131</v>
      </c>
      <c r="N151" s="111" t="s">
        <v>136</v>
      </c>
    </row>
    <row r="152" spans="1:14" ht="30" customHeight="1" x14ac:dyDescent="0.2">
      <c r="A152" s="112"/>
      <c r="B152" s="113" t="str">
        <f>IFERROR(VLOOKUP(A152,article!$A$2:$B$200,2,FALSE),"")</f>
        <v/>
      </c>
      <c r="C152" s="114">
        <v>0</v>
      </c>
      <c r="D152" s="124"/>
      <c r="E152" s="122">
        <f t="shared" si="5"/>
        <v>0</v>
      </c>
      <c r="F152" s="125"/>
      <c r="G152" s="130"/>
      <c r="H152" s="112"/>
      <c r="I152" s="126"/>
      <c r="J152" s="118">
        <f t="shared" si="4"/>
        <v>0</v>
      </c>
      <c r="K152" s="133"/>
      <c r="L152" s="112"/>
      <c r="M152" s="120" t="s">
        <v>130</v>
      </c>
      <c r="N152" s="111" t="s">
        <v>136</v>
      </c>
    </row>
    <row r="153" spans="1:14" ht="30" customHeight="1" x14ac:dyDescent="0.2">
      <c r="A153" s="112"/>
      <c r="B153" s="113" t="str">
        <f>IFERROR(VLOOKUP(A153,article!$A$2:$B$200,2,FALSE),"")</f>
        <v/>
      </c>
      <c r="C153" s="114">
        <f>VLOOKUP(A153,article!$F$2:$G$200,2,FALSE)</f>
        <v>0</v>
      </c>
      <c r="D153" s="124"/>
      <c r="E153" s="122">
        <f t="shared" si="5"/>
        <v>0</v>
      </c>
      <c r="F153" s="125"/>
      <c r="G153" s="130"/>
      <c r="H153" s="112"/>
      <c r="I153" s="126"/>
      <c r="J153" s="118">
        <f t="shared" si="4"/>
        <v>0</v>
      </c>
      <c r="K153" s="133"/>
      <c r="L153" s="112"/>
      <c r="M153" s="120" t="s">
        <v>105</v>
      </c>
      <c r="N153" s="120"/>
    </row>
    <row r="154" spans="1:14" ht="30" customHeight="1" x14ac:dyDescent="0.2">
      <c r="A154" s="112"/>
      <c r="B154" s="113" t="str">
        <f>IFERROR(VLOOKUP(A154,article!$A$2:$B$200,2,FALSE),"")</f>
        <v/>
      </c>
      <c r="C154" s="114">
        <f>VLOOKUP(A154,article!$F$2:$G$200,2,FALSE)</f>
        <v>0</v>
      </c>
      <c r="D154" s="124"/>
      <c r="E154" s="122">
        <f t="shared" si="5"/>
        <v>0</v>
      </c>
      <c r="F154" s="125"/>
      <c r="G154" s="130"/>
      <c r="H154" s="112"/>
      <c r="I154" s="126"/>
      <c r="J154" s="118">
        <f t="shared" si="4"/>
        <v>0</v>
      </c>
      <c r="K154" s="133"/>
      <c r="L154" s="112"/>
      <c r="M154" s="120" t="s">
        <v>111</v>
      </c>
      <c r="N154" s="111"/>
    </row>
    <row r="155" spans="1:14" ht="30" customHeight="1" x14ac:dyDescent="0.2">
      <c r="A155" s="112"/>
      <c r="B155" s="113" t="str">
        <f>IFERROR(VLOOKUP(A155,article!$A$2:$B$200,2,FALSE),"")</f>
        <v/>
      </c>
      <c r="C155" s="114">
        <f>VLOOKUP(A155,article!$F$2:$G$200,2,FALSE)</f>
        <v>0</v>
      </c>
      <c r="D155" s="124"/>
      <c r="E155" s="122">
        <f t="shared" si="5"/>
        <v>0</v>
      </c>
      <c r="F155" s="125"/>
      <c r="G155" s="130"/>
      <c r="H155" s="112"/>
      <c r="I155" s="126"/>
      <c r="J155" s="118">
        <f t="shared" si="4"/>
        <v>0</v>
      </c>
      <c r="K155" s="133"/>
      <c r="L155" s="112"/>
      <c r="M155" s="120" t="s">
        <v>111</v>
      </c>
      <c r="N155" s="120"/>
    </row>
    <row r="156" spans="1:14" ht="30" customHeight="1" x14ac:dyDescent="0.2">
      <c r="A156" s="112"/>
      <c r="B156" s="113" t="str">
        <f>IFERROR(VLOOKUP(A156,article!$A$2:$B$200,2,FALSE),"")</f>
        <v/>
      </c>
      <c r="C156" s="114">
        <f>VLOOKUP(A156,article!$F$2:$G$200,2,FALSE)</f>
        <v>0</v>
      </c>
      <c r="D156" s="124"/>
      <c r="E156" s="122">
        <f t="shared" si="5"/>
        <v>0</v>
      </c>
      <c r="F156" s="125"/>
      <c r="G156" s="130"/>
      <c r="H156" s="112"/>
      <c r="I156" s="126"/>
      <c r="J156" s="118">
        <f t="shared" si="4"/>
        <v>0</v>
      </c>
      <c r="K156" s="133"/>
      <c r="L156" s="112"/>
      <c r="M156" s="120" t="s">
        <v>111</v>
      </c>
      <c r="N156" s="111"/>
    </row>
    <row r="157" spans="1:14" ht="30" customHeight="1" x14ac:dyDescent="0.2">
      <c r="A157" s="112"/>
      <c r="B157" s="113" t="str">
        <f>IFERROR(VLOOKUP(A157,article!$A$2:$B$200,2,FALSE),"")</f>
        <v/>
      </c>
      <c r="C157" s="114">
        <f>VLOOKUP(A157,article!$F$2:$G$200,2,FALSE)</f>
        <v>0</v>
      </c>
      <c r="D157" s="124"/>
      <c r="E157" s="122">
        <f t="shared" si="5"/>
        <v>0</v>
      </c>
      <c r="F157" s="125"/>
      <c r="G157" s="130"/>
      <c r="H157" s="112"/>
      <c r="I157" s="126"/>
      <c r="J157" s="118">
        <f t="shared" si="4"/>
        <v>0</v>
      </c>
      <c r="K157" s="133"/>
      <c r="L157" s="112"/>
      <c r="M157" s="120" t="s">
        <v>112</v>
      </c>
      <c r="N157" s="120"/>
    </row>
    <row r="158" spans="1:14" ht="30" customHeight="1" x14ac:dyDescent="0.2">
      <c r="A158" s="112"/>
      <c r="B158" s="113" t="str">
        <f>IFERROR(VLOOKUP(A158,article!$A$2:$B$200,2,FALSE),"")</f>
        <v/>
      </c>
      <c r="C158" s="114">
        <f>VLOOKUP(A158,article!$F$2:$G$200,2,FALSE)</f>
        <v>0</v>
      </c>
      <c r="D158" s="124"/>
      <c r="E158" s="122">
        <f t="shared" si="5"/>
        <v>0</v>
      </c>
      <c r="F158" s="125"/>
      <c r="G158" s="130"/>
      <c r="H158" s="112"/>
      <c r="I158" s="126"/>
      <c r="J158" s="118">
        <f t="shared" si="4"/>
        <v>0</v>
      </c>
      <c r="K158" s="133"/>
      <c r="L158" s="112"/>
      <c r="M158" s="135">
        <v>141295</v>
      </c>
      <c r="N158" s="111"/>
    </row>
    <row r="159" spans="1:14" ht="30" customHeight="1" x14ac:dyDescent="0.2">
      <c r="A159" s="112"/>
      <c r="B159" s="113" t="str">
        <f>IFERROR(VLOOKUP(A159,article!$A$2:$B$200,2,FALSE),"")</f>
        <v/>
      </c>
      <c r="C159" s="114">
        <f>VLOOKUP(A159,article!$F$2:$G$200,2,FALSE)</f>
        <v>0</v>
      </c>
      <c r="D159" s="124"/>
      <c r="E159" s="122">
        <f t="shared" si="5"/>
        <v>0</v>
      </c>
      <c r="F159" s="125"/>
      <c r="G159" s="130"/>
      <c r="H159" s="112"/>
      <c r="I159" s="126"/>
      <c r="J159" s="118">
        <f t="shared" si="4"/>
        <v>0</v>
      </c>
      <c r="K159" s="133"/>
      <c r="L159" s="112"/>
      <c r="M159" s="135">
        <v>141295</v>
      </c>
      <c r="N159" s="120"/>
    </row>
    <row r="160" spans="1:14" ht="30" customHeight="1" x14ac:dyDescent="0.2">
      <c r="A160" s="112"/>
      <c r="B160" s="113" t="str">
        <f>IFERROR(VLOOKUP(A160,article!$A$2:$B$200,2,FALSE),"")</f>
        <v/>
      </c>
      <c r="C160" s="114">
        <f>VLOOKUP(A160,article!$F$2:$G$200,2,FALSE)</f>
        <v>0</v>
      </c>
      <c r="D160" s="124"/>
      <c r="E160" s="122">
        <f t="shared" si="5"/>
        <v>0</v>
      </c>
      <c r="F160" s="125"/>
      <c r="G160" s="130"/>
      <c r="H160" s="112"/>
      <c r="I160" s="126"/>
      <c r="J160" s="118">
        <f t="shared" si="4"/>
        <v>0</v>
      </c>
      <c r="K160" s="133"/>
      <c r="L160" s="112"/>
      <c r="M160" s="135">
        <v>141295</v>
      </c>
      <c r="N160" s="111"/>
    </row>
    <row r="161" spans="1:14" ht="30" customHeight="1" x14ac:dyDescent="0.2">
      <c r="A161" s="112"/>
      <c r="B161" s="113" t="str">
        <f>IFERROR(VLOOKUP(A161,article!$A$2:$B$200,2,FALSE),"")</f>
        <v/>
      </c>
      <c r="C161" s="114">
        <f>VLOOKUP(A161,article!$F$2:$G$200,2,FALSE)</f>
        <v>0</v>
      </c>
      <c r="D161" s="124"/>
      <c r="E161" s="122">
        <f t="shared" si="5"/>
        <v>0</v>
      </c>
      <c r="F161" s="125"/>
      <c r="G161" s="130"/>
      <c r="H161" s="112"/>
      <c r="I161" s="126"/>
      <c r="J161" s="118">
        <f t="shared" si="4"/>
        <v>0</v>
      </c>
      <c r="K161" s="133"/>
      <c r="L161" s="112"/>
      <c r="M161" s="135">
        <v>141295</v>
      </c>
      <c r="N161" s="120"/>
    </row>
    <row r="162" spans="1:14" ht="30" customHeight="1" x14ac:dyDescent="0.2">
      <c r="A162" s="112"/>
      <c r="B162" s="113"/>
      <c r="C162" s="114">
        <f>VLOOKUP(A162,article!$F$2:$G$200,2,FALSE)</f>
        <v>0</v>
      </c>
      <c r="D162" s="124"/>
      <c r="E162" s="122">
        <f t="shared" si="5"/>
        <v>0</v>
      </c>
      <c r="F162" s="125"/>
      <c r="G162" s="130"/>
      <c r="H162" s="112"/>
      <c r="I162" s="126"/>
      <c r="J162" s="118">
        <f t="shared" si="4"/>
        <v>0</v>
      </c>
      <c r="K162" s="133"/>
      <c r="L162" s="112"/>
      <c r="M162" s="135">
        <v>141292</v>
      </c>
      <c r="N162" s="111"/>
    </row>
    <row r="163" spans="1:14" ht="30" customHeight="1" x14ac:dyDescent="0.2">
      <c r="A163" s="112"/>
      <c r="B163" s="113"/>
      <c r="C163" s="114">
        <f>VLOOKUP(A163,article!$F$2:$G$200,2,FALSE)</f>
        <v>0</v>
      </c>
      <c r="D163" s="124"/>
      <c r="E163" s="122">
        <f t="shared" si="5"/>
        <v>0</v>
      </c>
      <c r="F163" s="125"/>
      <c r="G163" s="130"/>
      <c r="H163" s="112"/>
      <c r="I163" s="126"/>
      <c r="J163" s="118">
        <f t="shared" si="4"/>
        <v>0</v>
      </c>
      <c r="K163" s="133"/>
      <c r="L163" s="112"/>
      <c r="M163" s="120">
        <v>20141505</v>
      </c>
      <c r="N163" s="120"/>
    </row>
    <row r="164" spans="1:14" ht="30" customHeight="1" x14ac:dyDescent="0.2">
      <c r="A164" s="112"/>
      <c r="B164" s="113"/>
      <c r="C164" s="114">
        <f>VLOOKUP(A164,article!$F$2:$G$200,2,FALSE)</f>
        <v>0</v>
      </c>
      <c r="D164" s="124"/>
      <c r="E164" s="122">
        <f t="shared" si="5"/>
        <v>0</v>
      </c>
      <c r="F164" s="125"/>
      <c r="G164" s="130"/>
      <c r="H164" s="112"/>
      <c r="I164" s="126"/>
      <c r="J164" s="118">
        <f t="shared" si="4"/>
        <v>0</v>
      </c>
      <c r="K164" s="133"/>
      <c r="L164" s="112"/>
      <c r="M164" s="120">
        <v>140871</v>
      </c>
      <c r="N164" s="111"/>
    </row>
    <row r="165" spans="1:14" ht="30" customHeight="1" x14ac:dyDescent="0.2">
      <c r="A165" s="112"/>
      <c r="B165" s="113"/>
      <c r="C165" s="114">
        <f>VLOOKUP(A165,article!$F$2:$G$200,2,FALSE)</f>
        <v>0</v>
      </c>
      <c r="D165" s="124"/>
      <c r="E165" s="122">
        <f t="shared" si="5"/>
        <v>0</v>
      </c>
      <c r="F165" s="125"/>
      <c r="G165" s="130"/>
      <c r="H165" s="112"/>
      <c r="I165" s="126"/>
      <c r="J165" s="118">
        <f t="shared" si="4"/>
        <v>0</v>
      </c>
      <c r="K165" s="133"/>
      <c r="L165" s="112"/>
      <c r="M165" s="120">
        <v>140871</v>
      </c>
      <c r="N165" s="120"/>
    </row>
    <row r="166" spans="1:14" ht="30" customHeight="1" x14ac:dyDescent="0.2">
      <c r="A166" s="112"/>
      <c r="B166" s="113"/>
      <c r="C166" s="114">
        <f>VLOOKUP(A166,article!$F$2:$G$200,2,FALSE)</f>
        <v>0</v>
      </c>
      <c r="D166" s="124"/>
      <c r="E166" s="122">
        <f t="shared" si="5"/>
        <v>0</v>
      </c>
      <c r="F166" s="125"/>
      <c r="G166" s="130"/>
      <c r="H166" s="112"/>
      <c r="I166" s="126"/>
      <c r="J166" s="118">
        <f t="shared" si="4"/>
        <v>0</v>
      </c>
      <c r="K166" s="133"/>
      <c r="L166" s="112"/>
      <c r="M166" s="120">
        <v>140871</v>
      </c>
      <c r="N166" s="111"/>
    </row>
    <row r="167" spans="1:14" ht="30" customHeight="1" x14ac:dyDescent="0.2">
      <c r="A167" s="112"/>
      <c r="B167" s="113"/>
      <c r="C167" s="114">
        <f>VLOOKUP(A167,article!$F$2:$G$200,2,FALSE)</f>
        <v>0</v>
      </c>
      <c r="D167" s="124"/>
      <c r="E167" s="122">
        <f t="shared" si="5"/>
        <v>0</v>
      </c>
      <c r="F167" s="125"/>
      <c r="G167" s="130"/>
      <c r="H167" s="112"/>
      <c r="I167" s="126"/>
      <c r="J167" s="118">
        <f t="shared" si="4"/>
        <v>0</v>
      </c>
      <c r="K167" s="133"/>
      <c r="L167" s="112"/>
      <c r="M167" s="120" t="s">
        <v>114</v>
      </c>
      <c r="N167" s="120"/>
    </row>
    <row r="168" spans="1:14" ht="30" customHeight="1" x14ac:dyDescent="0.2">
      <c r="A168" s="112"/>
      <c r="B168" s="113"/>
      <c r="C168" s="114">
        <f>VLOOKUP(A168,article!$F$2:$G$200,2,FALSE)</f>
        <v>0</v>
      </c>
      <c r="D168" s="124"/>
      <c r="E168" s="122">
        <f t="shared" si="5"/>
        <v>0</v>
      </c>
      <c r="F168" s="125"/>
      <c r="G168" s="130"/>
      <c r="H168" s="112"/>
      <c r="I168" s="126"/>
      <c r="J168" s="118">
        <f t="shared" ref="J168:J230" si="6">I168</f>
        <v>0</v>
      </c>
      <c r="K168" s="133"/>
      <c r="L168" s="112"/>
      <c r="M168" s="120" t="s">
        <v>115</v>
      </c>
      <c r="N168" s="111"/>
    </row>
    <row r="169" spans="1:14" ht="30" customHeight="1" x14ac:dyDescent="0.2">
      <c r="A169" s="112"/>
      <c r="B169" s="113"/>
      <c r="C169" s="114">
        <f>VLOOKUP(A169,article!$F$2:$G$200,2,FALSE)</f>
        <v>0</v>
      </c>
      <c r="D169" s="124"/>
      <c r="E169" s="122">
        <f t="shared" si="5"/>
        <v>0</v>
      </c>
      <c r="F169" s="125"/>
      <c r="G169" s="130"/>
      <c r="H169" s="112"/>
      <c r="I169" s="126"/>
      <c r="J169" s="118">
        <f t="shared" si="6"/>
        <v>0</v>
      </c>
      <c r="K169" s="133"/>
      <c r="L169" s="112"/>
      <c r="M169" s="120" t="s">
        <v>115</v>
      </c>
      <c r="N169" s="120"/>
    </row>
    <row r="170" spans="1:14" ht="30" customHeight="1" x14ac:dyDescent="0.2">
      <c r="A170" s="112"/>
      <c r="B170" s="113"/>
      <c r="C170" s="114">
        <f>VLOOKUP(A170,article!$F$2:$G$200,2,FALSE)</f>
        <v>0</v>
      </c>
      <c r="D170" s="124"/>
      <c r="E170" s="122">
        <f t="shared" si="5"/>
        <v>0</v>
      </c>
      <c r="F170" s="125"/>
      <c r="G170" s="130"/>
      <c r="H170" s="112"/>
      <c r="I170" s="126"/>
      <c r="J170" s="118">
        <f t="shared" si="6"/>
        <v>0</v>
      </c>
      <c r="K170" s="133"/>
      <c r="L170" s="112"/>
      <c r="M170" s="120" t="s">
        <v>116</v>
      </c>
      <c r="N170" s="111"/>
    </row>
    <row r="171" spans="1:14" ht="30" customHeight="1" x14ac:dyDescent="0.2">
      <c r="A171" s="112"/>
      <c r="B171" s="113"/>
      <c r="C171" s="114">
        <f>VLOOKUP(A171,article!$F$2:$G$200,2,FALSE)</f>
        <v>0</v>
      </c>
      <c r="D171" s="124"/>
      <c r="E171" s="122">
        <f t="shared" si="5"/>
        <v>0</v>
      </c>
      <c r="F171" s="125"/>
      <c r="G171" s="130"/>
      <c r="H171" s="112"/>
      <c r="I171" s="126"/>
      <c r="J171" s="118">
        <f t="shared" si="6"/>
        <v>0</v>
      </c>
      <c r="K171" s="133"/>
      <c r="L171" s="112"/>
      <c r="M171" s="120" t="s">
        <v>117</v>
      </c>
      <c r="N171" s="120"/>
    </row>
    <row r="172" spans="1:14" ht="30" customHeight="1" x14ac:dyDescent="0.2">
      <c r="A172" s="112"/>
      <c r="B172" s="113"/>
      <c r="C172" s="114">
        <f>VLOOKUP(A172,article!$F$2:$G$200,2,FALSE)</f>
        <v>0</v>
      </c>
      <c r="D172" s="124"/>
      <c r="E172" s="122">
        <f t="shared" si="5"/>
        <v>0</v>
      </c>
      <c r="F172" s="125"/>
      <c r="G172" s="130"/>
      <c r="H172" s="112"/>
      <c r="I172" s="126"/>
      <c r="J172" s="118">
        <f t="shared" si="6"/>
        <v>0</v>
      </c>
      <c r="K172" s="133"/>
      <c r="L172" s="112"/>
      <c r="M172" s="120" t="s">
        <v>118</v>
      </c>
      <c r="N172" s="111"/>
    </row>
    <row r="173" spans="1:14" ht="30" customHeight="1" x14ac:dyDescent="0.2">
      <c r="A173" s="112"/>
      <c r="B173" s="113"/>
      <c r="C173" s="114">
        <f>VLOOKUP(A173,article!$F$2:$G$200,2,FALSE)</f>
        <v>0</v>
      </c>
      <c r="D173" s="124"/>
      <c r="E173" s="122">
        <f t="shared" si="5"/>
        <v>0</v>
      </c>
      <c r="F173" s="125"/>
      <c r="G173" s="130"/>
      <c r="H173" s="112"/>
      <c r="I173" s="126"/>
      <c r="J173" s="118">
        <f t="shared" si="6"/>
        <v>0</v>
      </c>
      <c r="K173" s="133"/>
      <c r="L173" s="112"/>
      <c r="M173" s="120" t="s">
        <v>119</v>
      </c>
      <c r="N173" s="120"/>
    </row>
    <row r="174" spans="1:14" ht="30" customHeight="1" x14ac:dyDescent="0.2">
      <c r="A174" s="112"/>
      <c r="B174" s="113" t="str">
        <f>IFERROR(VLOOKUP(A174,article!$A$2:$B$200,2,FALSE),"")</f>
        <v/>
      </c>
      <c r="C174" s="114">
        <f>VLOOKUP(A174,article!$F$2:$G$200,2,FALSE)</f>
        <v>0</v>
      </c>
      <c r="D174" s="124"/>
      <c r="E174" s="122">
        <f t="shared" si="5"/>
        <v>0</v>
      </c>
      <c r="F174" s="125"/>
      <c r="G174" s="130"/>
      <c r="H174" s="112"/>
      <c r="I174" s="126"/>
      <c r="J174" s="118">
        <f t="shared" si="6"/>
        <v>0</v>
      </c>
      <c r="K174" s="133"/>
      <c r="L174" s="112"/>
      <c r="M174" s="120" t="s">
        <v>99</v>
      </c>
      <c r="N174" s="111"/>
    </row>
    <row r="175" spans="1:14" ht="30" customHeight="1" x14ac:dyDescent="0.2">
      <c r="A175" s="112"/>
      <c r="B175" s="104" t="str">
        <f>IFERROR(VLOOKUP(A175,article!$A$2:$B$200,2,FALSE),"")</f>
        <v/>
      </c>
      <c r="C175" s="114">
        <f>VLOOKUP(A175,article!$F$2:$G$200,2,FALSE)</f>
        <v>0</v>
      </c>
      <c r="D175" s="104"/>
      <c r="E175" s="122">
        <f t="shared" si="5"/>
        <v>0</v>
      </c>
      <c r="F175" s="104"/>
      <c r="G175" s="104"/>
      <c r="H175" s="104"/>
      <c r="I175" s="104"/>
      <c r="J175" s="104">
        <f t="shared" si="6"/>
        <v>0</v>
      </c>
      <c r="K175" s="104"/>
      <c r="L175" s="104"/>
      <c r="M175" s="104" t="s">
        <v>99</v>
      </c>
      <c r="N175" s="104"/>
    </row>
    <row r="176" spans="1:14" ht="30" customHeight="1" x14ac:dyDescent="0.2">
      <c r="A176" s="112"/>
      <c r="B176" s="114" t="str">
        <f>IFERROR(VLOOKUP(A176,article!$A$2:$B$200,2,FALSE),"")</f>
        <v/>
      </c>
      <c r="C176" s="114">
        <f>VLOOKUP(A176,article!$F$2:$G$200,2,FALSE)</f>
        <v>0</v>
      </c>
      <c r="D176" s="114"/>
      <c r="E176" s="122">
        <f t="shared" si="5"/>
        <v>0</v>
      </c>
      <c r="F176" s="114"/>
      <c r="G176" s="114"/>
      <c r="H176" s="114"/>
      <c r="I176" s="114"/>
      <c r="J176" s="114">
        <f t="shared" si="6"/>
        <v>0</v>
      </c>
      <c r="K176" s="114"/>
      <c r="L176" s="114"/>
      <c r="M176" s="114" t="s">
        <v>99</v>
      </c>
      <c r="N176" s="114"/>
    </row>
    <row r="177" spans="1:14" ht="30" customHeight="1" x14ac:dyDescent="0.2">
      <c r="A177" s="112"/>
      <c r="B177" s="114" t="str">
        <f>IFERROR(VLOOKUP(A177,article!$A$2:$B$200,2,FALSE),"")</f>
        <v/>
      </c>
      <c r="C177" s="114">
        <f>VLOOKUP(A177,article!$F$2:$G$200,2,FALSE)</f>
        <v>0</v>
      </c>
      <c r="D177" s="114"/>
      <c r="E177" s="122">
        <f t="shared" si="5"/>
        <v>0</v>
      </c>
      <c r="F177" s="114"/>
      <c r="G177" s="114"/>
      <c r="H177" s="114"/>
      <c r="I177" s="114"/>
      <c r="J177" s="114">
        <f t="shared" si="6"/>
        <v>0</v>
      </c>
      <c r="K177" s="114"/>
      <c r="L177" s="114"/>
      <c r="M177" s="114" t="s">
        <v>99</v>
      </c>
      <c r="N177" s="114"/>
    </row>
    <row r="178" spans="1:14" ht="30" customHeight="1" x14ac:dyDescent="0.2">
      <c r="A178" s="112"/>
      <c r="B178" s="114" t="str">
        <f>IFERROR(VLOOKUP(A178,article!$A$2:$B$200,2,FALSE),"")</f>
        <v/>
      </c>
      <c r="C178" s="114">
        <f>VLOOKUP(A178,article!$F$2:$G$200,2,FALSE)</f>
        <v>0</v>
      </c>
      <c r="D178" s="114"/>
      <c r="E178" s="122">
        <f t="shared" si="5"/>
        <v>0</v>
      </c>
      <c r="F178" s="114"/>
      <c r="G178" s="114"/>
      <c r="H178" s="114"/>
      <c r="I178" s="114"/>
      <c r="J178" s="114">
        <f t="shared" si="6"/>
        <v>0</v>
      </c>
      <c r="K178" s="114"/>
      <c r="L178" s="114"/>
      <c r="M178" s="114" t="s">
        <v>99</v>
      </c>
      <c r="N178" s="114"/>
    </row>
    <row r="179" spans="1:14" ht="30" customHeight="1" x14ac:dyDescent="0.2">
      <c r="A179" s="112"/>
      <c r="B179" s="114" t="str">
        <f>IFERROR(VLOOKUP(A179,article!$A$2:$B$200,2,FALSE),"")</f>
        <v/>
      </c>
      <c r="C179" s="114">
        <f>VLOOKUP(A179,article!$F$2:$G$200,2,FALSE)</f>
        <v>0</v>
      </c>
      <c r="D179" s="114"/>
      <c r="E179" s="122">
        <f t="shared" si="5"/>
        <v>0</v>
      </c>
      <c r="F179" s="114"/>
      <c r="G179" s="114"/>
      <c r="H179" s="114"/>
      <c r="I179" s="114"/>
      <c r="J179" s="114">
        <f t="shared" si="6"/>
        <v>0</v>
      </c>
      <c r="K179" s="114"/>
      <c r="L179" s="114"/>
      <c r="M179" s="114" t="s">
        <v>99</v>
      </c>
      <c r="N179" s="114"/>
    </row>
    <row r="180" spans="1:14" ht="30" customHeight="1" x14ac:dyDescent="0.2">
      <c r="A180" s="112"/>
      <c r="B180" s="114" t="str">
        <f>IFERROR(VLOOKUP(A180,article!$A$2:$B$200,2,FALSE),"")</f>
        <v/>
      </c>
      <c r="C180" s="114">
        <f>VLOOKUP(A180,article!$F$2:$G$200,2,FALSE)</f>
        <v>0</v>
      </c>
      <c r="D180" s="114"/>
      <c r="E180" s="122">
        <f t="shared" si="5"/>
        <v>0</v>
      </c>
      <c r="F180" s="114"/>
      <c r="G180" s="114"/>
      <c r="H180" s="114"/>
      <c r="I180" s="114"/>
      <c r="J180" s="114">
        <f t="shared" si="6"/>
        <v>0</v>
      </c>
      <c r="K180" s="114"/>
      <c r="L180" s="114"/>
      <c r="M180" s="114" t="s">
        <v>99</v>
      </c>
      <c r="N180" s="114"/>
    </row>
    <row r="181" spans="1:14" ht="30" customHeight="1" x14ac:dyDescent="0.2">
      <c r="A181" s="112"/>
      <c r="B181" s="114" t="str">
        <f>IFERROR(VLOOKUP(A181,article!$A$2:$B$200,2,FALSE),"")</f>
        <v/>
      </c>
      <c r="C181" s="114">
        <f>VLOOKUP(A181,article!$F$2:$G$200,2,FALSE)</f>
        <v>0</v>
      </c>
      <c r="D181" s="114"/>
      <c r="E181" s="122">
        <f t="shared" si="5"/>
        <v>0</v>
      </c>
      <c r="F181" s="114"/>
      <c r="G181" s="114"/>
      <c r="H181" s="114"/>
      <c r="I181" s="114"/>
      <c r="J181" s="114">
        <f t="shared" si="6"/>
        <v>0</v>
      </c>
      <c r="K181" s="114"/>
      <c r="L181" s="114"/>
      <c r="M181" s="114" t="s">
        <v>99</v>
      </c>
      <c r="N181" s="114"/>
    </row>
    <row r="182" spans="1:14" ht="30" customHeight="1" x14ac:dyDescent="0.2">
      <c r="A182" s="112"/>
      <c r="B182" s="114" t="str">
        <f>IFERROR(VLOOKUP(A182,article!$A$2:$B$200,2,FALSE),"")</f>
        <v/>
      </c>
      <c r="C182" s="114">
        <f>VLOOKUP(A182,article!$F$2:$G$200,2,FALSE)</f>
        <v>0</v>
      </c>
      <c r="D182" s="114"/>
      <c r="E182" s="122">
        <f t="shared" si="5"/>
        <v>0</v>
      </c>
      <c r="F182" s="114"/>
      <c r="G182" s="114"/>
      <c r="H182" s="114"/>
      <c r="I182" s="114"/>
      <c r="J182" s="114">
        <f t="shared" si="6"/>
        <v>0</v>
      </c>
      <c r="K182" s="114"/>
      <c r="L182" s="114"/>
      <c r="M182" s="114" t="s">
        <v>99</v>
      </c>
      <c r="N182" s="114"/>
    </row>
    <row r="183" spans="1:14" ht="30" customHeight="1" x14ac:dyDescent="0.2">
      <c r="A183" s="112"/>
      <c r="B183" s="114" t="str">
        <f>IFERROR(VLOOKUP(A183,article!$A$2:$B$200,2,FALSE),"")</f>
        <v/>
      </c>
      <c r="C183" s="114">
        <f>VLOOKUP(A183,article!$F$2:$G$200,2,FALSE)</f>
        <v>0</v>
      </c>
      <c r="D183" s="114"/>
      <c r="E183" s="122">
        <f t="shared" si="5"/>
        <v>0</v>
      </c>
      <c r="F183" s="114"/>
      <c r="G183" s="114"/>
      <c r="H183" s="114"/>
      <c r="I183" s="114"/>
      <c r="J183" s="114">
        <f t="shared" si="6"/>
        <v>0</v>
      </c>
      <c r="K183" s="114"/>
      <c r="L183" s="114"/>
      <c r="M183" s="114" t="s">
        <v>99</v>
      </c>
      <c r="N183" s="114"/>
    </row>
    <row r="184" spans="1:14" ht="30" customHeight="1" x14ac:dyDescent="0.2">
      <c r="A184" s="112"/>
      <c r="B184" s="114" t="str">
        <f>IFERROR(VLOOKUP(A184,article!$A$2:$B$200,2,FALSE),"")</f>
        <v/>
      </c>
      <c r="C184" s="114">
        <f>VLOOKUP(A184,article!$F$2:$G$200,2,FALSE)</f>
        <v>0</v>
      </c>
      <c r="D184" s="114"/>
      <c r="E184" s="122">
        <f t="shared" si="5"/>
        <v>0</v>
      </c>
      <c r="F184" s="114"/>
      <c r="G184" s="114"/>
      <c r="H184" s="114"/>
      <c r="I184" s="114"/>
      <c r="J184" s="114">
        <f t="shared" si="6"/>
        <v>0</v>
      </c>
      <c r="K184" s="114"/>
      <c r="L184" s="114"/>
      <c r="M184" s="114" t="s">
        <v>99</v>
      </c>
      <c r="N184" s="114"/>
    </row>
    <row r="185" spans="1:14" ht="30" customHeight="1" x14ac:dyDescent="0.2">
      <c r="A185" s="112"/>
      <c r="B185" s="114" t="str">
        <f>IFERROR(VLOOKUP(A185,article!$A$2:$B$200,2,FALSE),"")</f>
        <v/>
      </c>
      <c r="C185" s="114">
        <f>VLOOKUP(A185,article!$F$2:$G$200,2,FALSE)</f>
        <v>0</v>
      </c>
      <c r="D185" s="114"/>
      <c r="E185" s="122">
        <f t="shared" si="5"/>
        <v>0</v>
      </c>
      <c r="F185" s="114"/>
      <c r="G185" s="114"/>
      <c r="H185" s="114"/>
      <c r="I185" s="114"/>
      <c r="J185" s="114">
        <f t="shared" si="6"/>
        <v>0</v>
      </c>
      <c r="K185" s="114"/>
      <c r="L185" s="114"/>
      <c r="M185" s="114" t="s">
        <v>99</v>
      </c>
      <c r="N185" s="114"/>
    </row>
    <row r="186" spans="1:14" ht="30" customHeight="1" x14ac:dyDescent="0.2">
      <c r="A186" s="112"/>
      <c r="B186" s="114" t="str">
        <f>IFERROR(VLOOKUP(A186,article!$A$2:$B$200,2,FALSE),"")</f>
        <v/>
      </c>
      <c r="C186" s="114">
        <f>VLOOKUP(A186,article!$F$2:$G$200,2,FALSE)</f>
        <v>0</v>
      </c>
      <c r="D186" s="114"/>
      <c r="E186" s="122">
        <f t="shared" si="5"/>
        <v>0</v>
      </c>
      <c r="F186" s="114"/>
      <c r="G186" s="114"/>
      <c r="H186" s="114"/>
      <c r="I186" s="114"/>
      <c r="J186" s="114">
        <f t="shared" si="6"/>
        <v>0</v>
      </c>
      <c r="K186" s="114"/>
      <c r="L186" s="114"/>
      <c r="M186" s="114" t="s">
        <v>99</v>
      </c>
      <c r="N186" s="114"/>
    </row>
    <row r="187" spans="1:14" ht="30" customHeight="1" x14ac:dyDescent="0.2">
      <c r="A187" s="112"/>
      <c r="B187" s="114" t="str">
        <f>IFERROR(VLOOKUP(A187,article!$A$2:$B$200,2,FALSE),"")</f>
        <v/>
      </c>
      <c r="C187" s="114">
        <f>VLOOKUP(A187,article!$F$2:$G$200,2,FALSE)</f>
        <v>0</v>
      </c>
      <c r="D187" s="114"/>
      <c r="E187" s="122">
        <f t="shared" si="5"/>
        <v>0</v>
      </c>
      <c r="F187" s="114"/>
      <c r="G187" s="114"/>
      <c r="H187" s="114"/>
      <c r="I187" s="114"/>
      <c r="J187" s="114">
        <f t="shared" si="6"/>
        <v>0</v>
      </c>
      <c r="K187" s="114"/>
      <c r="L187" s="114"/>
      <c r="M187" s="114" t="s">
        <v>99</v>
      </c>
      <c r="N187" s="114"/>
    </row>
    <row r="188" spans="1:14" ht="30" customHeight="1" x14ac:dyDescent="0.2">
      <c r="A188" s="112"/>
      <c r="B188" s="114" t="str">
        <f>IFERROR(VLOOKUP(A188,article!$A$2:$B$200,2,FALSE),"")</f>
        <v/>
      </c>
      <c r="C188" s="114">
        <f>VLOOKUP(A188,article!$F$2:$G$200,2,FALSE)</f>
        <v>0</v>
      </c>
      <c r="D188" s="114"/>
      <c r="E188" s="122">
        <f t="shared" si="5"/>
        <v>0</v>
      </c>
      <c r="F188" s="114"/>
      <c r="G188" s="114"/>
      <c r="H188" s="114"/>
      <c r="I188" s="114"/>
      <c r="J188" s="114">
        <f t="shared" si="6"/>
        <v>0</v>
      </c>
      <c r="K188" s="114"/>
      <c r="L188" s="114"/>
      <c r="M188" s="114" t="s">
        <v>99</v>
      </c>
      <c r="N188" s="114"/>
    </row>
    <row r="189" spans="1:14" ht="30" customHeight="1" x14ac:dyDescent="0.2">
      <c r="A189" s="112"/>
      <c r="B189" s="114" t="str">
        <f>IFERROR(VLOOKUP(A189,article!$A$2:$B$200,2,FALSE),"")</f>
        <v/>
      </c>
      <c r="C189" s="114">
        <f>VLOOKUP(A189,article!$F$2:$G$200,2,FALSE)</f>
        <v>0</v>
      </c>
      <c r="D189" s="114"/>
      <c r="E189" s="122">
        <f t="shared" si="5"/>
        <v>0</v>
      </c>
      <c r="F189" s="114"/>
      <c r="G189" s="114"/>
      <c r="H189" s="114"/>
      <c r="I189" s="114"/>
      <c r="J189" s="114">
        <f t="shared" si="6"/>
        <v>0</v>
      </c>
      <c r="K189" s="114"/>
      <c r="L189" s="114"/>
      <c r="M189" s="114" t="s">
        <v>99</v>
      </c>
      <c r="N189" s="114"/>
    </row>
    <row r="190" spans="1:14" ht="30" customHeight="1" x14ac:dyDescent="0.2">
      <c r="A190" s="112"/>
      <c r="B190" s="114" t="str">
        <f>IFERROR(VLOOKUP(A190,article!$A$2:$B$200,2,FALSE),"")</f>
        <v/>
      </c>
      <c r="C190" s="114">
        <f>VLOOKUP(A190,article!$F$2:$G$200,2,FALSE)</f>
        <v>0</v>
      </c>
      <c r="D190" s="114"/>
      <c r="E190" s="122">
        <f t="shared" si="5"/>
        <v>0</v>
      </c>
      <c r="F190" s="114"/>
      <c r="G190" s="114"/>
      <c r="H190" s="114"/>
      <c r="I190" s="114"/>
      <c r="J190" s="114">
        <f t="shared" si="6"/>
        <v>0</v>
      </c>
      <c r="K190" s="114"/>
      <c r="L190" s="114"/>
      <c r="M190" s="114" t="s">
        <v>99</v>
      </c>
      <c r="N190" s="114"/>
    </row>
    <row r="191" spans="1:14" ht="30" customHeight="1" x14ac:dyDescent="0.2">
      <c r="A191" s="112"/>
      <c r="B191" s="114" t="str">
        <f>IFERROR(VLOOKUP(A191,article!$A$2:$B$200,2,FALSE),"")</f>
        <v/>
      </c>
      <c r="C191" s="114">
        <f>VLOOKUP(A191,article!$F$2:$G$200,2,FALSE)</f>
        <v>0</v>
      </c>
      <c r="D191" s="114"/>
      <c r="E191" s="122">
        <f t="shared" si="5"/>
        <v>0</v>
      </c>
      <c r="F191" s="114"/>
      <c r="G191" s="114"/>
      <c r="H191" s="114"/>
      <c r="I191" s="114"/>
      <c r="J191" s="114">
        <f t="shared" si="6"/>
        <v>0</v>
      </c>
      <c r="K191" s="114"/>
      <c r="L191" s="114"/>
      <c r="M191" s="114" t="s">
        <v>99</v>
      </c>
      <c r="N191" s="114"/>
    </row>
    <row r="192" spans="1:14" ht="30" customHeight="1" x14ac:dyDescent="0.2">
      <c r="A192" s="112"/>
      <c r="B192" s="114" t="str">
        <f>IFERROR(VLOOKUP(A192,article!$A$2:$B$200,2,FALSE),"")</f>
        <v/>
      </c>
      <c r="C192" s="114">
        <f>VLOOKUP(A192,article!$F$2:$G$200,2,FALSE)</f>
        <v>0</v>
      </c>
      <c r="D192" s="114"/>
      <c r="E192" s="122">
        <f t="shared" si="5"/>
        <v>0</v>
      </c>
      <c r="F192" s="114"/>
      <c r="G192" s="114"/>
      <c r="H192" s="114"/>
      <c r="I192" s="114"/>
      <c r="J192" s="114">
        <f t="shared" si="6"/>
        <v>0</v>
      </c>
      <c r="K192" s="114"/>
      <c r="L192" s="114"/>
      <c r="M192" s="114" t="s">
        <v>99</v>
      </c>
      <c r="N192" s="114"/>
    </row>
    <row r="193" spans="1:14" ht="30" customHeight="1" x14ac:dyDescent="0.2">
      <c r="A193" s="112"/>
      <c r="B193" s="114" t="str">
        <f>IFERROR(VLOOKUP(A193,article!$A$2:$B$200,2,FALSE),"")</f>
        <v/>
      </c>
      <c r="C193" s="114">
        <f>VLOOKUP(A193,article!$F$2:$G$200,2,FALSE)</f>
        <v>0</v>
      </c>
      <c r="D193" s="114"/>
      <c r="E193" s="122">
        <f t="shared" si="5"/>
        <v>0</v>
      </c>
      <c r="F193" s="114"/>
      <c r="G193" s="114"/>
      <c r="H193" s="114"/>
      <c r="I193" s="114"/>
      <c r="J193" s="114">
        <f t="shared" si="6"/>
        <v>0</v>
      </c>
      <c r="K193" s="114"/>
      <c r="L193" s="114"/>
      <c r="M193" s="114" t="s">
        <v>99</v>
      </c>
      <c r="N193" s="114"/>
    </row>
    <row r="194" spans="1:14" ht="30" customHeight="1" x14ac:dyDescent="0.2">
      <c r="A194" s="112"/>
      <c r="B194" s="114" t="str">
        <f>IFERROR(VLOOKUP(A194,article!$A$2:$B$200,2,FALSE),"")</f>
        <v/>
      </c>
      <c r="C194" s="114">
        <f>VLOOKUP(A194,article!$F$2:$G$200,2,FALSE)</f>
        <v>0</v>
      </c>
      <c r="D194" s="114"/>
      <c r="E194" s="122">
        <f t="shared" si="5"/>
        <v>0</v>
      </c>
      <c r="F194" s="114"/>
      <c r="G194" s="114"/>
      <c r="H194" s="114"/>
      <c r="I194" s="114"/>
      <c r="J194" s="114">
        <f t="shared" si="6"/>
        <v>0</v>
      </c>
      <c r="K194" s="114"/>
      <c r="L194" s="114"/>
      <c r="M194" s="114" t="s">
        <v>99</v>
      </c>
      <c r="N194" s="114"/>
    </row>
    <row r="195" spans="1:14" ht="30" customHeight="1" x14ac:dyDescent="0.2">
      <c r="A195" s="112"/>
      <c r="B195" s="114" t="str">
        <f>IFERROR(VLOOKUP(A195,article!$A$2:$B$200,2,FALSE),"")</f>
        <v/>
      </c>
      <c r="C195" s="114">
        <f>VLOOKUP(A195,article!$F$2:$G$200,2,FALSE)</f>
        <v>0</v>
      </c>
      <c r="D195" s="114"/>
      <c r="E195" s="122">
        <f t="shared" si="5"/>
        <v>0</v>
      </c>
      <c r="F195" s="114"/>
      <c r="G195" s="114"/>
      <c r="H195" s="114"/>
      <c r="I195" s="114"/>
      <c r="J195" s="114">
        <f t="shared" si="6"/>
        <v>0</v>
      </c>
      <c r="K195" s="114"/>
      <c r="L195" s="114"/>
      <c r="M195" s="114" t="s">
        <v>99</v>
      </c>
      <c r="N195" s="114"/>
    </row>
    <row r="196" spans="1:14" ht="30" customHeight="1" x14ac:dyDescent="0.2">
      <c r="A196" s="112"/>
      <c r="B196" s="114" t="str">
        <f>IFERROR(VLOOKUP(A196,article!$A$2:$B$200,2,FALSE),"")</f>
        <v/>
      </c>
      <c r="C196" s="114">
        <f>VLOOKUP(A196,article!$F$2:$G$200,2,FALSE)</f>
        <v>0</v>
      </c>
      <c r="D196" s="114"/>
      <c r="E196" s="122">
        <f t="shared" si="5"/>
        <v>0</v>
      </c>
      <c r="F196" s="114"/>
      <c r="G196" s="114"/>
      <c r="H196" s="114"/>
      <c r="I196" s="114"/>
      <c r="J196" s="114">
        <f t="shared" si="6"/>
        <v>0</v>
      </c>
      <c r="K196" s="114"/>
      <c r="L196" s="114"/>
      <c r="M196" s="114" t="s">
        <v>99</v>
      </c>
      <c r="N196" s="114"/>
    </row>
    <row r="197" spans="1:14" ht="30" customHeight="1" x14ac:dyDescent="0.2">
      <c r="A197" s="112"/>
      <c r="B197" s="114" t="str">
        <f>IFERROR(VLOOKUP(A197,article!$A$2:$B$200,2,FALSE),"")</f>
        <v/>
      </c>
      <c r="C197" s="114">
        <f>VLOOKUP(A197,article!$F$2:$G$200,2,FALSE)</f>
        <v>0</v>
      </c>
      <c r="D197" s="114"/>
      <c r="E197" s="122">
        <f t="shared" si="5"/>
        <v>0</v>
      </c>
      <c r="F197" s="114"/>
      <c r="G197" s="114"/>
      <c r="H197" s="114"/>
      <c r="I197" s="114"/>
      <c r="J197" s="114">
        <f t="shared" si="6"/>
        <v>0</v>
      </c>
      <c r="K197" s="114"/>
      <c r="L197" s="114"/>
      <c r="M197" s="114" t="s">
        <v>99</v>
      </c>
      <c r="N197" s="114"/>
    </row>
    <row r="198" spans="1:14" ht="30" customHeight="1" x14ac:dyDescent="0.2">
      <c r="A198" s="112"/>
      <c r="B198" s="114" t="str">
        <f>IFERROR(VLOOKUP(A198,article!$A$2:$B$200,2,FALSE),"")</f>
        <v/>
      </c>
      <c r="C198" s="114">
        <f>VLOOKUP(A198,article!$F$2:$G$200,2,FALSE)</f>
        <v>0</v>
      </c>
      <c r="D198" s="114"/>
      <c r="E198" s="122">
        <f t="shared" si="5"/>
        <v>0</v>
      </c>
      <c r="F198" s="114"/>
      <c r="G198" s="114"/>
      <c r="H198" s="114"/>
      <c r="I198" s="114"/>
      <c r="J198" s="114">
        <f t="shared" si="6"/>
        <v>0</v>
      </c>
      <c r="K198" s="114"/>
      <c r="L198" s="114"/>
      <c r="M198" s="114" t="s">
        <v>99</v>
      </c>
      <c r="N198" s="114"/>
    </row>
    <row r="199" spans="1:14" ht="30" customHeight="1" x14ac:dyDescent="0.2">
      <c r="A199" s="112"/>
      <c r="B199" s="114" t="str">
        <f>IFERROR(VLOOKUP(A199,article!$A$2:$B$200,2,FALSE),"")</f>
        <v/>
      </c>
      <c r="C199" s="114">
        <f>VLOOKUP(A199,article!$F$2:$G$200,2,FALSE)</f>
        <v>0</v>
      </c>
      <c r="D199" s="114"/>
      <c r="E199" s="122">
        <f t="shared" si="5"/>
        <v>0</v>
      </c>
      <c r="F199" s="114"/>
      <c r="G199" s="114"/>
      <c r="H199" s="114"/>
      <c r="I199" s="114"/>
      <c r="J199" s="114">
        <f t="shared" si="6"/>
        <v>0</v>
      </c>
      <c r="K199" s="114"/>
      <c r="L199" s="114"/>
      <c r="M199" s="114" t="s">
        <v>99</v>
      </c>
      <c r="N199" s="114"/>
    </row>
    <row r="200" spans="1:14" ht="30" customHeight="1" x14ac:dyDescent="0.2">
      <c r="A200" s="112"/>
      <c r="B200" s="114" t="str">
        <f>IFERROR(VLOOKUP(A200,article!$A$2:$B$200,2,FALSE),"")</f>
        <v/>
      </c>
      <c r="C200" s="114">
        <f>VLOOKUP(A200,article!$F$2:$G$200,2,FALSE)</f>
        <v>0</v>
      </c>
      <c r="D200" s="114"/>
      <c r="E200" s="122">
        <f t="shared" si="5"/>
        <v>0</v>
      </c>
      <c r="F200" s="114"/>
      <c r="G200" s="114"/>
      <c r="H200" s="114"/>
      <c r="I200" s="114"/>
      <c r="J200" s="114">
        <f t="shared" si="6"/>
        <v>0</v>
      </c>
      <c r="K200" s="114"/>
      <c r="L200" s="114"/>
      <c r="M200" s="114" t="s">
        <v>99</v>
      </c>
      <c r="N200" s="114"/>
    </row>
    <row r="201" spans="1:14" ht="30" customHeight="1" x14ac:dyDescent="0.2">
      <c r="A201" s="112"/>
      <c r="B201" s="114" t="str">
        <f>IFERROR(VLOOKUP(A201,article!$A$2:$B$200,2,FALSE),"")</f>
        <v/>
      </c>
      <c r="C201" s="114">
        <f>VLOOKUP(A201,article!$F$2:$G$200,2,FALSE)</f>
        <v>0</v>
      </c>
      <c r="D201" s="114"/>
      <c r="E201" s="122">
        <f t="shared" si="5"/>
        <v>0</v>
      </c>
      <c r="F201" s="114"/>
      <c r="G201" s="114"/>
      <c r="H201" s="114"/>
      <c r="I201" s="114"/>
      <c r="J201" s="114">
        <f t="shared" si="6"/>
        <v>0</v>
      </c>
      <c r="K201" s="114"/>
      <c r="L201" s="114"/>
      <c r="M201" s="114" t="s">
        <v>99</v>
      </c>
      <c r="N201" s="114"/>
    </row>
    <row r="202" spans="1:14" ht="30" customHeight="1" x14ac:dyDescent="0.2">
      <c r="A202" s="112"/>
      <c r="B202" s="114" t="str">
        <f>IFERROR(VLOOKUP(A202,article!$A$2:$B$200,2,FALSE),"")</f>
        <v/>
      </c>
      <c r="C202" s="114">
        <f>VLOOKUP(A202,article!$F$2:$G$200,2,FALSE)</f>
        <v>0</v>
      </c>
      <c r="D202" s="114"/>
      <c r="E202" s="122">
        <f t="shared" ref="E202:E265" si="7">C202*D202</f>
        <v>0</v>
      </c>
      <c r="F202" s="114"/>
      <c r="G202" s="114"/>
      <c r="H202" s="114"/>
      <c r="I202" s="114"/>
      <c r="J202" s="114">
        <f t="shared" si="6"/>
        <v>0</v>
      </c>
      <c r="K202" s="114"/>
      <c r="L202" s="114"/>
      <c r="M202" s="114" t="s">
        <v>99</v>
      </c>
      <c r="N202" s="114"/>
    </row>
    <row r="203" spans="1:14" ht="30" customHeight="1" x14ac:dyDescent="0.2">
      <c r="A203" s="112"/>
      <c r="B203" s="114" t="str">
        <f>IFERROR(VLOOKUP(A203,article!$A$2:$B$200,2,FALSE),"")</f>
        <v/>
      </c>
      <c r="C203" s="114">
        <f>VLOOKUP(A203,article!$F$2:$G$200,2,FALSE)</f>
        <v>0</v>
      </c>
      <c r="D203" s="114"/>
      <c r="E203" s="122">
        <f t="shared" si="7"/>
        <v>0</v>
      </c>
      <c r="F203" s="114"/>
      <c r="G203" s="114"/>
      <c r="H203" s="114"/>
      <c r="I203" s="114"/>
      <c r="J203" s="114">
        <f t="shared" si="6"/>
        <v>0</v>
      </c>
      <c r="K203" s="114"/>
      <c r="L203" s="114"/>
      <c r="M203" s="114" t="s">
        <v>99</v>
      </c>
      <c r="N203" s="114"/>
    </row>
    <row r="204" spans="1:14" ht="30" customHeight="1" x14ac:dyDescent="0.2">
      <c r="A204" s="112"/>
      <c r="B204" s="114" t="str">
        <f>IFERROR(VLOOKUP(A204,article!$A$2:$B$200,2,FALSE),"")</f>
        <v/>
      </c>
      <c r="C204" s="114">
        <f>VLOOKUP(A204,article!$F$2:$G$200,2,FALSE)</f>
        <v>0</v>
      </c>
      <c r="D204" s="114"/>
      <c r="E204" s="122">
        <f t="shared" si="7"/>
        <v>0</v>
      </c>
      <c r="F204" s="114"/>
      <c r="G204" s="114"/>
      <c r="H204" s="114"/>
      <c r="I204" s="114"/>
      <c r="J204" s="114">
        <f t="shared" si="6"/>
        <v>0</v>
      </c>
      <c r="K204" s="114"/>
      <c r="L204" s="114"/>
      <c r="M204" s="114" t="s">
        <v>99</v>
      </c>
      <c r="N204" s="114"/>
    </row>
    <row r="205" spans="1:14" ht="30" customHeight="1" x14ac:dyDescent="0.2">
      <c r="A205" s="112"/>
      <c r="B205" s="114" t="str">
        <f>IFERROR(VLOOKUP(A205,article!$A$2:$B$200,2,FALSE),"")</f>
        <v/>
      </c>
      <c r="C205" s="114">
        <f>VLOOKUP(A205,article!$F$2:$G$200,2,FALSE)</f>
        <v>0</v>
      </c>
      <c r="D205" s="114"/>
      <c r="E205" s="122">
        <f t="shared" si="7"/>
        <v>0</v>
      </c>
      <c r="F205" s="114"/>
      <c r="G205" s="114"/>
      <c r="H205" s="114"/>
      <c r="I205" s="114"/>
      <c r="J205" s="114">
        <f t="shared" si="6"/>
        <v>0</v>
      </c>
      <c r="K205" s="114"/>
      <c r="L205" s="114"/>
      <c r="M205" s="114" t="s">
        <v>99</v>
      </c>
      <c r="N205" s="114"/>
    </row>
    <row r="206" spans="1:14" ht="30" customHeight="1" x14ac:dyDescent="0.2">
      <c r="A206" s="112"/>
      <c r="B206" s="114" t="str">
        <f>IFERROR(VLOOKUP(A206,article!$A$2:$B$200,2,FALSE),"")</f>
        <v/>
      </c>
      <c r="C206" s="114">
        <f>VLOOKUP(A206,article!$F$2:$G$200,2,FALSE)</f>
        <v>0</v>
      </c>
      <c r="D206" s="114"/>
      <c r="E206" s="122">
        <f t="shared" si="7"/>
        <v>0</v>
      </c>
      <c r="F206" s="114"/>
      <c r="G206" s="114"/>
      <c r="H206" s="114"/>
      <c r="I206" s="114"/>
      <c r="J206" s="114">
        <f t="shared" si="6"/>
        <v>0</v>
      </c>
      <c r="K206" s="114"/>
      <c r="L206" s="114"/>
      <c r="M206" s="114" t="s">
        <v>99</v>
      </c>
      <c r="N206" s="114"/>
    </row>
    <row r="207" spans="1:14" ht="30" customHeight="1" x14ac:dyDescent="0.2">
      <c r="A207" s="112"/>
      <c r="B207" s="114" t="str">
        <f>IFERROR(VLOOKUP(A207,article!$A$2:$B$200,2,FALSE),"")</f>
        <v/>
      </c>
      <c r="C207" s="114">
        <f>VLOOKUP(A207,article!$F$2:$G$200,2,FALSE)</f>
        <v>0</v>
      </c>
      <c r="D207" s="114"/>
      <c r="E207" s="122">
        <f t="shared" si="7"/>
        <v>0</v>
      </c>
      <c r="F207" s="114"/>
      <c r="G207" s="114"/>
      <c r="H207" s="114"/>
      <c r="I207" s="114"/>
      <c r="J207" s="114">
        <f t="shared" si="6"/>
        <v>0</v>
      </c>
      <c r="K207" s="114"/>
      <c r="L207" s="114"/>
      <c r="M207" s="114" t="s">
        <v>99</v>
      </c>
      <c r="N207" s="114"/>
    </row>
    <row r="208" spans="1:14" ht="30" customHeight="1" x14ac:dyDescent="0.2">
      <c r="A208" s="112"/>
      <c r="B208" s="114" t="str">
        <f>IFERROR(VLOOKUP(A208,article!$A$2:$B$200,2,FALSE),"")</f>
        <v/>
      </c>
      <c r="C208" s="114">
        <f>VLOOKUP(A208,article!$F$2:$G$200,2,FALSE)</f>
        <v>0</v>
      </c>
      <c r="D208" s="114"/>
      <c r="E208" s="122">
        <f t="shared" si="7"/>
        <v>0</v>
      </c>
      <c r="F208" s="114"/>
      <c r="G208" s="114"/>
      <c r="H208" s="114"/>
      <c r="I208" s="114"/>
      <c r="J208" s="114">
        <f t="shared" si="6"/>
        <v>0</v>
      </c>
      <c r="K208" s="114"/>
      <c r="L208" s="114"/>
      <c r="M208" s="114" t="s">
        <v>99</v>
      </c>
      <c r="N208" s="114"/>
    </row>
    <row r="209" spans="1:14" ht="30" customHeight="1" x14ac:dyDescent="0.2">
      <c r="A209" s="112"/>
      <c r="B209" s="114" t="str">
        <f>IFERROR(VLOOKUP(A209,article!$A$2:$B$200,2,FALSE),"")</f>
        <v/>
      </c>
      <c r="C209" s="114">
        <f>VLOOKUP(A209,article!$F$2:$G$200,2,FALSE)</f>
        <v>0</v>
      </c>
      <c r="D209" s="114"/>
      <c r="E209" s="122">
        <f t="shared" si="7"/>
        <v>0</v>
      </c>
      <c r="F209" s="114"/>
      <c r="G209" s="114"/>
      <c r="H209" s="114"/>
      <c r="I209" s="114"/>
      <c r="J209" s="114">
        <f t="shared" si="6"/>
        <v>0</v>
      </c>
      <c r="K209" s="114"/>
      <c r="L209" s="114"/>
      <c r="M209" s="114" t="s">
        <v>99</v>
      </c>
      <c r="N209" s="114"/>
    </row>
    <row r="210" spans="1:14" ht="30" customHeight="1" x14ac:dyDescent="0.2">
      <c r="A210" s="112"/>
      <c r="B210" s="114" t="str">
        <f>IFERROR(VLOOKUP(A210,article!$A$2:$B$200,2,FALSE),"")</f>
        <v/>
      </c>
      <c r="C210" s="114">
        <f>VLOOKUP(A210,article!$F$2:$G$200,2,FALSE)</f>
        <v>0</v>
      </c>
      <c r="D210" s="114"/>
      <c r="E210" s="122">
        <f t="shared" si="7"/>
        <v>0</v>
      </c>
      <c r="F210" s="114"/>
      <c r="G210" s="114"/>
      <c r="H210" s="114"/>
      <c r="I210" s="114"/>
      <c r="J210" s="114">
        <f t="shared" si="6"/>
        <v>0</v>
      </c>
      <c r="K210" s="114"/>
      <c r="L210" s="114"/>
      <c r="M210" s="114" t="s">
        <v>99</v>
      </c>
      <c r="N210" s="114"/>
    </row>
    <row r="211" spans="1:14" ht="30" customHeight="1" x14ac:dyDescent="0.2">
      <c r="A211" s="112"/>
      <c r="B211" s="114" t="str">
        <f>IFERROR(VLOOKUP(A211,article!$A$2:$B$200,2,FALSE),"")</f>
        <v/>
      </c>
      <c r="C211" s="114">
        <f>VLOOKUP(A211,article!$F$2:$G$200,2,FALSE)</f>
        <v>0</v>
      </c>
      <c r="D211" s="114"/>
      <c r="E211" s="122">
        <f t="shared" si="7"/>
        <v>0</v>
      </c>
      <c r="F211" s="114"/>
      <c r="G211" s="114"/>
      <c r="H211" s="114"/>
      <c r="I211" s="114"/>
      <c r="J211" s="114">
        <f t="shared" si="6"/>
        <v>0</v>
      </c>
      <c r="K211" s="114"/>
      <c r="L211" s="114"/>
      <c r="M211" s="114" t="s">
        <v>99</v>
      </c>
      <c r="N211" s="114"/>
    </row>
    <row r="212" spans="1:14" ht="30" customHeight="1" x14ac:dyDescent="0.2">
      <c r="A212" s="112"/>
      <c r="B212" s="114" t="str">
        <f>IFERROR(VLOOKUP(A212,article!$A$2:$B$200,2,FALSE),"")</f>
        <v/>
      </c>
      <c r="C212" s="114">
        <f>VLOOKUP(A212,article!$F$2:$G$200,2,FALSE)</f>
        <v>0</v>
      </c>
      <c r="D212" s="114"/>
      <c r="E212" s="122">
        <f t="shared" si="7"/>
        <v>0</v>
      </c>
      <c r="F212" s="114"/>
      <c r="G212" s="114"/>
      <c r="H212" s="114"/>
      <c r="I212" s="114"/>
      <c r="J212" s="114">
        <f t="shared" si="6"/>
        <v>0</v>
      </c>
      <c r="K212" s="114"/>
      <c r="L212" s="114"/>
      <c r="M212" s="114" t="s">
        <v>99</v>
      </c>
      <c r="N212" s="114"/>
    </row>
    <row r="213" spans="1:14" ht="30" customHeight="1" x14ac:dyDescent="0.2">
      <c r="A213" s="112"/>
      <c r="B213" s="114" t="str">
        <f>IFERROR(VLOOKUP(A213,article!$A$2:$B$200,2,FALSE),"")</f>
        <v/>
      </c>
      <c r="C213" s="114">
        <f>VLOOKUP(A213,article!$F$2:$G$200,2,FALSE)</f>
        <v>0</v>
      </c>
      <c r="D213" s="114"/>
      <c r="E213" s="122">
        <f t="shared" si="7"/>
        <v>0</v>
      </c>
      <c r="F213" s="114"/>
      <c r="G213" s="114"/>
      <c r="H213" s="114"/>
      <c r="I213" s="114"/>
      <c r="J213" s="114">
        <f t="shared" si="6"/>
        <v>0</v>
      </c>
      <c r="K213" s="114"/>
      <c r="L213" s="114"/>
      <c r="M213" s="114" t="s">
        <v>99</v>
      </c>
      <c r="N213" s="114"/>
    </row>
    <row r="214" spans="1:14" ht="30" customHeight="1" x14ac:dyDescent="0.2">
      <c r="A214" s="112"/>
      <c r="B214" s="114" t="str">
        <f>IFERROR(VLOOKUP(A214,article!$A$2:$B$200,2,FALSE),"")</f>
        <v/>
      </c>
      <c r="C214" s="114">
        <f>VLOOKUP(A214,article!$F$2:$G$200,2,FALSE)</f>
        <v>0</v>
      </c>
      <c r="D214" s="114"/>
      <c r="E214" s="122">
        <f t="shared" si="7"/>
        <v>0</v>
      </c>
      <c r="F214" s="114"/>
      <c r="G214" s="114"/>
      <c r="H214" s="114"/>
      <c r="I214" s="114"/>
      <c r="J214" s="114">
        <f t="shared" si="6"/>
        <v>0</v>
      </c>
      <c r="K214" s="114"/>
      <c r="L214" s="114"/>
      <c r="M214" s="114" t="s">
        <v>99</v>
      </c>
      <c r="N214" s="114"/>
    </row>
    <row r="215" spans="1:14" ht="30" customHeight="1" x14ac:dyDescent="0.2">
      <c r="A215" s="112"/>
      <c r="B215" s="114" t="str">
        <f>IFERROR(VLOOKUP(A215,article!$A$2:$B$200,2,FALSE),"")</f>
        <v/>
      </c>
      <c r="C215" s="114">
        <f>VLOOKUP(A215,article!$F$2:$G$200,2,FALSE)</f>
        <v>0</v>
      </c>
      <c r="D215" s="114"/>
      <c r="E215" s="122">
        <f t="shared" si="7"/>
        <v>0</v>
      </c>
      <c r="F215" s="114"/>
      <c r="G215" s="114"/>
      <c r="H215" s="114"/>
      <c r="I215" s="114"/>
      <c r="J215" s="114">
        <f t="shared" si="6"/>
        <v>0</v>
      </c>
      <c r="K215" s="114"/>
      <c r="L215" s="114"/>
      <c r="M215" s="114" t="s">
        <v>99</v>
      </c>
      <c r="N215" s="114"/>
    </row>
    <row r="216" spans="1:14" ht="30" customHeight="1" x14ac:dyDescent="0.2">
      <c r="A216" s="112"/>
      <c r="B216" s="114" t="str">
        <f>IFERROR(VLOOKUP(A216,article!$A$2:$B$200,2,FALSE),"")</f>
        <v/>
      </c>
      <c r="C216" s="114">
        <f>VLOOKUP(A216,article!$F$2:$G$200,2,FALSE)</f>
        <v>0</v>
      </c>
      <c r="D216" s="114"/>
      <c r="E216" s="122">
        <f t="shared" si="7"/>
        <v>0</v>
      </c>
      <c r="F216" s="114"/>
      <c r="G216" s="114"/>
      <c r="H216" s="114"/>
      <c r="I216" s="114"/>
      <c r="J216" s="114">
        <f t="shared" si="6"/>
        <v>0</v>
      </c>
      <c r="K216" s="114"/>
      <c r="L216" s="114"/>
      <c r="M216" s="114" t="s">
        <v>99</v>
      </c>
      <c r="N216" s="114"/>
    </row>
    <row r="217" spans="1:14" ht="30" customHeight="1" x14ac:dyDescent="0.2">
      <c r="A217" s="112"/>
      <c r="B217" s="114" t="str">
        <f>IFERROR(VLOOKUP(A217,article!$A$2:$B$200,2,FALSE),"")</f>
        <v/>
      </c>
      <c r="C217" s="114">
        <f>VLOOKUP(A217,article!$F$2:$G$200,2,FALSE)</f>
        <v>0</v>
      </c>
      <c r="D217" s="114"/>
      <c r="E217" s="122">
        <f t="shared" si="7"/>
        <v>0</v>
      </c>
      <c r="F217" s="114"/>
      <c r="G217" s="114"/>
      <c r="H217" s="114"/>
      <c r="I217" s="114"/>
      <c r="J217" s="114">
        <f t="shared" si="6"/>
        <v>0</v>
      </c>
      <c r="K217" s="114"/>
      <c r="L217" s="114"/>
      <c r="M217" s="114" t="s">
        <v>99</v>
      </c>
      <c r="N217" s="114"/>
    </row>
    <row r="218" spans="1:14" ht="30" customHeight="1" x14ac:dyDescent="0.2">
      <c r="A218" s="112"/>
      <c r="B218" s="114" t="str">
        <f>IFERROR(VLOOKUP(A218,article!$A$2:$B$200,2,FALSE),"")</f>
        <v/>
      </c>
      <c r="C218" s="114">
        <f>VLOOKUP(A218,article!$F$2:$G$200,2,FALSE)</f>
        <v>0</v>
      </c>
      <c r="D218" s="114"/>
      <c r="E218" s="122">
        <f t="shared" si="7"/>
        <v>0</v>
      </c>
      <c r="F218" s="114"/>
      <c r="G218" s="114"/>
      <c r="H218" s="114"/>
      <c r="I218" s="114"/>
      <c r="J218" s="114">
        <f t="shared" si="6"/>
        <v>0</v>
      </c>
      <c r="K218" s="114"/>
      <c r="L218" s="114"/>
      <c r="M218" s="114" t="s">
        <v>99</v>
      </c>
      <c r="N218" s="114"/>
    </row>
    <row r="219" spans="1:14" ht="30" customHeight="1" x14ac:dyDescent="0.2">
      <c r="A219" s="112"/>
      <c r="B219" s="114" t="str">
        <f>IFERROR(VLOOKUP(A219,article!$A$2:$B$200,2,FALSE),"")</f>
        <v/>
      </c>
      <c r="C219" s="114">
        <f>VLOOKUP(A219,article!$F$2:$G$200,2,FALSE)</f>
        <v>0</v>
      </c>
      <c r="D219" s="114"/>
      <c r="E219" s="122">
        <f t="shared" si="7"/>
        <v>0</v>
      </c>
      <c r="F219" s="114"/>
      <c r="G219" s="114"/>
      <c r="H219" s="114"/>
      <c r="I219" s="114"/>
      <c r="J219" s="114">
        <f t="shared" si="6"/>
        <v>0</v>
      </c>
      <c r="K219" s="114"/>
      <c r="L219" s="114"/>
      <c r="M219" s="114" t="s">
        <v>99</v>
      </c>
      <c r="N219" s="114"/>
    </row>
    <row r="220" spans="1:14" ht="30" customHeight="1" x14ac:dyDescent="0.2">
      <c r="A220" s="112"/>
      <c r="B220" s="114" t="str">
        <f>IFERROR(VLOOKUP(A220,article!$A$2:$B$200,2,FALSE),"")</f>
        <v/>
      </c>
      <c r="C220" s="114">
        <f>VLOOKUP(A220,article!$F$2:$G$200,2,FALSE)</f>
        <v>0</v>
      </c>
      <c r="D220" s="114"/>
      <c r="E220" s="122">
        <f t="shared" si="7"/>
        <v>0</v>
      </c>
      <c r="F220" s="114"/>
      <c r="G220" s="114"/>
      <c r="H220" s="114"/>
      <c r="I220" s="114"/>
      <c r="J220" s="114">
        <f t="shared" si="6"/>
        <v>0</v>
      </c>
      <c r="K220" s="114"/>
      <c r="L220" s="114"/>
      <c r="M220" s="114" t="s">
        <v>99</v>
      </c>
      <c r="N220" s="114"/>
    </row>
    <row r="221" spans="1:14" ht="30" customHeight="1" x14ac:dyDescent="0.2">
      <c r="A221" s="112"/>
      <c r="B221" s="114" t="str">
        <f>IFERROR(VLOOKUP(A221,article!$A$2:$B$200,2,FALSE),"")</f>
        <v/>
      </c>
      <c r="C221" s="114">
        <f>VLOOKUP(A221,article!$F$2:$G$200,2,FALSE)</f>
        <v>0</v>
      </c>
      <c r="D221" s="114"/>
      <c r="E221" s="122">
        <f t="shared" si="7"/>
        <v>0</v>
      </c>
      <c r="F221" s="114"/>
      <c r="G221" s="114"/>
      <c r="H221" s="114"/>
      <c r="I221" s="114"/>
      <c r="J221" s="114">
        <f t="shared" si="6"/>
        <v>0</v>
      </c>
      <c r="K221" s="114"/>
      <c r="L221" s="114"/>
      <c r="M221" s="114" t="s">
        <v>99</v>
      </c>
      <c r="N221" s="114"/>
    </row>
    <row r="222" spans="1:14" ht="30" customHeight="1" x14ac:dyDescent="0.2">
      <c r="A222" s="112"/>
      <c r="B222" s="114" t="str">
        <f>IFERROR(VLOOKUP(A222,article!$A$2:$B$200,2,FALSE),"")</f>
        <v/>
      </c>
      <c r="C222" s="114">
        <f>VLOOKUP(A222,article!$F$2:$G$200,2,FALSE)</f>
        <v>0</v>
      </c>
      <c r="D222" s="114"/>
      <c r="E222" s="122">
        <f t="shared" si="7"/>
        <v>0</v>
      </c>
      <c r="F222" s="114"/>
      <c r="G222" s="114"/>
      <c r="H222" s="114"/>
      <c r="I222" s="114"/>
      <c r="J222" s="114">
        <f t="shared" si="6"/>
        <v>0</v>
      </c>
      <c r="K222" s="114"/>
      <c r="L222" s="114"/>
      <c r="M222" s="114" t="s">
        <v>99</v>
      </c>
      <c r="N222" s="114"/>
    </row>
    <row r="223" spans="1:14" ht="30" customHeight="1" x14ac:dyDescent="0.2">
      <c r="A223" s="112"/>
      <c r="B223" s="114" t="str">
        <f>IFERROR(VLOOKUP(A223,article!$A$2:$B$200,2,FALSE),"")</f>
        <v/>
      </c>
      <c r="C223" s="114">
        <f>VLOOKUP(A223,article!$F$2:$G$200,2,FALSE)</f>
        <v>0</v>
      </c>
      <c r="D223" s="114"/>
      <c r="E223" s="122">
        <f t="shared" si="7"/>
        <v>0</v>
      </c>
      <c r="F223" s="114"/>
      <c r="G223" s="114"/>
      <c r="H223" s="114"/>
      <c r="I223" s="114"/>
      <c r="J223" s="114">
        <f t="shared" si="6"/>
        <v>0</v>
      </c>
      <c r="K223" s="114"/>
      <c r="L223" s="114"/>
      <c r="M223" s="114" t="s">
        <v>99</v>
      </c>
      <c r="N223" s="114"/>
    </row>
    <row r="224" spans="1:14" ht="30" customHeight="1" x14ac:dyDescent="0.2">
      <c r="A224" s="112"/>
      <c r="B224" s="114" t="str">
        <f>IFERROR(VLOOKUP(A224,article!$A$2:$B$200,2,FALSE),"")</f>
        <v/>
      </c>
      <c r="C224" s="114">
        <f>VLOOKUP(A224,article!$F$2:$G$200,2,FALSE)</f>
        <v>0</v>
      </c>
      <c r="D224" s="114"/>
      <c r="E224" s="122">
        <f t="shared" si="7"/>
        <v>0</v>
      </c>
      <c r="F224" s="114"/>
      <c r="G224" s="114"/>
      <c r="H224" s="114"/>
      <c r="I224" s="114"/>
      <c r="J224" s="114">
        <f t="shared" si="6"/>
        <v>0</v>
      </c>
      <c r="K224" s="114"/>
      <c r="L224" s="114"/>
      <c r="M224" s="114" t="s">
        <v>99</v>
      </c>
      <c r="N224" s="114"/>
    </row>
    <row r="225" spans="1:14" ht="30" customHeight="1" x14ac:dyDescent="0.2">
      <c r="A225" s="112"/>
      <c r="B225" s="114" t="str">
        <f>IFERROR(VLOOKUP(A225,article!$A$2:$B$200,2,FALSE),"")</f>
        <v/>
      </c>
      <c r="C225" s="114">
        <f>VLOOKUP(A225,article!$F$2:$G$200,2,FALSE)</f>
        <v>0</v>
      </c>
      <c r="D225" s="114"/>
      <c r="E225" s="122">
        <f t="shared" si="7"/>
        <v>0</v>
      </c>
      <c r="F225" s="114"/>
      <c r="G225" s="114"/>
      <c r="H225" s="114"/>
      <c r="I225" s="114"/>
      <c r="J225" s="114">
        <f t="shared" si="6"/>
        <v>0</v>
      </c>
      <c r="K225" s="114"/>
      <c r="L225" s="114"/>
      <c r="M225" s="114" t="s">
        <v>99</v>
      </c>
      <c r="N225" s="114"/>
    </row>
    <row r="226" spans="1:14" ht="30" customHeight="1" x14ac:dyDescent="0.2">
      <c r="A226" s="112"/>
      <c r="B226" s="114" t="str">
        <f>IFERROR(VLOOKUP(A226,article!$A$2:$B$200,2,FALSE),"")</f>
        <v/>
      </c>
      <c r="C226" s="114">
        <f>VLOOKUP(A226,article!$F$2:$G$200,2,FALSE)</f>
        <v>0</v>
      </c>
      <c r="D226" s="114"/>
      <c r="E226" s="122">
        <f t="shared" si="7"/>
        <v>0</v>
      </c>
      <c r="F226" s="114"/>
      <c r="G226" s="114"/>
      <c r="H226" s="114"/>
      <c r="I226" s="114"/>
      <c r="J226" s="114">
        <f t="shared" si="6"/>
        <v>0</v>
      </c>
      <c r="K226" s="114"/>
      <c r="L226" s="114"/>
      <c r="M226" s="114" t="s">
        <v>99</v>
      </c>
      <c r="N226" s="114"/>
    </row>
    <row r="227" spans="1:14" ht="30" customHeight="1" x14ac:dyDescent="0.2">
      <c r="A227" s="112"/>
      <c r="B227" s="114" t="str">
        <f>IFERROR(VLOOKUP(A227,article!$A$2:$B$200,2,FALSE),"")</f>
        <v/>
      </c>
      <c r="C227" s="114">
        <f>VLOOKUP(A227,article!$F$2:$G$200,2,FALSE)</f>
        <v>0</v>
      </c>
      <c r="D227" s="114"/>
      <c r="E227" s="122">
        <f t="shared" si="7"/>
        <v>0</v>
      </c>
      <c r="F227" s="114"/>
      <c r="G227" s="114"/>
      <c r="H227" s="114"/>
      <c r="I227" s="114"/>
      <c r="J227" s="114">
        <f t="shared" si="6"/>
        <v>0</v>
      </c>
      <c r="K227" s="114"/>
      <c r="L227" s="114"/>
      <c r="M227" s="114" t="s">
        <v>99</v>
      </c>
      <c r="N227" s="114"/>
    </row>
    <row r="228" spans="1:14" ht="30" customHeight="1" x14ac:dyDescent="0.2">
      <c r="A228" s="112"/>
      <c r="B228" s="114" t="str">
        <f>IFERROR(VLOOKUP(A228,article!$A$2:$B$200,2,FALSE),"")</f>
        <v/>
      </c>
      <c r="C228" s="114">
        <f>VLOOKUP(A228,article!$F$2:$G$200,2,FALSE)</f>
        <v>0</v>
      </c>
      <c r="D228" s="114"/>
      <c r="E228" s="122">
        <f t="shared" si="7"/>
        <v>0</v>
      </c>
      <c r="F228" s="114"/>
      <c r="G228" s="114"/>
      <c r="H228" s="114"/>
      <c r="I228" s="114"/>
      <c r="J228" s="114">
        <f t="shared" si="6"/>
        <v>0</v>
      </c>
      <c r="K228" s="114"/>
      <c r="L228" s="114"/>
      <c r="M228" s="114" t="s">
        <v>99</v>
      </c>
      <c r="N228" s="114"/>
    </row>
    <row r="229" spans="1:14" ht="30" customHeight="1" x14ac:dyDescent="0.2">
      <c r="A229" s="112"/>
      <c r="B229" s="114" t="str">
        <f>IFERROR(VLOOKUP(A229,article!$A$2:$B$200,2,FALSE),"")</f>
        <v/>
      </c>
      <c r="C229" s="114">
        <f>VLOOKUP(A229,article!$F$2:$G$200,2,FALSE)</f>
        <v>0</v>
      </c>
      <c r="D229" s="114"/>
      <c r="E229" s="122">
        <f t="shared" si="7"/>
        <v>0</v>
      </c>
      <c r="F229" s="114"/>
      <c r="G229" s="114"/>
      <c r="H229" s="114"/>
      <c r="I229" s="114"/>
      <c r="J229" s="114">
        <f t="shared" si="6"/>
        <v>0</v>
      </c>
      <c r="K229" s="114"/>
      <c r="L229" s="114"/>
      <c r="M229" s="114" t="s">
        <v>99</v>
      </c>
      <c r="N229" s="114"/>
    </row>
    <row r="230" spans="1:14" ht="30" customHeight="1" x14ac:dyDescent="0.2">
      <c r="A230" s="112"/>
      <c r="B230" s="114" t="str">
        <f>IFERROR(VLOOKUP(A230,article!$A$2:$B$200,2,FALSE),"")</f>
        <v/>
      </c>
      <c r="C230" s="114">
        <f>VLOOKUP(A230,article!$F$2:$G$200,2,FALSE)</f>
        <v>0</v>
      </c>
      <c r="D230" s="114"/>
      <c r="E230" s="122">
        <f t="shared" si="7"/>
        <v>0</v>
      </c>
      <c r="F230" s="114"/>
      <c r="G230" s="114"/>
      <c r="H230" s="114"/>
      <c r="I230" s="114"/>
      <c r="J230" s="114">
        <f t="shared" si="6"/>
        <v>0</v>
      </c>
      <c r="K230" s="114"/>
      <c r="L230" s="114"/>
      <c r="M230" s="114" t="s">
        <v>99</v>
      </c>
      <c r="N230" s="114"/>
    </row>
    <row r="231" spans="1:14" ht="30" customHeight="1" x14ac:dyDescent="0.2">
      <c r="A231" s="112"/>
      <c r="B231" s="114" t="str">
        <f>IFERROR(VLOOKUP(A231,article!$A$2:$B$200,2,FALSE),"")</f>
        <v/>
      </c>
      <c r="C231" s="114">
        <f>VLOOKUP(A231,article!$F$2:$G$200,2,FALSE)</f>
        <v>0</v>
      </c>
      <c r="D231" s="114"/>
      <c r="E231" s="122">
        <f t="shared" si="7"/>
        <v>0</v>
      </c>
      <c r="F231" s="114"/>
      <c r="G231" s="114"/>
      <c r="H231" s="114"/>
      <c r="I231" s="114"/>
      <c r="J231" s="114">
        <f t="shared" ref="J231:J294" si="8">I231</f>
        <v>0</v>
      </c>
      <c r="K231" s="114"/>
      <c r="L231" s="114"/>
      <c r="M231" s="114" t="s">
        <v>99</v>
      </c>
      <c r="N231" s="114"/>
    </row>
    <row r="232" spans="1:14" ht="30" customHeight="1" x14ac:dyDescent="0.2">
      <c r="A232" s="112"/>
      <c r="B232" s="114" t="str">
        <f>IFERROR(VLOOKUP(A232,article!$A$2:$B$200,2,FALSE),"")</f>
        <v/>
      </c>
      <c r="C232" s="114">
        <f>VLOOKUP(A232,article!$F$2:$G$200,2,FALSE)</f>
        <v>0</v>
      </c>
      <c r="D232" s="114"/>
      <c r="E232" s="122">
        <f t="shared" si="7"/>
        <v>0</v>
      </c>
      <c r="F232" s="114"/>
      <c r="G232" s="114"/>
      <c r="H232" s="114"/>
      <c r="I232" s="114"/>
      <c r="J232" s="114">
        <f t="shared" si="8"/>
        <v>0</v>
      </c>
      <c r="K232" s="114"/>
      <c r="L232" s="114"/>
      <c r="M232" s="114" t="s">
        <v>99</v>
      </c>
      <c r="N232" s="114"/>
    </row>
    <row r="233" spans="1:14" ht="30" customHeight="1" x14ac:dyDescent="0.2">
      <c r="A233" s="112"/>
      <c r="B233" s="114" t="str">
        <f>IFERROR(VLOOKUP(A233,article!$A$2:$B$200,2,FALSE),"")</f>
        <v/>
      </c>
      <c r="C233" s="114">
        <f>VLOOKUP(A233,article!$F$2:$G$200,2,FALSE)</f>
        <v>0</v>
      </c>
      <c r="D233" s="114"/>
      <c r="E233" s="122">
        <f t="shared" si="7"/>
        <v>0</v>
      </c>
      <c r="F233" s="114"/>
      <c r="G233" s="114"/>
      <c r="H233" s="114"/>
      <c r="I233" s="114"/>
      <c r="J233" s="114">
        <f t="shared" si="8"/>
        <v>0</v>
      </c>
      <c r="K233" s="114"/>
      <c r="L233" s="114"/>
      <c r="M233" s="114" t="s">
        <v>99</v>
      </c>
      <c r="N233" s="114"/>
    </row>
    <row r="234" spans="1:14" ht="30" customHeight="1" x14ac:dyDescent="0.2">
      <c r="A234" s="112"/>
      <c r="B234" s="114" t="str">
        <f>IFERROR(VLOOKUP(A234,article!$A$2:$B$200,2,FALSE),"")</f>
        <v/>
      </c>
      <c r="C234" s="114">
        <f>VLOOKUP(A234,article!$F$2:$G$200,2,FALSE)</f>
        <v>0</v>
      </c>
      <c r="D234" s="114"/>
      <c r="E234" s="122">
        <f t="shared" si="7"/>
        <v>0</v>
      </c>
      <c r="F234" s="114"/>
      <c r="G234" s="114"/>
      <c r="H234" s="114"/>
      <c r="I234" s="114"/>
      <c r="J234" s="114">
        <f t="shared" si="8"/>
        <v>0</v>
      </c>
      <c r="K234" s="114"/>
      <c r="L234" s="114"/>
      <c r="M234" s="114" t="s">
        <v>99</v>
      </c>
      <c r="N234" s="114"/>
    </row>
    <row r="235" spans="1:14" ht="30" customHeight="1" x14ac:dyDescent="0.2">
      <c r="A235" s="112"/>
      <c r="B235" s="114" t="str">
        <f>IFERROR(VLOOKUP(A235,article!$A$2:$B$200,2,FALSE),"")</f>
        <v/>
      </c>
      <c r="C235" s="114">
        <f>VLOOKUP(A235,article!$F$2:$G$200,2,FALSE)</f>
        <v>0</v>
      </c>
      <c r="D235" s="114"/>
      <c r="E235" s="122">
        <f t="shared" si="7"/>
        <v>0</v>
      </c>
      <c r="F235" s="114"/>
      <c r="G235" s="114"/>
      <c r="H235" s="114"/>
      <c r="I235" s="114"/>
      <c r="J235" s="114">
        <f t="shared" si="8"/>
        <v>0</v>
      </c>
      <c r="K235" s="114"/>
      <c r="L235" s="114"/>
      <c r="M235" s="114" t="s">
        <v>99</v>
      </c>
      <c r="N235" s="114"/>
    </row>
    <row r="236" spans="1:14" ht="30" customHeight="1" x14ac:dyDescent="0.2">
      <c r="A236" s="112"/>
      <c r="B236" s="114" t="str">
        <f>IFERROR(VLOOKUP(A236,article!$A$2:$B$200,2,FALSE),"")</f>
        <v/>
      </c>
      <c r="C236" s="114">
        <f>VLOOKUP(A236,article!$F$2:$G$200,2,FALSE)</f>
        <v>0</v>
      </c>
      <c r="D236" s="114"/>
      <c r="E236" s="122">
        <f t="shared" si="7"/>
        <v>0</v>
      </c>
      <c r="F236" s="114"/>
      <c r="G236" s="114"/>
      <c r="H236" s="114"/>
      <c r="I236" s="114"/>
      <c r="J236" s="114">
        <f t="shared" si="8"/>
        <v>0</v>
      </c>
      <c r="K236" s="114"/>
      <c r="L236" s="114"/>
      <c r="M236" s="114" t="s">
        <v>99</v>
      </c>
      <c r="N236" s="114"/>
    </row>
    <row r="237" spans="1:14" ht="30" customHeight="1" x14ac:dyDescent="0.2">
      <c r="A237" s="112"/>
      <c r="B237" s="114" t="str">
        <f>IFERROR(VLOOKUP(A237,article!$A$2:$B$200,2,FALSE),"")</f>
        <v/>
      </c>
      <c r="C237" s="114">
        <f>VLOOKUP(A237,article!$F$2:$G$200,2,FALSE)</f>
        <v>0</v>
      </c>
      <c r="D237" s="114"/>
      <c r="E237" s="122">
        <f t="shared" si="7"/>
        <v>0</v>
      </c>
      <c r="F237" s="114"/>
      <c r="G237" s="114"/>
      <c r="H237" s="114"/>
      <c r="I237" s="114"/>
      <c r="J237" s="114">
        <f t="shared" si="8"/>
        <v>0</v>
      </c>
      <c r="K237" s="114"/>
      <c r="L237" s="114"/>
      <c r="M237" s="114" t="s">
        <v>99</v>
      </c>
      <c r="N237" s="114"/>
    </row>
    <row r="238" spans="1:14" ht="30" customHeight="1" x14ac:dyDescent="0.2">
      <c r="A238" s="112"/>
      <c r="B238" s="114" t="str">
        <f>IFERROR(VLOOKUP(A238,article!$A$2:$B$200,2,FALSE),"")</f>
        <v/>
      </c>
      <c r="C238" s="114">
        <f>VLOOKUP(A238,article!$F$2:$G$200,2,FALSE)</f>
        <v>0</v>
      </c>
      <c r="D238" s="114"/>
      <c r="E238" s="122">
        <f t="shared" si="7"/>
        <v>0</v>
      </c>
      <c r="F238" s="114"/>
      <c r="G238" s="114"/>
      <c r="H238" s="114"/>
      <c r="I238" s="114"/>
      <c r="J238" s="114">
        <f t="shared" si="8"/>
        <v>0</v>
      </c>
      <c r="K238" s="114"/>
      <c r="L238" s="114"/>
      <c r="M238" s="114" t="s">
        <v>99</v>
      </c>
      <c r="N238" s="114"/>
    </row>
    <row r="239" spans="1:14" ht="30" customHeight="1" x14ac:dyDescent="0.2">
      <c r="A239" s="112"/>
      <c r="B239" s="114" t="str">
        <f>IFERROR(VLOOKUP(A239,article!$A$2:$B$200,2,FALSE),"")</f>
        <v/>
      </c>
      <c r="C239" s="114">
        <f>VLOOKUP(A239,article!$F$2:$G$200,2,FALSE)</f>
        <v>0</v>
      </c>
      <c r="D239" s="114"/>
      <c r="E239" s="122">
        <f t="shared" si="7"/>
        <v>0</v>
      </c>
      <c r="F239" s="114"/>
      <c r="G239" s="114"/>
      <c r="H239" s="114"/>
      <c r="I239" s="114"/>
      <c r="J239" s="114">
        <f t="shared" si="8"/>
        <v>0</v>
      </c>
      <c r="K239" s="114"/>
      <c r="L239" s="114"/>
      <c r="M239" s="114" t="s">
        <v>99</v>
      </c>
      <c r="N239" s="114"/>
    </row>
    <row r="240" spans="1:14" ht="30" customHeight="1" x14ac:dyDescent="0.2">
      <c r="A240" s="112"/>
      <c r="B240" s="114" t="str">
        <f>IFERROR(VLOOKUP(A240,article!$A$2:$B$200,2,FALSE),"")</f>
        <v/>
      </c>
      <c r="C240" s="114">
        <f>VLOOKUP(A240,article!$F$2:$G$200,2,FALSE)</f>
        <v>0</v>
      </c>
      <c r="D240" s="114"/>
      <c r="E240" s="122">
        <f t="shared" si="7"/>
        <v>0</v>
      </c>
      <c r="F240" s="114"/>
      <c r="G240" s="114"/>
      <c r="H240" s="114"/>
      <c r="I240" s="114"/>
      <c r="J240" s="114">
        <f t="shared" si="8"/>
        <v>0</v>
      </c>
      <c r="K240" s="114"/>
      <c r="L240" s="114"/>
      <c r="M240" s="114" t="s">
        <v>99</v>
      </c>
      <c r="N240" s="114"/>
    </row>
    <row r="241" spans="1:14" ht="30" customHeight="1" x14ac:dyDescent="0.2">
      <c r="A241" s="112"/>
      <c r="B241" s="114" t="str">
        <f>IFERROR(VLOOKUP(A241,article!$A$2:$B$200,2,FALSE),"")</f>
        <v/>
      </c>
      <c r="C241" s="114">
        <f>VLOOKUP(A241,article!$F$2:$G$200,2,FALSE)</f>
        <v>0</v>
      </c>
      <c r="D241" s="114"/>
      <c r="E241" s="122">
        <f t="shared" si="7"/>
        <v>0</v>
      </c>
      <c r="F241" s="114"/>
      <c r="G241" s="114"/>
      <c r="H241" s="114"/>
      <c r="I241" s="114"/>
      <c r="J241" s="114">
        <f t="shared" si="8"/>
        <v>0</v>
      </c>
      <c r="K241" s="114"/>
      <c r="L241" s="114"/>
      <c r="M241" s="114" t="s">
        <v>99</v>
      </c>
      <c r="N241" s="114"/>
    </row>
    <row r="242" spans="1:14" ht="30" customHeight="1" x14ac:dyDescent="0.2">
      <c r="A242" s="112"/>
      <c r="B242" s="114" t="str">
        <f>IFERROR(VLOOKUP(A242,article!$A$2:$B$200,2,FALSE),"")</f>
        <v/>
      </c>
      <c r="C242" s="114">
        <f>VLOOKUP(A242,article!$F$2:$G$200,2,FALSE)</f>
        <v>0</v>
      </c>
      <c r="D242" s="114"/>
      <c r="E242" s="122">
        <f t="shared" si="7"/>
        <v>0</v>
      </c>
      <c r="F242" s="114"/>
      <c r="G242" s="114"/>
      <c r="H242" s="114"/>
      <c r="I242" s="114"/>
      <c r="J242" s="114">
        <f t="shared" si="8"/>
        <v>0</v>
      </c>
      <c r="K242" s="114"/>
      <c r="L242" s="114"/>
      <c r="M242" s="114" t="s">
        <v>99</v>
      </c>
      <c r="N242" s="114"/>
    </row>
    <row r="243" spans="1:14" ht="30" customHeight="1" x14ac:dyDescent="0.2">
      <c r="A243" s="112"/>
      <c r="B243" s="114" t="str">
        <f>IFERROR(VLOOKUP(A243,article!$A$2:$B$200,2,FALSE),"")</f>
        <v/>
      </c>
      <c r="C243" s="114">
        <f>VLOOKUP(A243,article!$F$2:$G$200,2,FALSE)</f>
        <v>0</v>
      </c>
      <c r="D243" s="114"/>
      <c r="E243" s="122">
        <f t="shared" si="7"/>
        <v>0</v>
      </c>
      <c r="F243" s="114"/>
      <c r="G243" s="114"/>
      <c r="H243" s="114"/>
      <c r="I243" s="114"/>
      <c r="J243" s="114">
        <f t="shared" si="8"/>
        <v>0</v>
      </c>
      <c r="K243" s="114"/>
      <c r="L243" s="114"/>
      <c r="M243" s="114" t="s">
        <v>99</v>
      </c>
      <c r="N243" s="114"/>
    </row>
    <row r="244" spans="1:14" ht="30" customHeight="1" x14ac:dyDescent="0.2">
      <c r="A244" s="112"/>
      <c r="B244" s="114" t="str">
        <f>IFERROR(VLOOKUP(A244,article!$A$2:$B$200,2,FALSE),"")</f>
        <v/>
      </c>
      <c r="C244" s="114">
        <f>VLOOKUP(A244,article!$F$2:$G$200,2,FALSE)</f>
        <v>0</v>
      </c>
      <c r="D244" s="114"/>
      <c r="E244" s="122">
        <f t="shared" si="7"/>
        <v>0</v>
      </c>
      <c r="F244" s="114"/>
      <c r="G244" s="114"/>
      <c r="H244" s="114"/>
      <c r="I244" s="114"/>
      <c r="J244" s="114">
        <f t="shared" si="8"/>
        <v>0</v>
      </c>
      <c r="K244" s="114"/>
      <c r="L244" s="114"/>
      <c r="M244" s="114" t="s">
        <v>99</v>
      </c>
      <c r="N244" s="114"/>
    </row>
    <row r="245" spans="1:14" ht="30" customHeight="1" x14ac:dyDescent="0.2">
      <c r="A245" s="112"/>
      <c r="B245" s="114" t="str">
        <f>IFERROR(VLOOKUP(A245,article!$A$2:$B$200,2,FALSE),"")</f>
        <v/>
      </c>
      <c r="C245" s="114">
        <f>VLOOKUP(A245,article!$F$2:$G$200,2,FALSE)</f>
        <v>0</v>
      </c>
      <c r="D245" s="114"/>
      <c r="E245" s="122">
        <f t="shared" si="7"/>
        <v>0</v>
      </c>
      <c r="F245" s="114"/>
      <c r="G245" s="114"/>
      <c r="H245" s="114"/>
      <c r="I245" s="114"/>
      <c r="J245" s="114">
        <f t="shared" si="8"/>
        <v>0</v>
      </c>
      <c r="K245" s="114"/>
      <c r="L245" s="114"/>
      <c r="M245" s="114" t="s">
        <v>99</v>
      </c>
      <c r="N245" s="114"/>
    </row>
    <row r="246" spans="1:14" ht="30" customHeight="1" x14ac:dyDescent="0.2">
      <c r="A246" s="112"/>
      <c r="B246" s="114" t="str">
        <f>IFERROR(VLOOKUP(A246,article!$A$2:$B$200,2,FALSE),"")</f>
        <v/>
      </c>
      <c r="C246" s="114">
        <f>VLOOKUP(A246,article!$F$2:$G$200,2,FALSE)</f>
        <v>0</v>
      </c>
      <c r="D246" s="114"/>
      <c r="E246" s="122">
        <f t="shared" si="7"/>
        <v>0</v>
      </c>
      <c r="F246" s="114"/>
      <c r="G246" s="114"/>
      <c r="H246" s="114"/>
      <c r="I246" s="114"/>
      <c r="J246" s="114">
        <f t="shared" si="8"/>
        <v>0</v>
      </c>
      <c r="K246" s="114"/>
      <c r="L246" s="114"/>
      <c r="M246" s="114" t="s">
        <v>99</v>
      </c>
      <c r="N246" s="114"/>
    </row>
    <row r="247" spans="1:14" ht="30" customHeight="1" x14ac:dyDescent="0.2">
      <c r="A247" s="112"/>
      <c r="B247" s="114" t="str">
        <f>IFERROR(VLOOKUP(A247,article!$A$2:$B$200,2,FALSE),"")</f>
        <v/>
      </c>
      <c r="C247" s="114">
        <f>VLOOKUP(A247,article!$F$2:$G$200,2,FALSE)</f>
        <v>0</v>
      </c>
      <c r="D247" s="114"/>
      <c r="E247" s="122">
        <f t="shared" si="7"/>
        <v>0</v>
      </c>
      <c r="F247" s="114"/>
      <c r="G247" s="114"/>
      <c r="H247" s="114"/>
      <c r="I247" s="114"/>
      <c r="J247" s="114">
        <f t="shared" si="8"/>
        <v>0</v>
      </c>
      <c r="K247" s="114"/>
      <c r="L247" s="114"/>
      <c r="M247" s="114" t="s">
        <v>99</v>
      </c>
      <c r="N247" s="114"/>
    </row>
    <row r="248" spans="1:14" ht="30" customHeight="1" x14ac:dyDescent="0.2">
      <c r="A248" s="112"/>
      <c r="B248" s="114" t="str">
        <f>IFERROR(VLOOKUP(A248,article!$A$2:$B$200,2,FALSE),"")</f>
        <v/>
      </c>
      <c r="C248" s="114">
        <f>VLOOKUP(A248,article!$F$2:$G$200,2,FALSE)</f>
        <v>0</v>
      </c>
      <c r="D248" s="114"/>
      <c r="E248" s="122">
        <f t="shared" si="7"/>
        <v>0</v>
      </c>
      <c r="F248" s="114"/>
      <c r="G248" s="114"/>
      <c r="H248" s="114"/>
      <c r="I248" s="114"/>
      <c r="J248" s="114">
        <f t="shared" si="8"/>
        <v>0</v>
      </c>
      <c r="K248" s="114"/>
      <c r="L248" s="114"/>
      <c r="M248" s="114" t="s">
        <v>99</v>
      </c>
      <c r="N248" s="114"/>
    </row>
    <row r="249" spans="1:14" ht="30" customHeight="1" x14ac:dyDescent="0.2">
      <c r="A249" s="112"/>
      <c r="B249" s="114" t="str">
        <f>IFERROR(VLOOKUP(A249,article!$A$2:$B$200,2,FALSE),"")</f>
        <v/>
      </c>
      <c r="C249" s="114">
        <f>VLOOKUP(A249,article!$F$2:$G$200,2,FALSE)</f>
        <v>0</v>
      </c>
      <c r="D249" s="114"/>
      <c r="E249" s="122">
        <f t="shared" si="7"/>
        <v>0</v>
      </c>
      <c r="F249" s="114"/>
      <c r="G249" s="114"/>
      <c r="H249" s="114"/>
      <c r="I249" s="114"/>
      <c r="J249" s="114">
        <f t="shared" si="8"/>
        <v>0</v>
      </c>
      <c r="K249" s="114"/>
      <c r="L249" s="114"/>
      <c r="M249" s="114" t="s">
        <v>99</v>
      </c>
      <c r="N249" s="114"/>
    </row>
    <row r="250" spans="1:14" ht="30" customHeight="1" x14ac:dyDescent="0.2">
      <c r="A250" s="112"/>
      <c r="B250" s="114" t="str">
        <f>IFERROR(VLOOKUP(A250,article!$A$2:$B$200,2,FALSE),"")</f>
        <v/>
      </c>
      <c r="C250" s="114">
        <f>VLOOKUP(A250,article!$F$2:$G$200,2,FALSE)</f>
        <v>0</v>
      </c>
      <c r="D250" s="114"/>
      <c r="E250" s="122">
        <f t="shared" si="7"/>
        <v>0</v>
      </c>
      <c r="F250" s="114"/>
      <c r="G250" s="114"/>
      <c r="H250" s="114"/>
      <c r="I250" s="114"/>
      <c r="J250" s="114">
        <f t="shared" si="8"/>
        <v>0</v>
      </c>
      <c r="K250" s="114"/>
      <c r="L250" s="114"/>
      <c r="M250" s="114" t="s">
        <v>99</v>
      </c>
      <c r="N250" s="114"/>
    </row>
    <row r="251" spans="1:14" ht="30" customHeight="1" x14ac:dyDescent="0.2">
      <c r="A251" s="112"/>
      <c r="B251" s="114" t="str">
        <f>IFERROR(VLOOKUP(A251,article!$A$2:$B$200,2,FALSE),"")</f>
        <v/>
      </c>
      <c r="C251" s="114">
        <f>VLOOKUP(A251,article!$F$2:$G$200,2,FALSE)</f>
        <v>0</v>
      </c>
      <c r="D251" s="114"/>
      <c r="E251" s="122">
        <f t="shared" si="7"/>
        <v>0</v>
      </c>
      <c r="F251" s="114"/>
      <c r="G251" s="114"/>
      <c r="H251" s="114"/>
      <c r="I251" s="114"/>
      <c r="J251" s="114">
        <f t="shared" si="8"/>
        <v>0</v>
      </c>
      <c r="K251" s="114"/>
      <c r="L251" s="114"/>
      <c r="M251" s="114" t="s">
        <v>99</v>
      </c>
      <c r="N251" s="114"/>
    </row>
    <row r="252" spans="1:14" ht="30" customHeight="1" x14ac:dyDescent="0.2">
      <c r="A252" s="112"/>
      <c r="B252" s="114" t="str">
        <f>IFERROR(VLOOKUP(A252,article!$A$2:$B$200,2,FALSE),"")</f>
        <v/>
      </c>
      <c r="C252" s="114">
        <f>VLOOKUP(A252,article!$F$2:$G$200,2,FALSE)</f>
        <v>0</v>
      </c>
      <c r="D252" s="114"/>
      <c r="E252" s="122">
        <f t="shared" si="7"/>
        <v>0</v>
      </c>
      <c r="F252" s="114"/>
      <c r="G252" s="114"/>
      <c r="H252" s="114"/>
      <c r="I252" s="114"/>
      <c r="J252" s="114">
        <f t="shared" si="8"/>
        <v>0</v>
      </c>
      <c r="K252" s="114"/>
      <c r="L252" s="114"/>
      <c r="M252" s="114" t="s">
        <v>99</v>
      </c>
      <c r="N252" s="114"/>
    </row>
    <row r="253" spans="1:14" ht="30" customHeight="1" x14ac:dyDescent="0.2">
      <c r="A253" s="112"/>
      <c r="B253" s="114" t="str">
        <f>IFERROR(VLOOKUP(A253,article!$A$2:$B$200,2,FALSE),"")</f>
        <v/>
      </c>
      <c r="C253" s="114">
        <f>VLOOKUP(A253,article!$F$2:$G$200,2,FALSE)</f>
        <v>0</v>
      </c>
      <c r="D253" s="114"/>
      <c r="E253" s="122">
        <f t="shared" si="7"/>
        <v>0</v>
      </c>
      <c r="F253" s="114"/>
      <c r="G253" s="114"/>
      <c r="H253" s="114"/>
      <c r="I253" s="114"/>
      <c r="J253" s="114">
        <f t="shared" si="8"/>
        <v>0</v>
      </c>
      <c r="K253" s="114"/>
      <c r="L253" s="114"/>
      <c r="M253" s="114" t="s">
        <v>99</v>
      </c>
      <c r="N253" s="114"/>
    </row>
    <row r="254" spans="1:14" ht="30" customHeight="1" x14ac:dyDescent="0.2">
      <c r="A254" s="112"/>
      <c r="B254" s="114" t="str">
        <f>IFERROR(VLOOKUP(A254,article!$A$2:$B$200,2,FALSE),"")</f>
        <v/>
      </c>
      <c r="C254" s="114">
        <f>VLOOKUP(A254,article!$F$2:$G$200,2,FALSE)</f>
        <v>0</v>
      </c>
      <c r="D254" s="114"/>
      <c r="E254" s="122">
        <f t="shared" si="7"/>
        <v>0</v>
      </c>
      <c r="F254" s="114"/>
      <c r="G254" s="114"/>
      <c r="H254" s="114"/>
      <c r="I254" s="114"/>
      <c r="J254" s="114">
        <f t="shared" si="8"/>
        <v>0</v>
      </c>
      <c r="K254" s="114"/>
      <c r="L254" s="114"/>
      <c r="M254" s="114" t="s">
        <v>99</v>
      </c>
      <c r="N254" s="114"/>
    </row>
    <row r="255" spans="1:14" ht="30" customHeight="1" x14ac:dyDescent="0.2">
      <c r="A255" s="112"/>
      <c r="B255" s="114" t="str">
        <f>IFERROR(VLOOKUP(A255,article!$A$2:$B$200,2,FALSE),"")</f>
        <v/>
      </c>
      <c r="C255" s="114">
        <f>VLOOKUP(A255,article!$F$2:$G$200,2,FALSE)</f>
        <v>0</v>
      </c>
      <c r="D255" s="114"/>
      <c r="E255" s="122">
        <f t="shared" si="7"/>
        <v>0</v>
      </c>
      <c r="F255" s="114"/>
      <c r="G255" s="114"/>
      <c r="H255" s="114"/>
      <c r="I255" s="114"/>
      <c r="J255" s="114">
        <f t="shared" si="8"/>
        <v>0</v>
      </c>
      <c r="K255" s="114"/>
      <c r="L255" s="114"/>
      <c r="M255" s="114" t="s">
        <v>99</v>
      </c>
      <c r="N255" s="114"/>
    </row>
    <row r="256" spans="1:14" ht="30" customHeight="1" x14ac:dyDescent="0.2">
      <c r="A256" s="112"/>
      <c r="B256" s="114" t="str">
        <f>IFERROR(VLOOKUP(A256,article!$A$2:$B$200,2,FALSE),"")</f>
        <v/>
      </c>
      <c r="C256" s="114">
        <f>VLOOKUP(A256,article!$F$2:$G$200,2,FALSE)</f>
        <v>0</v>
      </c>
      <c r="D256" s="114"/>
      <c r="E256" s="122">
        <f t="shared" si="7"/>
        <v>0</v>
      </c>
      <c r="F256" s="114"/>
      <c r="G256" s="114"/>
      <c r="H256" s="114"/>
      <c r="I256" s="114"/>
      <c r="J256" s="114">
        <f t="shared" si="8"/>
        <v>0</v>
      </c>
      <c r="K256" s="114"/>
      <c r="L256" s="114"/>
      <c r="M256" s="114" t="s">
        <v>99</v>
      </c>
      <c r="N256" s="114"/>
    </row>
    <row r="257" spans="1:14" ht="30" customHeight="1" x14ac:dyDescent="0.2">
      <c r="A257" s="112"/>
      <c r="B257" s="114" t="str">
        <f>IFERROR(VLOOKUP(A257,article!$A$2:$B$200,2,FALSE),"")</f>
        <v/>
      </c>
      <c r="C257" s="114">
        <f>VLOOKUP(A257,article!$F$2:$G$200,2,FALSE)</f>
        <v>0</v>
      </c>
      <c r="D257" s="114"/>
      <c r="E257" s="122">
        <f t="shared" si="7"/>
        <v>0</v>
      </c>
      <c r="F257" s="114"/>
      <c r="G257" s="114"/>
      <c r="H257" s="114"/>
      <c r="I257" s="114"/>
      <c r="J257" s="114">
        <f t="shared" si="8"/>
        <v>0</v>
      </c>
      <c r="K257" s="114"/>
      <c r="L257" s="114"/>
      <c r="M257" s="114" t="s">
        <v>99</v>
      </c>
      <c r="N257" s="114"/>
    </row>
    <row r="258" spans="1:14" ht="30" customHeight="1" x14ac:dyDescent="0.2">
      <c r="A258" s="112"/>
      <c r="B258" s="114" t="str">
        <f>IFERROR(VLOOKUP(A258,article!$A$2:$B$200,2,FALSE),"")</f>
        <v/>
      </c>
      <c r="C258" s="114">
        <f>VLOOKUP(A258,article!$F$2:$G$200,2,FALSE)</f>
        <v>0</v>
      </c>
      <c r="D258" s="114"/>
      <c r="E258" s="122">
        <f t="shared" si="7"/>
        <v>0</v>
      </c>
      <c r="F258" s="114"/>
      <c r="G258" s="114"/>
      <c r="H258" s="114"/>
      <c r="I258" s="114"/>
      <c r="J258" s="114">
        <f t="shared" si="8"/>
        <v>0</v>
      </c>
      <c r="K258" s="114"/>
      <c r="L258" s="114"/>
      <c r="M258" s="114" t="s">
        <v>99</v>
      </c>
      <c r="N258" s="114"/>
    </row>
    <row r="259" spans="1:14" ht="30" customHeight="1" x14ac:dyDescent="0.2">
      <c r="A259" s="112"/>
      <c r="B259" s="114" t="str">
        <f>IFERROR(VLOOKUP(A259,article!$A$2:$B$200,2,FALSE),"")</f>
        <v/>
      </c>
      <c r="C259" s="114">
        <f>VLOOKUP(A259,article!$F$2:$G$200,2,FALSE)</f>
        <v>0</v>
      </c>
      <c r="D259" s="114"/>
      <c r="E259" s="122">
        <f t="shared" si="7"/>
        <v>0</v>
      </c>
      <c r="F259" s="114"/>
      <c r="G259" s="114"/>
      <c r="H259" s="114"/>
      <c r="I259" s="114"/>
      <c r="J259" s="114">
        <f t="shared" si="8"/>
        <v>0</v>
      </c>
      <c r="K259" s="114"/>
      <c r="L259" s="114"/>
      <c r="M259" s="114" t="s">
        <v>99</v>
      </c>
      <c r="N259" s="114"/>
    </row>
    <row r="260" spans="1:14" ht="30" customHeight="1" x14ac:dyDescent="0.2">
      <c r="A260" s="112"/>
      <c r="B260" s="114" t="str">
        <f>IFERROR(VLOOKUP(A260,article!$A$2:$B$200,2,FALSE),"")</f>
        <v/>
      </c>
      <c r="C260" s="114">
        <f>VLOOKUP(A260,article!$F$2:$G$200,2,FALSE)</f>
        <v>0</v>
      </c>
      <c r="D260" s="114"/>
      <c r="E260" s="122">
        <f t="shared" si="7"/>
        <v>0</v>
      </c>
      <c r="F260" s="114"/>
      <c r="G260" s="114"/>
      <c r="H260" s="114"/>
      <c r="I260" s="114"/>
      <c r="J260" s="114">
        <f t="shared" si="8"/>
        <v>0</v>
      </c>
      <c r="K260" s="114"/>
      <c r="L260" s="114"/>
      <c r="M260" s="114" t="s">
        <v>99</v>
      </c>
      <c r="N260" s="114"/>
    </row>
    <row r="261" spans="1:14" ht="30" customHeight="1" x14ac:dyDescent="0.2">
      <c r="A261" s="112"/>
      <c r="B261" s="114" t="str">
        <f>IFERROR(VLOOKUP(A261,article!$A$2:$B$200,2,FALSE),"")</f>
        <v/>
      </c>
      <c r="C261" s="114">
        <f>VLOOKUP(A261,article!$F$2:$G$200,2,FALSE)</f>
        <v>0</v>
      </c>
      <c r="D261" s="114"/>
      <c r="E261" s="122">
        <f t="shared" si="7"/>
        <v>0</v>
      </c>
      <c r="F261" s="114"/>
      <c r="G261" s="114"/>
      <c r="H261" s="114"/>
      <c r="I261" s="114"/>
      <c r="J261" s="114">
        <f t="shared" si="8"/>
        <v>0</v>
      </c>
      <c r="K261" s="114"/>
      <c r="L261" s="114"/>
      <c r="M261" s="114" t="s">
        <v>99</v>
      </c>
      <c r="N261" s="114"/>
    </row>
    <row r="262" spans="1:14" ht="30" customHeight="1" x14ac:dyDescent="0.2">
      <c r="A262" s="112"/>
      <c r="B262" s="114" t="str">
        <f>IFERROR(VLOOKUP(A262,article!$A$2:$B$200,2,FALSE),"")</f>
        <v/>
      </c>
      <c r="C262" s="114">
        <f>VLOOKUP(A262,article!$F$2:$G$200,2,FALSE)</f>
        <v>0</v>
      </c>
      <c r="D262" s="114"/>
      <c r="E262" s="122">
        <f t="shared" si="7"/>
        <v>0</v>
      </c>
      <c r="F262" s="114"/>
      <c r="G262" s="114"/>
      <c r="H262" s="114"/>
      <c r="I262" s="114"/>
      <c r="J262" s="114">
        <f t="shared" si="8"/>
        <v>0</v>
      </c>
      <c r="K262" s="114"/>
      <c r="L262" s="114"/>
      <c r="M262" s="114" t="s">
        <v>99</v>
      </c>
      <c r="N262" s="114"/>
    </row>
    <row r="263" spans="1:14" ht="30" customHeight="1" x14ac:dyDescent="0.2">
      <c r="A263" s="112"/>
      <c r="B263" s="114" t="str">
        <f>IFERROR(VLOOKUP(A263,article!$A$2:$B$200,2,FALSE),"")</f>
        <v/>
      </c>
      <c r="C263" s="114">
        <f>VLOOKUP(A263,article!$F$2:$G$200,2,FALSE)</f>
        <v>0</v>
      </c>
      <c r="D263" s="114"/>
      <c r="E263" s="122">
        <f t="shared" si="7"/>
        <v>0</v>
      </c>
      <c r="F263" s="114"/>
      <c r="G263" s="114"/>
      <c r="H263" s="114"/>
      <c r="I263" s="114"/>
      <c r="J263" s="114">
        <f t="shared" si="8"/>
        <v>0</v>
      </c>
      <c r="K263" s="114"/>
      <c r="L263" s="114"/>
      <c r="M263" s="114" t="s">
        <v>99</v>
      </c>
      <c r="N263" s="114"/>
    </row>
    <row r="264" spans="1:14" ht="30" customHeight="1" x14ac:dyDescent="0.2">
      <c r="A264" s="112"/>
      <c r="B264" s="114" t="str">
        <f>IFERROR(VLOOKUP(A264,article!$A$2:$B$200,2,FALSE),"")</f>
        <v/>
      </c>
      <c r="C264" s="114">
        <f>VLOOKUP(A264,article!$F$2:$G$200,2,FALSE)</f>
        <v>0</v>
      </c>
      <c r="D264" s="114"/>
      <c r="E264" s="122">
        <f t="shared" si="7"/>
        <v>0</v>
      </c>
      <c r="F264" s="114"/>
      <c r="G264" s="114"/>
      <c r="H264" s="114"/>
      <c r="I264" s="114"/>
      <c r="J264" s="114">
        <f t="shared" si="8"/>
        <v>0</v>
      </c>
      <c r="K264" s="114"/>
      <c r="L264" s="114"/>
      <c r="M264" s="114" t="s">
        <v>99</v>
      </c>
      <c r="N264" s="114"/>
    </row>
    <row r="265" spans="1:14" ht="30" customHeight="1" x14ac:dyDescent="0.2">
      <c r="A265" s="112"/>
      <c r="B265" s="114" t="str">
        <f>IFERROR(VLOOKUP(A265,article!$A$2:$B$200,2,FALSE),"")</f>
        <v/>
      </c>
      <c r="C265" s="114">
        <f>VLOOKUP(A265,article!$F$2:$G$200,2,FALSE)</f>
        <v>0</v>
      </c>
      <c r="D265" s="114"/>
      <c r="E265" s="122">
        <f t="shared" si="7"/>
        <v>0</v>
      </c>
      <c r="F265" s="114"/>
      <c r="G265" s="114"/>
      <c r="H265" s="114"/>
      <c r="I265" s="114"/>
      <c r="J265" s="114">
        <f t="shared" si="8"/>
        <v>0</v>
      </c>
      <c r="K265" s="114"/>
      <c r="L265" s="114"/>
      <c r="M265" s="114" t="s">
        <v>99</v>
      </c>
      <c r="N265" s="114"/>
    </row>
    <row r="266" spans="1:14" ht="30" customHeight="1" x14ac:dyDescent="0.2">
      <c r="A266" s="112"/>
      <c r="B266" s="114" t="str">
        <f>IFERROR(VLOOKUP(A266,article!$A$2:$B$200,2,FALSE),"")</f>
        <v/>
      </c>
      <c r="C266" s="114">
        <f>VLOOKUP(A266,article!$F$2:$G$200,2,FALSE)</f>
        <v>0</v>
      </c>
      <c r="D266" s="114"/>
      <c r="E266" s="122">
        <f t="shared" ref="E266:E299" si="9">C266*D266</f>
        <v>0</v>
      </c>
      <c r="F266" s="114"/>
      <c r="G266" s="114"/>
      <c r="H266" s="114"/>
      <c r="I266" s="114"/>
      <c r="J266" s="114">
        <f t="shared" si="8"/>
        <v>0</v>
      </c>
      <c r="K266" s="114"/>
      <c r="L266" s="114"/>
      <c r="M266" s="114" t="s">
        <v>99</v>
      </c>
      <c r="N266" s="114"/>
    </row>
    <row r="267" spans="1:14" ht="30" customHeight="1" x14ac:dyDescent="0.2">
      <c r="A267" s="112"/>
      <c r="B267" s="114" t="str">
        <f>IFERROR(VLOOKUP(A267,article!$A$2:$B$200,2,FALSE),"")</f>
        <v/>
      </c>
      <c r="C267" s="114">
        <f>VLOOKUP(A267,article!$F$2:$G$200,2,FALSE)</f>
        <v>0</v>
      </c>
      <c r="D267" s="114"/>
      <c r="E267" s="122">
        <f t="shared" si="9"/>
        <v>0</v>
      </c>
      <c r="F267" s="114"/>
      <c r="G267" s="114"/>
      <c r="H267" s="114"/>
      <c r="I267" s="114"/>
      <c r="J267" s="114">
        <f t="shared" si="8"/>
        <v>0</v>
      </c>
      <c r="K267" s="114"/>
      <c r="L267" s="114"/>
      <c r="M267" s="114" t="s">
        <v>99</v>
      </c>
      <c r="N267" s="114"/>
    </row>
    <row r="268" spans="1:14" ht="30" customHeight="1" x14ac:dyDescent="0.2">
      <c r="A268" s="112"/>
      <c r="B268" s="114" t="str">
        <f>IFERROR(VLOOKUP(A268,article!$A$2:$B$200,2,FALSE),"")</f>
        <v/>
      </c>
      <c r="C268" s="114">
        <f>VLOOKUP(A268,article!$F$2:$G$200,2,FALSE)</f>
        <v>0</v>
      </c>
      <c r="D268" s="114"/>
      <c r="E268" s="122">
        <f t="shared" si="9"/>
        <v>0</v>
      </c>
      <c r="F268" s="114"/>
      <c r="G268" s="114"/>
      <c r="H268" s="114"/>
      <c r="I268" s="114"/>
      <c r="J268" s="114">
        <f t="shared" si="8"/>
        <v>0</v>
      </c>
      <c r="K268" s="114"/>
      <c r="L268" s="114"/>
      <c r="M268" s="114" t="s">
        <v>99</v>
      </c>
      <c r="N268" s="114"/>
    </row>
    <row r="269" spans="1:14" ht="30" customHeight="1" x14ac:dyDescent="0.2">
      <c r="A269" s="112"/>
      <c r="B269" s="114" t="str">
        <f>IFERROR(VLOOKUP(A269,article!$A$2:$B$200,2,FALSE),"")</f>
        <v/>
      </c>
      <c r="C269" s="114">
        <f>VLOOKUP(A269,article!$F$2:$G$200,2,FALSE)</f>
        <v>0</v>
      </c>
      <c r="D269" s="114"/>
      <c r="E269" s="122">
        <f t="shared" si="9"/>
        <v>0</v>
      </c>
      <c r="F269" s="114"/>
      <c r="G269" s="114"/>
      <c r="H269" s="114"/>
      <c r="I269" s="114"/>
      <c r="J269" s="114">
        <f t="shared" si="8"/>
        <v>0</v>
      </c>
      <c r="K269" s="114"/>
      <c r="L269" s="114"/>
      <c r="M269" s="114" t="s">
        <v>99</v>
      </c>
      <c r="N269" s="114"/>
    </row>
    <row r="270" spans="1:14" ht="30" customHeight="1" x14ac:dyDescent="0.2">
      <c r="A270" s="112"/>
      <c r="B270" s="114" t="str">
        <f>IFERROR(VLOOKUP(A270,article!$A$2:$B$200,2,FALSE),"")</f>
        <v/>
      </c>
      <c r="C270" s="114">
        <f>VLOOKUP(A270,article!$F$2:$G$200,2,FALSE)</f>
        <v>0</v>
      </c>
      <c r="D270" s="114"/>
      <c r="E270" s="122">
        <f t="shared" si="9"/>
        <v>0</v>
      </c>
      <c r="F270" s="114"/>
      <c r="G270" s="114"/>
      <c r="H270" s="114"/>
      <c r="I270" s="114"/>
      <c r="J270" s="114">
        <f t="shared" si="8"/>
        <v>0</v>
      </c>
      <c r="K270" s="114"/>
      <c r="L270" s="114"/>
      <c r="M270" s="114" t="s">
        <v>99</v>
      </c>
      <c r="N270" s="114"/>
    </row>
    <row r="271" spans="1:14" ht="30" customHeight="1" x14ac:dyDescent="0.2">
      <c r="A271" s="112"/>
      <c r="B271" s="114" t="str">
        <f>IFERROR(VLOOKUP(A271,article!$A$2:$B$200,2,FALSE),"")</f>
        <v/>
      </c>
      <c r="C271" s="114">
        <f>VLOOKUP(A271,article!$F$2:$G$200,2,FALSE)</f>
        <v>0</v>
      </c>
      <c r="D271" s="114"/>
      <c r="E271" s="122">
        <f t="shared" si="9"/>
        <v>0</v>
      </c>
      <c r="F271" s="114"/>
      <c r="G271" s="114"/>
      <c r="H271" s="114"/>
      <c r="I271" s="114"/>
      <c r="J271" s="114">
        <f t="shared" si="8"/>
        <v>0</v>
      </c>
      <c r="K271" s="114"/>
      <c r="L271" s="114"/>
      <c r="M271" s="114" t="s">
        <v>99</v>
      </c>
      <c r="N271" s="114"/>
    </row>
    <row r="272" spans="1:14" ht="30" customHeight="1" x14ac:dyDescent="0.2">
      <c r="A272" s="112"/>
      <c r="B272" s="114" t="str">
        <f>IFERROR(VLOOKUP(A272,article!$A$2:$B$200,2,FALSE),"")</f>
        <v/>
      </c>
      <c r="C272" s="114">
        <f>VLOOKUP(A272,article!$F$2:$G$200,2,FALSE)</f>
        <v>0</v>
      </c>
      <c r="D272" s="114"/>
      <c r="E272" s="122">
        <f t="shared" si="9"/>
        <v>0</v>
      </c>
      <c r="F272" s="114"/>
      <c r="G272" s="114"/>
      <c r="H272" s="114"/>
      <c r="I272" s="114"/>
      <c r="J272" s="114">
        <f t="shared" si="8"/>
        <v>0</v>
      </c>
      <c r="K272" s="114"/>
      <c r="L272" s="114"/>
      <c r="M272" s="114" t="s">
        <v>99</v>
      </c>
      <c r="N272" s="114"/>
    </row>
    <row r="273" spans="1:14" ht="30" customHeight="1" x14ac:dyDescent="0.2">
      <c r="A273" s="112"/>
      <c r="B273" s="114" t="str">
        <f>IFERROR(VLOOKUP(A273,article!$A$2:$B$200,2,FALSE),"")</f>
        <v/>
      </c>
      <c r="C273" s="114">
        <f>VLOOKUP(A273,article!$F$2:$G$200,2,FALSE)</f>
        <v>0</v>
      </c>
      <c r="D273" s="114"/>
      <c r="E273" s="122">
        <f t="shared" si="9"/>
        <v>0</v>
      </c>
      <c r="F273" s="114"/>
      <c r="G273" s="114"/>
      <c r="H273" s="114"/>
      <c r="I273" s="114"/>
      <c r="J273" s="114">
        <f t="shared" si="8"/>
        <v>0</v>
      </c>
      <c r="K273" s="114"/>
      <c r="L273" s="114"/>
      <c r="M273" s="114" t="s">
        <v>99</v>
      </c>
      <c r="N273" s="114"/>
    </row>
    <row r="274" spans="1:14" ht="30" customHeight="1" x14ac:dyDescent="0.2">
      <c r="A274" s="112"/>
      <c r="B274" s="114" t="str">
        <f>IFERROR(VLOOKUP(A274,article!$A$2:$B$200,2,FALSE),"")</f>
        <v/>
      </c>
      <c r="C274" s="114">
        <f>VLOOKUP(A274,article!$F$2:$G$200,2,FALSE)</f>
        <v>0</v>
      </c>
      <c r="D274" s="114"/>
      <c r="E274" s="122">
        <f t="shared" si="9"/>
        <v>0</v>
      </c>
      <c r="F274" s="114"/>
      <c r="G274" s="114"/>
      <c r="H274" s="114"/>
      <c r="I274" s="114"/>
      <c r="J274" s="114">
        <f t="shared" si="8"/>
        <v>0</v>
      </c>
      <c r="K274" s="114"/>
      <c r="L274" s="114"/>
      <c r="M274" s="114" t="s">
        <v>99</v>
      </c>
      <c r="N274" s="114"/>
    </row>
    <row r="275" spans="1:14" ht="30" customHeight="1" x14ac:dyDescent="0.2">
      <c r="A275" s="112"/>
      <c r="B275" s="114" t="str">
        <f>IFERROR(VLOOKUP(A275,article!$A$2:$B$200,2,FALSE),"")</f>
        <v/>
      </c>
      <c r="C275" s="114">
        <f>VLOOKUP(A275,article!$F$2:$G$200,2,FALSE)</f>
        <v>0</v>
      </c>
      <c r="D275" s="114"/>
      <c r="E275" s="122">
        <f t="shared" si="9"/>
        <v>0</v>
      </c>
      <c r="F275" s="114"/>
      <c r="G275" s="114"/>
      <c r="H275" s="114"/>
      <c r="I275" s="114"/>
      <c r="J275" s="114">
        <f t="shared" si="8"/>
        <v>0</v>
      </c>
      <c r="K275" s="114"/>
      <c r="L275" s="114"/>
      <c r="M275" s="114" t="s">
        <v>99</v>
      </c>
      <c r="N275" s="114"/>
    </row>
    <row r="276" spans="1:14" ht="30" customHeight="1" x14ac:dyDescent="0.2">
      <c r="A276" s="112"/>
      <c r="B276" s="114" t="str">
        <f>IFERROR(VLOOKUP(A276,article!$A$2:$B$200,2,FALSE),"")</f>
        <v/>
      </c>
      <c r="C276" s="114">
        <f>VLOOKUP(A276,article!$F$2:$G$200,2,FALSE)</f>
        <v>0</v>
      </c>
      <c r="D276" s="114"/>
      <c r="E276" s="122">
        <f t="shared" si="9"/>
        <v>0</v>
      </c>
      <c r="F276" s="114"/>
      <c r="G276" s="114"/>
      <c r="H276" s="114"/>
      <c r="I276" s="114"/>
      <c r="J276" s="114">
        <f t="shared" si="8"/>
        <v>0</v>
      </c>
      <c r="K276" s="114"/>
      <c r="L276" s="114"/>
      <c r="M276" s="114" t="s">
        <v>99</v>
      </c>
      <c r="N276" s="114"/>
    </row>
    <row r="277" spans="1:14" ht="30" customHeight="1" x14ac:dyDescent="0.2">
      <c r="A277" s="112"/>
      <c r="B277" s="104" t="str">
        <f>IFERROR(VLOOKUP(A277,article!$A$2:$B$200,2,FALSE),"")</f>
        <v/>
      </c>
      <c r="C277" s="104">
        <f>VLOOKUP(A277,article!$F$2:$G$200,2,FALSE)</f>
        <v>0</v>
      </c>
      <c r="D277" s="104"/>
      <c r="E277" s="122">
        <f t="shared" si="9"/>
        <v>0</v>
      </c>
      <c r="F277" s="104"/>
      <c r="G277" s="104"/>
      <c r="H277" s="104"/>
      <c r="I277" s="104"/>
      <c r="J277" s="104">
        <f t="shared" si="8"/>
        <v>0</v>
      </c>
      <c r="K277" s="104"/>
      <c r="L277" s="104"/>
      <c r="M277" s="104" t="s">
        <v>99</v>
      </c>
      <c r="N277" s="104"/>
    </row>
    <row r="278" spans="1:14" ht="30" customHeight="1" x14ac:dyDescent="0.2">
      <c r="A278" s="112"/>
      <c r="B278" s="114" t="str">
        <f>IFERROR(VLOOKUP(A278,article!$A$2:$B$200,2,FALSE),"")</f>
        <v/>
      </c>
      <c r="C278" s="114">
        <f>VLOOKUP(A278,article!$F$2:$G$200,2,FALSE)</f>
        <v>0</v>
      </c>
      <c r="D278" s="114"/>
      <c r="E278" s="122">
        <f t="shared" si="9"/>
        <v>0</v>
      </c>
      <c r="F278" s="114"/>
      <c r="G278" s="114"/>
      <c r="H278" s="114"/>
      <c r="I278" s="114"/>
      <c r="J278" s="114">
        <f t="shared" si="8"/>
        <v>0</v>
      </c>
      <c r="K278" s="114"/>
      <c r="L278" s="114"/>
      <c r="M278" s="114" t="s">
        <v>99</v>
      </c>
      <c r="N278" s="114"/>
    </row>
    <row r="279" spans="1:14" ht="30" customHeight="1" x14ac:dyDescent="0.2">
      <c r="A279" s="112"/>
      <c r="B279" s="114" t="str">
        <f>IFERROR(VLOOKUP(A279,article!$A$2:$B$200,2,FALSE),"")</f>
        <v/>
      </c>
      <c r="C279" s="114">
        <f>VLOOKUP(A279,article!$F$2:$G$200,2,FALSE)</f>
        <v>0</v>
      </c>
      <c r="D279" s="114"/>
      <c r="E279" s="122">
        <f t="shared" si="9"/>
        <v>0</v>
      </c>
      <c r="F279" s="114"/>
      <c r="G279" s="114"/>
      <c r="H279" s="114"/>
      <c r="I279" s="114"/>
      <c r="J279" s="114">
        <f t="shared" si="8"/>
        <v>0</v>
      </c>
      <c r="K279" s="114"/>
      <c r="L279" s="114"/>
      <c r="M279" s="114" t="s">
        <v>99</v>
      </c>
      <c r="N279" s="114"/>
    </row>
    <row r="280" spans="1:14" ht="30" customHeight="1" x14ac:dyDescent="0.2">
      <c r="A280" s="112"/>
      <c r="B280" s="114" t="str">
        <f>IFERROR(VLOOKUP(A280,article!$A$2:$B$200,2,FALSE),"")</f>
        <v/>
      </c>
      <c r="C280" s="114">
        <f>VLOOKUP(A280,article!$F$2:$G$200,2,FALSE)</f>
        <v>0</v>
      </c>
      <c r="D280" s="114"/>
      <c r="E280" s="122">
        <f t="shared" si="9"/>
        <v>0</v>
      </c>
      <c r="F280" s="114"/>
      <c r="G280" s="114"/>
      <c r="H280" s="114"/>
      <c r="I280" s="114"/>
      <c r="J280" s="114">
        <f t="shared" si="8"/>
        <v>0</v>
      </c>
      <c r="K280" s="114"/>
      <c r="L280" s="114"/>
      <c r="M280" s="114" t="s">
        <v>99</v>
      </c>
      <c r="N280" s="114"/>
    </row>
    <row r="281" spans="1:14" ht="30" customHeight="1" x14ac:dyDescent="0.2">
      <c r="A281" s="112"/>
      <c r="B281" s="114" t="str">
        <f>IFERROR(VLOOKUP(A281,article!$A$2:$B$200,2,FALSE),"")</f>
        <v/>
      </c>
      <c r="C281" s="114">
        <f>VLOOKUP(A281,article!$F$2:$G$200,2,FALSE)</f>
        <v>0</v>
      </c>
      <c r="D281" s="114"/>
      <c r="E281" s="122">
        <f t="shared" si="9"/>
        <v>0</v>
      </c>
      <c r="F281" s="114"/>
      <c r="G281" s="114"/>
      <c r="H281" s="114"/>
      <c r="I281" s="114"/>
      <c r="J281" s="114">
        <f t="shared" si="8"/>
        <v>0</v>
      </c>
      <c r="K281" s="114"/>
      <c r="L281" s="114"/>
      <c r="M281" s="114" t="s">
        <v>99</v>
      </c>
      <c r="N281" s="114"/>
    </row>
    <row r="282" spans="1:14" ht="30" customHeight="1" x14ac:dyDescent="0.2">
      <c r="A282" s="112"/>
      <c r="B282" s="114" t="str">
        <f>IFERROR(VLOOKUP(A282,article!$A$2:$B$200,2,FALSE),"")</f>
        <v/>
      </c>
      <c r="C282" s="114">
        <f>VLOOKUP(A282,article!$F$2:$G$200,2,FALSE)</f>
        <v>0</v>
      </c>
      <c r="D282" s="114"/>
      <c r="E282" s="122">
        <f t="shared" si="9"/>
        <v>0</v>
      </c>
      <c r="F282" s="114"/>
      <c r="G282" s="114"/>
      <c r="H282" s="114"/>
      <c r="I282" s="114"/>
      <c r="J282" s="114">
        <f t="shared" si="8"/>
        <v>0</v>
      </c>
      <c r="K282" s="114"/>
      <c r="L282" s="114"/>
      <c r="M282" s="114" t="s">
        <v>99</v>
      </c>
      <c r="N282" s="114"/>
    </row>
    <row r="283" spans="1:14" ht="30" customHeight="1" x14ac:dyDescent="0.2">
      <c r="A283" s="112"/>
      <c r="B283" s="114" t="str">
        <f>IFERROR(VLOOKUP(A283,article!$A$2:$B$200,2,FALSE),"")</f>
        <v/>
      </c>
      <c r="C283" s="114">
        <f>VLOOKUP(A283,article!$F$2:$G$200,2,FALSE)</f>
        <v>0</v>
      </c>
      <c r="D283" s="114"/>
      <c r="E283" s="122">
        <f t="shared" si="9"/>
        <v>0</v>
      </c>
      <c r="F283" s="114"/>
      <c r="G283" s="114"/>
      <c r="H283" s="114"/>
      <c r="I283" s="114"/>
      <c r="J283" s="114">
        <f t="shared" si="8"/>
        <v>0</v>
      </c>
      <c r="K283" s="114"/>
      <c r="L283" s="114"/>
      <c r="M283" s="114" t="s">
        <v>99</v>
      </c>
      <c r="N283" s="114"/>
    </row>
    <row r="284" spans="1:14" ht="30" customHeight="1" x14ac:dyDescent="0.2">
      <c r="A284" s="112"/>
      <c r="B284" s="114" t="str">
        <f>IFERROR(VLOOKUP(A284,article!$A$2:$B$200,2,FALSE),"")</f>
        <v/>
      </c>
      <c r="C284" s="114">
        <f>VLOOKUP(A284,article!$F$2:$G$200,2,FALSE)</f>
        <v>0</v>
      </c>
      <c r="D284" s="114"/>
      <c r="E284" s="122">
        <f t="shared" si="9"/>
        <v>0</v>
      </c>
      <c r="F284" s="114"/>
      <c r="G284" s="114"/>
      <c r="H284" s="114"/>
      <c r="I284" s="114"/>
      <c r="J284" s="114">
        <f t="shared" si="8"/>
        <v>0</v>
      </c>
      <c r="K284" s="114"/>
      <c r="L284" s="114"/>
      <c r="M284" s="114" t="s">
        <v>99</v>
      </c>
      <c r="N284" s="114"/>
    </row>
    <row r="285" spans="1:14" ht="30" customHeight="1" x14ac:dyDescent="0.2">
      <c r="A285" s="112"/>
      <c r="B285" s="114" t="str">
        <f>IFERROR(VLOOKUP(A285,article!$A$2:$B$200,2,FALSE),"")</f>
        <v/>
      </c>
      <c r="C285" s="114">
        <f>VLOOKUP(A285,article!$F$2:$G$200,2,FALSE)</f>
        <v>0</v>
      </c>
      <c r="D285" s="114"/>
      <c r="E285" s="122">
        <f t="shared" si="9"/>
        <v>0</v>
      </c>
      <c r="F285" s="114"/>
      <c r="G285" s="114"/>
      <c r="H285" s="114"/>
      <c r="I285" s="114"/>
      <c r="J285" s="114">
        <f t="shared" si="8"/>
        <v>0</v>
      </c>
      <c r="K285" s="114"/>
      <c r="L285" s="114"/>
      <c r="M285" s="114" t="s">
        <v>99</v>
      </c>
      <c r="N285" s="114"/>
    </row>
    <row r="286" spans="1:14" ht="30" customHeight="1" x14ac:dyDescent="0.2">
      <c r="A286" s="112"/>
      <c r="B286" s="114" t="str">
        <f>IFERROR(VLOOKUP(A286,article!$A$2:$B$200,2,FALSE),"")</f>
        <v/>
      </c>
      <c r="C286" s="114">
        <f>VLOOKUP(A286,article!$F$2:$G$200,2,FALSE)</f>
        <v>0</v>
      </c>
      <c r="D286" s="114"/>
      <c r="E286" s="122">
        <f t="shared" si="9"/>
        <v>0</v>
      </c>
      <c r="F286" s="114"/>
      <c r="G286" s="114"/>
      <c r="H286" s="114"/>
      <c r="I286" s="114"/>
      <c r="J286" s="114">
        <f t="shared" si="8"/>
        <v>0</v>
      </c>
      <c r="K286" s="114"/>
      <c r="L286" s="114"/>
      <c r="M286" s="114" t="s">
        <v>99</v>
      </c>
      <c r="N286" s="114"/>
    </row>
    <row r="287" spans="1:14" ht="30" customHeight="1" x14ac:dyDescent="0.2">
      <c r="A287" s="112"/>
      <c r="B287" s="114" t="str">
        <f>IFERROR(VLOOKUP(A287,article!$A$2:$B$200,2,FALSE),"")</f>
        <v/>
      </c>
      <c r="C287" s="114">
        <f>VLOOKUP(A287,article!$F$2:$G$200,2,FALSE)</f>
        <v>0</v>
      </c>
      <c r="D287" s="114"/>
      <c r="E287" s="122">
        <f t="shared" si="9"/>
        <v>0</v>
      </c>
      <c r="F287" s="114"/>
      <c r="G287" s="114"/>
      <c r="H287" s="114"/>
      <c r="I287" s="114"/>
      <c r="J287" s="114">
        <f t="shared" si="8"/>
        <v>0</v>
      </c>
      <c r="K287" s="114"/>
      <c r="L287" s="114"/>
      <c r="M287" s="114" t="s">
        <v>99</v>
      </c>
      <c r="N287" s="114"/>
    </row>
    <row r="288" spans="1:14" ht="30" customHeight="1" x14ac:dyDescent="0.2">
      <c r="A288" s="112"/>
      <c r="B288" s="114" t="str">
        <f>IFERROR(VLOOKUP(A288,article!$A$2:$B$200,2,FALSE),"")</f>
        <v/>
      </c>
      <c r="C288" s="114">
        <f>VLOOKUP(A288,article!$F$2:$G$200,2,FALSE)</f>
        <v>0</v>
      </c>
      <c r="D288" s="114"/>
      <c r="E288" s="122">
        <f t="shared" si="9"/>
        <v>0</v>
      </c>
      <c r="F288" s="114"/>
      <c r="G288" s="114"/>
      <c r="H288" s="114"/>
      <c r="I288" s="114"/>
      <c r="J288" s="114">
        <f t="shared" si="8"/>
        <v>0</v>
      </c>
      <c r="K288" s="114"/>
      <c r="L288" s="114"/>
      <c r="M288" s="114" t="s">
        <v>99</v>
      </c>
      <c r="N288" s="114"/>
    </row>
    <row r="289" spans="1:14" ht="30" customHeight="1" x14ac:dyDescent="0.2">
      <c r="A289" s="112"/>
      <c r="B289" s="114" t="str">
        <f>IFERROR(VLOOKUP(A289,article!$A$2:$B$200,2,FALSE),"")</f>
        <v/>
      </c>
      <c r="C289" s="114">
        <f>VLOOKUP(A289,article!$F$2:$G$200,2,FALSE)</f>
        <v>0</v>
      </c>
      <c r="D289" s="114"/>
      <c r="E289" s="122">
        <f t="shared" si="9"/>
        <v>0</v>
      </c>
      <c r="F289" s="114"/>
      <c r="G289" s="114"/>
      <c r="H289" s="114"/>
      <c r="I289" s="114"/>
      <c r="J289" s="114">
        <f t="shared" si="8"/>
        <v>0</v>
      </c>
      <c r="K289" s="114"/>
      <c r="L289" s="114"/>
      <c r="M289" s="114" t="s">
        <v>99</v>
      </c>
      <c r="N289" s="114"/>
    </row>
    <row r="290" spans="1:14" ht="30" customHeight="1" x14ac:dyDescent="0.2">
      <c r="A290" s="112"/>
      <c r="B290" s="114" t="str">
        <f>IFERROR(VLOOKUP(A290,article!$A$2:$B$200,2,FALSE),"")</f>
        <v/>
      </c>
      <c r="C290" s="114">
        <f>VLOOKUP(A290,article!$F$2:$G$200,2,FALSE)</f>
        <v>0</v>
      </c>
      <c r="D290" s="114"/>
      <c r="E290" s="122">
        <f t="shared" si="9"/>
        <v>0</v>
      </c>
      <c r="F290" s="114"/>
      <c r="G290" s="114"/>
      <c r="H290" s="114"/>
      <c r="I290" s="114"/>
      <c r="J290" s="114">
        <f t="shared" si="8"/>
        <v>0</v>
      </c>
      <c r="K290" s="114"/>
      <c r="L290" s="114"/>
      <c r="M290" s="114" t="s">
        <v>99</v>
      </c>
      <c r="N290" s="114"/>
    </row>
    <row r="291" spans="1:14" ht="30" customHeight="1" x14ac:dyDescent="0.2">
      <c r="A291" s="112"/>
      <c r="B291" s="114" t="str">
        <f>IFERROR(VLOOKUP(A291,article!$A$2:$B$200,2,FALSE),"")</f>
        <v/>
      </c>
      <c r="C291" s="114">
        <f>VLOOKUP(A291,article!$F$2:$G$200,2,FALSE)</f>
        <v>0</v>
      </c>
      <c r="D291" s="114"/>
      <c r="E291" s="122">
        <f t="shared" si="9"/>
        <v>0</v>
      </c>
      <c r="F291" s="114"/>
      <c r="G291" s="114"/>
      <c r="H291" s="114"/>
      <c r="I291" s="114"/>
      <c r="J291" s="114">
        <f t="shared" si="8"/>
        <v>0</v>
      </c>
      <c r="K291" s="114"/>
      <c r="L291" s="114"/>
      <c r="M291" s="114"/>
      <c r="N291" s="114"/>
    </row>
    <row r="292" spans="1:14" ht="30" customHeight="1" x14ac:dyDescent="0.2">
      <c r="A292" s="112"/>
      <c r="B292" s="114" t="str">
        <f>IFERROR(VLOOKUP(A292,article!$A$2:$B$200,2,FALSE),"")</f>
        <v/>
      </c>
      <c r="C292" s="114">
        <f>VLOOKUP(A292,article!$F$2:$G$200,2,FALSE)</f>
        <v>0</v>
      </c>
      <c r="D292" s="114"/>
      <c r="E292" s="122">
        <f t="shared" si="9"/>
        <v>0</v>
      </c>
      <c r="F292" s="114"/>
      <c r="G292" s="114"/>
      <c r="H292" s="114"/>
      <c r="I292" s="114"/>
      <c r="J292" s="114">
        <f t="shared" si="8"/>
        <v>0</v>
      </c>
      <c r="K292" s="114"/>
      <c r="L292" s="114"/>
      <c r="M292" s="114"/>
      <c r="N292" s="114"/>
    </row>
    <row r="293" spans="1:14" ht="30" customHeight="1" x14ac:dyDescent="0.2">
      <c r="A293" s="112"/>
      <c r="B293" s="114" t="str">
        <f>IFERROR(VLOOKUP(A293,article!$A$2:$B$200,2,FALSE),"")</f>
        <v/>
      </c>
      <c r="C293" s="114">
        <f>VLOOKUP(A293,article!$F$2:$G$200,2,FALSE)</f>
        <v>0</v>
      </c>
      <c r="D293" s="114"/>
      <c r="E293" s="122">
        <f t="shared" si="9"/>
        <v>0</v>
      </c>
      <c r="F293" s="114"/>
      <c r="G293" s="114"/>
      <c r="H293" s="114"/>
      <c r="I293" s="114"/>
      <c r="J293" s="114">
        <f t="shared" si="8"/>
        <v>0</v>
      </c>
      <c r="K293" s="114"/>
      <c r="L293" s="114"/>
      <c r="M293" s="114"/>
      <c r="N293" s="114"/>
    </row>
    <row r="294" spans="1:14" ht="30" customHeight="1" x14ac:dyDescent="0.2">
      <c r="A294" s="112"/>
      <c r="B294" s="114" t="str">
        <f>IFERROR(VLOOKUP(A294,article!$A$2:$B$200,2,FALSE),"")</f>
        <v/>
      </c>
      <c r="C294" s="114">
        <f>VLOOKUP(A294,article!$F$2:$G$200,2,FALSE)</f>
        <v>0</v>
      </c>
      <c r="D294" s="114"/>
      <c r="E294" s="122">
        <f t="shared" si="9"/>
        <v>0</v>
      </c>
      <c r="F294" s="114"/>
      <c r="G294" s="114"/>
      <c r="H294" s="114"/>
      <c r="I294" s="114"/>
      <c r="J294" s="114">
        <f t="shared" si="8"/>
        <v>0</v>
      </c>
      <c r="K294" s="114"/>
      <c r="L294" s="114"/>
      <c r="M294" s="114"/>
      <c r="N294" s="114"/>
    </row>
    <row r="295" spans="1:14" ht="30" customHeight="1" x14ac:dyDescent="0.2">
      <c r="A295" s="112"/>
      <c r="B295" s="114" t="str">
        <f>IFERROR(VLOOKUP(A295,article!$A$2:$B$200,2,FALSE),"")</f>
        <v/>
      </c>
      <c r="C295" s="114">
        <f>VLOOKUP(A295,article!$F$2:$G$200,2,FALSE)</f>
        <v>0</v>
      </c>
      <c r="D295" s="114"/>
      <c r="E295" s="122">
        <f t="shared" si="9"/>
        <v>0</v>
      </c>
      <c r="F295" s="114"/>
      <c r="G295" s="114"/>
      <c r="H295" s="114"/>
      <c r="I295" s="114"/>
      <c r="J295" s="114">
        <f t="shared" ref="J295:J298" si="10">I295</f>
        <v>0</v>
      </c>
      <c r="K295" s="114"/>
      <c r="L295" s="114"/>
      <c r="M295" s="114"/>
      <c r="N295" s="114"/>
    </row>
    <row r="296" spans="1:14" ht="30" customHeight="1" x14ac:dyDescent="0.2">
      <c r="A296" s="112"/>
      <c r="B296" s="114" t="str">
        <f>IFERROR(VLOOKUP(A296,article!$A$2:$B$200,2,FALSE),"")</f>
        <v/>
      </c>
      <c r="C296" s="114">
        <f>VLOOKUP(A296,article!$F$2:$G$200,2,FALSE)</f>
        <v>0</v>
      </c>
      <c r="D296" s="114"/>
      <c r="E296" s="122">
        <f t="shared" si="9"/>
        <v>0</v>
      </c>
      <c r="F296" s="114"/>
      <c r="G296" s="114"/>
      <c r="H296" s="114"/>
      <c r="I296" s="114"/>
      <c r="J296" s="114">
        <f t="shared" si="10"/>
        <v>0</v>
      </c>
      <c r="K296" s="114"/>
      <c r="L296" s="114"/>
      <c r="M296" s="114"/>
      <c r="N296" s="114"/>
    </row>
    <row r="297" spans="1:14" ht="30" customHeight="1" x14ac:dyDescent="0.2">
      <c r="A297" s="112"/>
      <c r="B297" s="114" t="str">
        <f>IFERROR(VLOOKUP(A297,article!$A$2:$B$200,2,FALSE),"")</f>
        <v/>
      </c>
      <c r="C297" s="114">
        <f>VLOOKUP(A297,article!$F$2:$G$200,2,FALSE)</f>
        <v>0</v>
      </c>
      <c r="D297" s="114"/>
      <c r="E297" s="122">
        <f t="shared" si="9"/>
        <v>0</v>
      </c>
      <c r="F297" s="114"/>
      <c r="G297" s="114"/>
      <c r="H297" s="114"/>
      <c r="I297" s="114"/>
      <c r="J297" s="114">
        <f t="shared" si="10"/>
        <v>0</v>
      </c>
      <c r="K297" s="114"/>
      <c r="L297" s="114"/>
      <c r="M297" s="114"/>
      <c r="N297" s="114"/>
    </row>
    <row r="298" spans="1:14" ht="33" customHeight="1" x14ac:dyDescent="0.2">
      <c r="A298" s="112"/>
      <c r="B298" s="114" t="str">
        <f>IFERROR(VLOOKUP(A298,article!$A$2:$B$200,2,FALSE),"")</f>
        <v/>
      </c>
      <c r="C298" s="114">
        <f>VLOOKUP(A298,article!$F$2:$G$200,2,FALSE)</f>
        <v>0</v>
      </c>
      <c r="D298" s="114"/>
      <c r="E298" s="122">
        <f t="shared" si="9"/>
        <v>0</v>
      </c>
      <c r="F298" s="114"/>
      <c r="G298" s="114"/>
      <c r="H298" s="114"/>
      <c r="I298" s="114"/>
      <c r="J298" s="114">
        <f t="shared" si="10"/>
        <v>0</v>
      </c>
      <c r="K298" s="114"/>
      <c r="L298" s="114"/>
      <c r="M298" s="114"/>
      <c r="N298" s="114"/>
    </row>
    <row r="299" spans="1:14" ht="27.75" thickBot="1" x14ac:dyDescent="0.25">
      <c r="A299" s="112"/>
      <c r="B299" s="114" t="str">
        <f>IFERROR(VLOOKUP(A299,article!$A$2:$B$200,2,FALSE),"")</f>
        <v/>
      </c>
      <c r="C299" s="114">
        <f>VLOOKUP(A299,article!$F$2:$G$200,2,FALSE)</f>
        <v>0</v>
      </c>
      <c r="D299" s="114"/>
      <c r="E299" s="122">
        <f t="shared" si="9"/>
        <v>0</v>
      </c>
      <c r="F299" s="114"/>
      <c r="G299" s="114"/>
      <c r="H299" s="114"/>
      <c r="I299" s="114"/>
      <c r="J299" s="114">
        <f>I299</f>
        <v>0</v>
      </c>
      <c r="K299" s="114"/>
      <c r="L299" s="114"/>
      <c r="M299" s="114"/>
      <c r="N299" s="114"/>
    </row>
    <row r="300" spans="1:14" ht="42.75" thickBot="1" x14ac:dyDescent="0.25">
      <c r="A300" s="90"/>
      <c r="B300" s="91"/>
      <c r="C300" s="92" t="s">
        <v>134</v>
      </c>
      <c r="D300" s="93">
        <f>SUBTOTAL(109,Tableau9[Qte])</f>
        <v>14224</v>
      </c>
      <c r="E300" s="94" t="s">
        <v>132</v>
      </c>
      <c r="F300" s="95">
        <f>SUBTOTAL(9,Tableau9[valleur fiscal])</f>
        <v>73475.130000000034</v>
      </c>
      <c r="G300" s="96"/>
      <c r="H300" s="90"/>
      <c r="I300" s="97"/>
      <c r="J300" s="98"/>
      <c r="K300" s="99"/>
      <c r="L300" s="90"/>
      <c r="M300" s="100"/>
      <c r="N300"/>
    </row>
  </sheetData>
  <sortState ref="A12:E24">
    <sortCondition ref="A11"/>
  </sortState>
  <mergeCells count="3">
    <mergeCell ref="E1:J4"/>
    <mergeCell ref="B1:C1"/>
    <mergeCell ref="F5:J5"/>
  </mergeCells>
  <phoneticPr fontId="2" type="noConversion"/>
  <pageMargins left="0.31496062992125984" right="0.39370078740157483" top="0.74803149606299213" bottom="0.74803149606299213" header="0.31496062992125984" footer="0.31496062992125984"/>
  <pageSetup paperSize="9" scale="42" fitToHeight="0" orientation="landscape" horizontalDpi="4294967294" r:id="rId1"/>
  <headerFooter alignWithMargins="0"/>
  <ignoredErrors>
    <ignoredError sqref="C126:C152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article!$K$2:$K$101</xm:f>
          </x14:formula1>
          <xm:sqref>A10</xm:sqref>
        </x14:dataValidation>
        <x14:dataValidation type="list" allowBlank="1" showInputMessage="1" showErrorMessage="1">
          <x14:formula1>
            <xm:f>article!$K$2:$K$200</xm:f>
          </x14:formula1>
          <xm:sqref>A11:A12 A14:A116 A118:A299</xm:sqref>
        </x14:dataValidation>
        <x14:dataValidation type="list" allowBlank="1" showInputMessage="1" showErrorMessage="1">
          <x14:formula1>
            <xm:f>article!$K$2:$K$200</xm:f>
          </x14:formula1>
          <xm:sqref>A13</xm:sqref>
        </x14:dataValidation>
        <x14:dataValidation type="list" showInputMessage="1" showErrorMessage="1">
          <x14:formula1>
            <xm:f>article!$K$2:$K$200</xm:f>
          </x14:formula1>
          <xm:sqref>A117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01"/>
  <sheetViews>
    <sheetView workbookViewId="0">
      <pane ySplit="1" topLeftCell="A120" activePane="bottomLeft" state="frozen"/>
      <selection pane="bottomLeft" activeCell="A139" sqref="A139"/>
    </sheetView>
  </sheetViews>
  <sheetFormatPr baseColWidth="10" defaultColWidth="30.42578125" defaultRowHeight="12.75" x14ac:dyDescent="0.2"/>
  <cols>
    <col min="1" max="1" width="80" style="5" customWidth="1"/>
    <col min="2" max="2" width="18" style="5" customWidth="1"/>
    <col min="3" max="3" width="10" style="5" bestFit="1" customWidth="1"/>
    <col min="4" max="4" width="12.7109375" style="5" bestFit="1" customWidth="1"/>
    <col min="5" max="5" width="3.140625" style="5" customWidth="1"/>
    <col min="6" max="6" width="80" style="5" bestFit="1" customWidth="1"/>
    <col min="7" max="7" width="11.85546875" style="5" bestFit="1" customWidth="1"/>
    <col min="8" max="8" width="18.140625" style="5" customWidth="1"/>
    <col min="9" max="9" width="16.7109375" style="5" customWidth="1"/>
    <col min="10" max="10" width="7.28515625" style="5" customWidth="1"/>
    <col min="11" max="11" width="101.5703125" style="88" bestFit="1" customWidth="1"/>
    <col min="12" max="16384" width="30.42578125" style="5"/>
  </cols>
  <sheetData>
    <row r="1" spans="1:13" ht="18" customHeight="1" thickTop="1" thickBot="1" x14ac:dyDescent="0.35">
      <c r="A1" s="36" t="s">
        <v>8</v>
      </c>
      <c r="B1" s="37" t="s">
        <v>9</v>
      </c>
      <c r="D1" s="2"/>
      <c r="E1" s="2"/>
      <c r="F1" s="46" t="s">
        <v>8</v>
      </c>
      <c r="G1" s="47" t="s">
        <v>2</v>
      </c>
      <c r="H1" s="2"/>
      <c r="I1" s="3"/>
      <c r="J1" s="145" t="s">
        <v>140</v>
      </c>
      <c r="K1" s="84" t="s">
        <v>142</v>
      </c>
      <c r="L1" s="4"/>
      <c r="M1" s="4"/>
    </row>
    <row r="2" spans="1:13" ht="18.75" thickTop="1" x14ac:dyDescent="0.3">
      <c r="A2" s="38" t="s">
        <v>23</v>
      </c>
      <c r="B2" s="39">
        <v>73269092</v>
      </c>
      <c r="D2" s="6"/>
      <c r="E2" s="6"/>
      <c r="F2" s="48" t="str">
        <f t="shared" ref="F2:F33" si="0">A2</f>
        <v>Gancho Acortador VHO 6-8</v>
      </c>
      <c r="G2" s="57">
        <v>0.2</v>
      </c>
      <c r="H2" s="6"/>
      <c r="I2" s="6"/>
      <c r="J2" s="146"/>
      <c r="K2" s="81" t="s">
        <v>49</v>
      </c>
      <c r="L2" s="4"/>
      <c r="M2" s="4"/>
    </row>
    <row r="3" spans="1:13" ht="18" x14ac:dyDescent="0.3">
      <c r="A3" s="38" t="s">
        <v>24</v>
      </c>
      <c r="B3" s="39">
        <v>73269092</v>
      </c>
      <c r="D3" s="6"/>
      <c r="E3" s="6"/>
      <c r="F3" s="49" t="str">
        <f t="shared" si="0"/>
        <v>Gancho Acortador VHO 7/8-8</v>
      </c>
      <c r="G3" s="58">
        <v>0.4</v>
      </c>
      <c r="H3" s="6"/>
      <c r="I3" s="6"/>
      <c r="J3" s="146"/>
      <c r="K3" s="81" t="s">
        <v>64</v>
      </c>
      <c r="L3" s="4"/>
      <c r="M3" s="4"/>
    </row>
    <row r="4" spans="1:13" ht="18.75" x14ac:dyDescent="0.3">
      <c r="A4" s="38" t="s">
        <v>25</v>
      </c>
      <c r="B4" s="39">
        <v>73269092</v>
      </c>
      <c r="D4" s="6"/>
      <c r="E4" s="6"/>
      <c r="F4" s="49" t="str">
        <f t="shared" si="0"/>
        <v>Gancho Acortador VHO 10-8</v>
      </c>
      <c r="G4" s="58">
        <v>0.7</v>
      </c>
      <c r="H4" s="6"/>
      <c r="I4" s="6"/>
      <c r="J4" s="146"/>
      <c r="K4" s="85" t="s">
        <v>198</v>
      </c>
      <c r="L4" s="4"/>
      <c r="M4" s="4"/>
    </row>
    <row r="5" spans="1:13" ht="18.75" x14ac:dyDescent="0.3">
      <c r="A5" s="38" t="s">
        <v>26</v>
      </c>
      <c r="B5" s="39">
        <v>73269092</v>
      </c>
      <c r="D5" s="6"/>
      <c r="E5" s="6"/>
      <c r="F5" s="49" t="str">
        <f t="shared" si="0"/>
        <v>Gancho Acortador VHO 13-8</v>
      </c>
      <c r="G5" s="58">
        <v>1.3</v>
      </c>
      <c r="H5" s="6"/>
      <c r="I5" s="6"/>
      <c r="J5" s="146"/>
      <c r="K5" s="85" t="s">
        <v>190</v>
      </c>
      <c r="L5" s="4"/>
      <c r="M5" s="4"/>
    </row>
    <row r="6" spans="1:13" ht="18" x14ac:dyDescent="0.3">
      <c r="A6" s="38" t="s">
        <v>27</v>
      </c>
      <c r="B6" s="39">
        <v>73269092</v>
      </c>
      <c r="D6" s="6"/>
      <c r="E6" s="6"/>
      <c r="F6" s="49" t="str">
        <f t="shared" si="0"/>
        <v>Gancho Arcotador VHO 18/20-8</v>
      </c>
      <c r="G6" s="58">
        <v>0</v>
      </c>
      <c r="H6" s="6"/>
      <c r="I6" s="6"/>
      <c r="J6" s="146"/>
      <c r="K6" s="81" t="s">
        <v>86</v>
      </c>
      <c r="L6" s="4"/>
      <c r="M6" s="4"/>
    </row>
    <row r="7" spans="1:13" ht="18" x14ac:dyDescent="0.3">
      <c r="A7" s="38" t="s">
        <v>29</v>
      </c>
      <c r="B7" s="39">
        <v>73269092</v>
      </c>
      <c r="D7" s="6"/>
      <c r="E7" s="6"/>
      <c r="F7" s="49" t="str">
        <f t="shared" si="0"/>
        <v>Gancho Arcotador VHO 26-8</v>
      </c>
      <c r="G7" s="58">
        <v>0</v>
      </c>
      <c r="H7" s="6"/>
      <c r="I7" s="6"/>
      <c r="J7" s="146"/>
      <c r="K7" s="81" t="s">
        <v>101</v>
      </c>
      <c r="L7" s="4"/>
      <c r="M7" s="4"/>
    </row>
    <row r="8" spans="1:13" ht="18.75" x14ac:dyDescent="0.3">
      <c r="A8" s="38" t="s">
        <v>28</v>
      </c>
      <c r="B8" s="39">
        <v>73269092</v>
      </c>
      <c r="D8" s="6"/>
      <c r="E8" s="6"/>
      <c r="F8" s="49" t="str">
        <f t="shared" si="0"/>
        <v>Ganvho Arcotador VHO 32-8</v>
      </c>
      <c r="G8" s="54">
        <v>0</v>
      </c>
      <c r="H8" s="6"/>
      <c r="I8" s="6"/>
      <c r="J8" s="146"/>
      <c r="K8" s="89" t="s">
        <v>87</v>
      </c>
      <c r="L8" s="4"/>
      <c r="M8" s="4"/>
    </row>
    <row r="9" spans="1:13" ht="18" x14ac:dyDescent="0.3">
      <c r="A9" s="38" t="s">
        <v>30</v>
      </c>
      <c r="B9" s="39">
        <v>73269092</v>
      </c>
      <c r="D9" s="6"/>
      <c r="E9" s="6"/>
      <c r="F9" s="49" t="str">
        <f t="shared" si="0"/>
        <v>Gancho Seguridad CLG 6-8</v>
      </c>
      <c r="G9" s="54">
        <v>0.4</v>
      </c>
      <c r="H9" s="4"/>
      <c r="I9" s="4"/>
      <c r="J9" s="146"/>
      <c r="K9" s="81" t="s">
        <v>83</v>
      </c>
      <c r="L9" s="4"/>
      <c r="M9" s="4"/>
    </row>
    <row r="10" spans="1:13" ht="18" x14ac:dyDescent="0.3">
      <c r="A10" s="38" t="s">
        <v>31</v>
      </c>
      <c r="B10" s="39">
        <v>73269092</v>
      </c>
      <c r="D10" s="6"/>
      <c r="E10" s="6"/>
      <c r="F10" s="49" t="str">
        <f t="shared" si="0"/>
        <v>Gancho Seguridad CLG 7/8-8</v>
      </c>
      <c r="G10" s="54">
        <v>0.7</v>
      </c>
      <c r="H10" s="4"/>
      <c r="I10" s="4"/>
      <c r="J10" s="146"/>
      <c r="K10" s="81" t="s">
        <v>84</v>
      </c>
      <c r="L10" s="4"/>
      <c r="M10" s="4"/>
    </row>
    <row r="11" spans="1:13" ht="15.75" customHeight="1" x14ac:dyDescent="0.3">
      <c r="A11" s="38" t="s">
        <v>32</v>
      </c>
      <c r="B11" s="39">
        <v>73269092</v>
      </c>
      <c r="D11" s="6"/>
      <c r="E11" s="6"/>
      <c r="F11" s="49" t="str">
        <f t="shared" si="0"/>
        <v>Gancho Seguridad CLG 10-8</v>
      </c>
      <c r="G11" s="54">
        <v>1.5</v>
      </c>
      <c r="H11" s="4"/>
      <c r="I11" s="4"/>
      <c r="J11" s="146"/>
      <c r="K11" s="81" t="s">
        <v>85</v>
      </c>
      <c r="L11" s="4"/>
      <c r="M11" s="4"/>
    </row>
    <row r="12" spans="1:13" ht="18.75" x14ac:dyDescent="0.3">
      <c r="A12" s="38" t="s">
        <v>33</v>
      </c>
      <c r="B12" s="39">
        <v>73269092</v>
      </c>
      <c r="D12" s="6"/>
      <c r="E12" s="6"/>
      <c r="F12" s="49" t="str">
        <f t="shared" si="0"/>
        <v>Gancho Seguridad CLG 13-8</v>
      </c>
      <c r="G12" s="54">
        <v>3</v>
      </c>
      <c r="H12" s="4"/>
      <c r="I12" s="4"/>
      <c r="J12" s="146"/>
      <c r="K12" s="85" t="s">
        <v>148</v>
      </c>
      <c r="L12" s="4"/>
      <c r="M12" s="4"/>
    </row>
    <row r="13" spans="1:13" ht="20.25" customHeight="1" x14ac:dyDescent="0.3">
      <c r="A13" s="40" t="s">
        <v>34</v>
      </c>
      <c r="B13" s="39">
        <v>73269092</v>
      </c>
      <c r="D13" s="6"/>
      <c r="E13" s="6"/>
      <c r="F13" s="49" t="str">
        <f t="shared" si="0"/>
        <v>Union Doble CADENA MOD-VG 6/8</v>
      </c>
      <c r="G13" s="54">
        <v>0.1</v>
      </c>
      <c r="H13" s="4"/>
      <c r="I13" s="4"/>
      <c r="J13" s="146"/>
      <c r="K13" s="81" t="s">
        <v>89</v>
      </c>
      <c r="L13" s="4"/>
      <c r="M13" s="4"/>
    </row>
    <row r="14" spans="1:13" ht="20.25" customHeight="1" x14ac:dyDescent="0.3">
      <c r="A14" s="40" t="s">
        <v>35</v>
      </c>
      <c r="B14" s="39">
        <v>73269092</v>
      </c>
      <c r="D14" s="6"/>
      <c r="E14" s="6"/>
      <c r="F14" s="49" t="str">
        <f t="shared" si="0"/>
        <v>Union Doble CADENA MOD-VG 7-8/8</v>
      </c>
      <c r="G14" s="54">
        <v>0.2</v>
      </c>
      <c r="H14" s="4"/>
      <c r="I14" s="4"/>
      <c r="J14" s="146"/>
      <c r="K14" s="81" t="s">
        <v>82</v>
      </c>
      <c r="L14" s="4"/>
      <c r="M14" s="4"/>
    </row>
    <row r="15" spans="1:13" ht="19.5" customHeight="1" x14ac:dyDescent="0.3">
      <c r="A15" s="40" t="s">
        <v>36</v>
      </c>
      <c r="B15" s="39">
        <v>73269092</v>
      </c>
      <c r="D15" s="6"/>
      <c r="E15" s="6"/>
      <c r="F15" s="49" t="str">
        <f t="shared" si="0"/>
        <v>Union Doble CADENA MOD-VG10/8</v>
      </c>
      <c r="G15" s="54">
        <v>0.3</v>
      </c>
      <c r="H15" s="4"/>
      <c r="I15" s="4"/>
      <c r="J15" s="146"/>
      <c r="K15" s="85" t="s">
        <v>157</v>
      </c>
      <c r="L15" s="4"/>
      <c r="M15" s="4"/>
    </row>
    <row r="16" spans="1:13" ht="18.75" customHeight="1" x14ac:dyDescent="0.3">
      <c r="A16" s="40" t="s">
        <v>37</v>
      </c>
      <c r="B16" s="39">
        <v>73269092</v>
      </c>
      <c r="D16" s="6"/>
      <c r="E16" s="6"/>
      <c r="F16" s="49" t="str">
        <f t="shared" si="0"/>
        <v>Union Doble CADENA MOD-VG 13/8</v>
      </c>
      <c r="G16" s="54">
        <v>0.6</v>
      </c>
      <c r="H16" s="4"/>
      <c r="I16" s="4"/>
      <c r="J16" s="146"/>
      <c r="K16" s="85" t="s">
        <v>150</v>
      </c>
      <c r="L16" s="4"/>
      <c r="M16" s="4"/>
    </row>
    <row r="17" spans="1:13" ht="18" x14ac:dyDescent="0.3">
      <c r="A17" s="40" t="s">
        <v>38</v>
      </c>
      <c r="B17" s="39">
        <v>73269092</v>
      </c>
      <c r="D17" s="6"/>
      <c r="E17" s="6"/>
      <c r="F17" s="49" t="str">
        <f t="shared" si="0"/>
        <v>Union Doble CADENA MOD-VG 16/8</v>
      </c>
      <c r="G17" s="54">
        <v>1.2</v>
      </c>
      <c r="H17" s="4"/>
      <c r="I17" s="4"/>
      <c r="J17" s="146"/>
      <c r="K17" s="81" t="s">
        <v>97</v>
      </c>
      <c r="L17" s="4"/>
      <c r="M17" s="4"/>
    </row>
    <row r="18" spans="1:13" ht="18" x14ac:dyDescent="0.3">
      <c r="A18" s="40" t="s">
        <v>39</v>
      </c>
      <c r="B18" s="39">
        <v>73269092</v>
      </c>
      <c r="D18" s="6"/>
      <c r="E18" s="6"/>
      <c r="F18" s="49" t="str">
        <f t="shared" si="0"/>
        <v>Union Doble CADENA MOD-VG 18/20-8</v>
      </c>
      <c r="G18" s="54">
        <v>2.1</v>
      </c>
      <c r="H18" s="4"/>
      <c r="I18" s="4"/>
      <c r="J18" s="146"/>
      <c r="K18" s="81" t="s">
        <v>98</v>
      </c>
      <c r="L18" s="4"/>
      <c r="M18" s="4"/>
    </row>
    <row r="19" spans="1:13" ht="18" x14ac:dyDescent="0.3">
      <c r="A19" s="40" t="s">
        <v>40</v>
      </c>
      <c r="B19" s="39">
        <v>73269092</v>
      </c>
      <c r="D19" s="6"/>
      <c r="E19" s="6"/>
      <c r="F19" s="49" t="str">
        <f t="shared" si="0"/>
        <v>Union Doble CADENA MOD-VG 22/8</v>
      </c>
      <c r="G19" s="54">
        <v>2.9</v>
      </c>
      <c r="H19" s="4"/>
      <c r="I19" s="4"/>
      <c r="J19" s="146"/>
      <c r="K19" s="81" t="s">
        <v>107</v>
      </c>
      <c r="L19" s="4"/>
      <c r="M19" s="4"/>
    </row>
    <row r="20" spans="1:13" ht="18" x14ac:dyDescent="0.3">
      <c r="A20" s="40" t="s">
        <v>41</v>
      </c>
      <c r="B20" s="39">
        <v>73269092</v>
      </c>
      <c r="D20" s="6"/>
      <c r="E20" s="6"/>
      <c r="F20" s="49" t="str">
        <f t="shared" si="0"/>
        <v>Union Doble CADENA MOD-VG 26/8</v>
      </c>
      <c r="G20" s="54">
        <v>4.5</v>
      </c>
      <c r="H20" s="4"/>
      <c r="I20" s="4"/>
      <c r="J20" s="146"/>
      <c r="K20" s="81" t="s">
        <v>108</v>
      </c>
      <c r="L20" s="4"/>
      <c r="M20" s="4"/>
    </row>
    <row r="21" spans="1:13" ht="18.75" x14ac:dyDescent="0.3">
      <c r="A21" s="40" t="s">
        <v>42</v>
      </c>
      <c r="B21" s="39">
        <v>73269092</v>
      </c>
      <c r="D21" s="6"/>
      <c r="E21" s="6"/>
      <c r="F21" s="49" t="str">
        <f t="shared" si="0"/>
        <v>Union Doble CADENA MOD-VG 32/8</v>
      </c>
      <c r="G21" s="54">
        <v>8.4</v>
      </c>
      <c r="H21" s="4"/>
      <c r="I21" s="4"/>
      <c r="J21" s="146"/>
      <c r="K21" s="85" t="s">
        <v>178</v>
      </c>
      <c r="L21" s="4"/>
      <c r="M21" s="4"/>
    </row>
    <row r="22" spans="1:13" ht="18.75" x14ac:dyDescent="0.3">
      <c r="A22" s="40" t="s">
        <v>43</v>
      </c>
      <c r="B22" s="39">
        <v>73269092</v>
      </c>
      <c r="D22" s="6"/>
      <c r="E22" s="6"/>
      <c r="F22" s="49" t="str">
        <f t="shared" si="0"/>
        <v>Gancho Acortador Directo Cadena VHG 7/8-8</v>
      </c>
      <c r="G22" s="54">
        <v>0.5</v>
      </c>
      <c r="H22" s="4"/>
      <c r="I22" s="4"/>
      <c r="J22" s="146"/>
      <c r="K22" s="85" t="s">
        <v>176</v>
      </c>
      <c r="L22" s="4"/>
      <c r="M22" s="4"/>
    </row>
    <row r="23" spans="1:13" s="9" customFormat="1" ht="18.75" x14ac:dyDescent="0.3">
      <c r="A23" s="41" t="s">
        <v>44</v>
      </c>
      <c r="B23" s="39">
        <v>73269092</v>
      </c>
      <c r="D23" s="1"/>
      <c r="E23" s="1"/>
      <c r="F23" s="49" t="str">
        <f t="shared" si="0"/>
        <v>Cadena G°80 13 mm 1/2</v>
      </c>
      <c r="G23" s="55">
        <v>3.8</v>
      </c>
      <c r="H23" s="7"/>
      <c r="I23" s="8"/>
      <c r="J23" s="146"/>
      <c r="K23" s="85" t="s">
        <v>223</v>
      </c>
      <c r="L23" s="8"/>
      <c r="M23" s="8"/>
    </row>
    <row r="24" spans="1:13" ht="18.75" x14ac:dyDescent="0.3">
      <c r="A24" s="41" t="s">
        <v>51</v>
      </c>
      <c r="B24" s="42">
        <v>63079098</v>
      </c>
      <c r="D24" s="6"/>
      <c r="E24" s="1"/>
      <c r="F24" s="49" t="str">
        <f t="shared" si="0"/>
        <v>Eslinga TUBULAR SIN-FIN SRS 6000KG</v>
      </c>
      <c r="G24" s="54">
        <v>1.17</v>
      </c>
      <c r="H24" s="4"/>
      <c r="I24" s="4"/>
      <c r="J24" s="146"/>
      <c r="K24" s="85" t="s">
        <v>223</v>
      </c>
      <c r="L24" s="4"/>
      <c r="M24" s="4"/>
    </row>
    <row r="25" spans="1:13" ht="18.75" x14ac:dyDescent="0.3">
      <c r="A25" s="44" t="s">
        <v>45</v>
      </c>
      <c r="B25" s="39">
        <v>73269092</v>
      </c>
      <c r="D25" s="6"/>
      <c r="E25" s="1"/>
      <c r="F25" s="49" t="str">
        <f t="shared" si="0"/>
        <v>Cadena G°80 6 mm 1/4</v>
      </c>
      <c r="G25" s="54">
        <v>0.8</v>
      </c>
      <c r="H25" s="4"/>
      <c r="I25" s="4"/>
      <c r="J25" s="146"/>
      <c r="K25" s="85" t="s">
        <v>223</v>
      </c>
      <c r="L25" s="4"/>
      <c r="M25" s="4"/>
    </row>
    <row r="26" spans="1:13" ht="18.75" x14ac:dyDescent="0.3">
      <c r="A26" s="45" t="s">
        <v>46</v>
      </c>
      <c r="B26" s="43">
        <v>73269092</v>
      </c>
      <c r="D26" s="10"/>
      <c r="E26" s="6"/>
      <c r="F26" s="49" t="str">
        <f t="shared" si="0"/>
        <v>Cadena G°80 8mm 5/16</v>
      </c>
      <c r="G26" s="54">
        <v>1.5</v>
      </c>
      <c r="H26" s="4"/>
      <c r="I26" s="4"/>
      <c r="J26" s="146"/>
      <c r="K26" s="85" t="s">
        <v>223</v>
      </c>
      <c r="L26" s="4"/>
      <c r="M26" s="4"/>
    </row>
    <row r="27" spans="1:13" ht="18.75" x14ac:dyDescent="0.3">
      <c r="A27" s="45" t="s">
        <v>47</v>
      </c>
      <c r="B27" s="50">
        <v>73269092</v>
      </c>
      <c r="D27" s="4"/>
      <c r="E27" s="4"/>
      <c r="F27" s="49" t="str">
        <f t="shared" si="0"/>
        <v>Cadena G° 80 10 mm 3/8</v>
      </c>
      <c r="G27" s="56">
        <v>2.2999999999999998</v>
      </c>
      <c r="H27" s="4"/>
      <c r="I27" s="4"/>
      <c r="J27" s="146"/>
      <c r="K27" s="85" t="s">
        <v>223</v>
      </c>
      <c r="L27" s="4"/>
      <c r="M27" s="4"/>
    </row>
    <row r="28" spans="1:13" ht="20.25" customHeight="1" x14ac:dyDescent="0.3">
      <c r="A28" s="35" t="s">
        <v>95</v>
      </c>
      <c r="B28" s="51">
        <v>73269092</v>
      </c>
      <c r="D28" s="4"/>
      <c r="E28" s="4"/>
      <c r="F28" s="49" t="str">
        <f t="shared" si="0"/>
        <v>Cadena G° 80 32 mm 1 1/4</v>
      </c>
      <c r="G28" s="56">
        <v>22.7</v>
      </c>
      <c r="H28" s="4"/>
      <c r="I28" s="4"/>
      <c r="J28" s="146"/>
      <c r="K28" s="101" t="s">
        <v>223</v>
      </c>
      <c r="L28" s="4"/>
      <c r="M28" s="4"/>
    </row>
    <row r="29" spans="1:13" ht="20.25" customHeight="1" x14ac:dyDescent="0.3">
      <c r="A29" s="35" t="s">
        <v>48</v>
      </c>
      <c r="B29" s="51">
        <v>73121083</v>
      </c>
      <c r="D29" s="4"/>
      <c r="E29" s="4"/>
      <c r="F29" s="49" t="str">
        <f t="shared" si="0"/>
        <v xml:space="preserve">Cable Piloto Antig.12 Cordones Hexagonal 13Ø x </v>
      </c>
      <c r="G29" s="56">
        <v>0</v>
      </c>
      <c r="H29" s="4"/>
      <c r="I29" s="4"/>
      <c r="J29" s="146"/>
      <c r="K29" s="82" t="s">
        <v>110</v>
      </c>
      <c r="L29" s="4"/>
      <c r="M29" s="4"/>
    </row>
    <row r="30" spans="1:13" ht="18.75" x14ac:dyDescent="0.3">
      <c r="A30" s="45" t="s">
        <v>49</v>
      </c>
      <c r="B30" s="50">
        <v>73269092</v>
      </c>
      <c r="D30" s="4"/>
      <c r="E30" s="4"/>
      <c r="F30" s="49" t="str">
        <f t="shared" si="0"/>
        <v>Anilla Simple G°80 SIN Parte Plana A-18</v>
      </c>
      <c r="G30" s="56">
        <v>0.8</v>
      </c>
      <c r="H30" s="4"/>
      <c r="I30" s="4"/>
      <c r="J30" s="146"/>
      <c r="K30" s="85" t="s">
        <v>179</v>
      </c>
      <c r="L30" s="4"/>
      <c r="M30" s="4"/>
    </row>
    <row r="31" spans="1:13" ht="18.75" x14ac:dyDescent="0.3">
      <c r="A31" s="45" t="s">
        <v>50</v>
      </c>
      <c r="B31" s="50">
        <v>73269092</v>
      </c>
      <c r="D31" s="4"/>
      <c r="E31" s="4"/>
      <c r="F31" s="49" t="str">
        <f t="shared" si="0"/>
        <v>Grillete A.R. Lira HC62 5/8</v>
      </c>
      <c r="G31" s="56">
        <v>0.55000000000000004</v>
      </c>
      <c r="H31" s="4"/>
      <c r="I31" s="4"/>
      <c r="J31" s="146"/>
      <c r="K31" s="85" t="s">
        <v>177</v>
      </c>
      <c r="L31" s="4"/>
      <c r="M31" s="4"/>
    </row>
    <row r="32" spans="1:13" ht="18.75" x14ac:dyDescent="0.3">
      <c r="A32" s="45" t="s">
        <v>52</v>
      </c>
      <c r="B32" s="50">
        <v>63079098</v>
      </c>
      <c r="D32" s="4"/>
      <c r="E32" s="4"/>
      <c r="F32" s="49" t="str">
        <f t="shared" si="0"/>
        <v xml:space="preserve">Eslinga TUBULAR SIN-FIN SRS 1000 KG </v>
      </c>
      <c r="G32" s="56">
        <v>0.27</v>
      </c>
      <c r="H32" s="4"/>
      <c r="I32" s="4"/>
      <c r="J32" s="146"/>
      <c r="K32" s="85" t="s">
        <v>217</v>
      </c>
    </row>
    <row r="33" spans="1:11" ht="18" x14ac:dyDescent="0.3">
      <c r="A33" s="45" t="s">
        <v>53</v>
      </c>
      <c r="B33" s="50">
        <v>63079098</v>
      </c>
      <c r="D33" s="4"/>
      <c r="E33" s="4"/>
      <c r="F33" s="49" t="str">
        <f t="shared" si="0"/>
        <v xml:space="preserve">Eslinga TUBULAR SIN-FIN SRS 4000 KG </v>
      </c>
      <c r="G33" s="56">
        <v>0.76</v>
      </c>
      <c r="H33" s="4"/>
      <c r="I33" s="4"/>
      <c r="J33" s="146"/>
      <c r="K33" s="81" t="s">
        <v>48</v>
      </c>
    </row>
    <row r="34" spans="1:11" ht="18" x14ac:dyDescent="0.3">
      <c r="A34" s="45" t="s">
        <v>54</v>
      </c>
      <c r="B34" s="50">
        <v>63079098</v>
      </c>
      <c r="F34" s="49" t="str">
        <f t="shared" ref="F34:F65" si="1">A34</f>
        <v xml:space="preserve">Eslinga TUBULAR SIN-FIN SRS 5000 KG </v>
      </c>
      <c r="G34" s="56">
        <v>0.94</v>
      </c>
      <c r="J34" s="146"/>
      <c r="K34" s="81" t="s">
        <v>47</v>
      </c>
    </row>
    <row r="35" spans="1:11" ht="18" x14ac:dyDescent="0.3">
      <c r="A35" s="45" t="s">
        <v>60</v>
      </c>
      <c r="B35" s="50">
        <v>63079098</v>
      </c>
      <c r="F35" s="49" t="str">
        <f t="shared" si="1"/>
        <v xml:space="preserve">Eslinga PLANA BZ-120  4000 KG </v>
      </c>
      <c r="G35" s="56">
        <v>0.8</v>
      </c>
      <c r="J35" s="146"/>
      <c r="K35" s="81" t="s">
        <v>95</v>
      </c>
    </row>
    <row r="36" spans="1:11" ht="18" x14ac:dyDescent="0.3">
      <c r="A36" s="45" t="s">
        <v>55</v>
      </c>
      <c r="B36" s="50">
        <v>73269092</v>
      </c>
      <c r="F36" s="49" t="str">
        <f t="shared" si="1"/>
        <v>Grillete A.R. Lira HA-2  9.500 KG 1"1/8</v>
      </c>
      <c r="G36" s="56">
        <v>2.97</v>
      </c>
      <c r="J36" s="146"/>
      <c r="K36" s="81" t="s">
        <v>44</v>
      </c>
    </row>
    <row r="37" spans="1:11" ht="18" x14ac:dyDescent="0.3">
      <c r="A37" s="45" t="s">
        <v>56</v>
      </c>
      <c r="B37" s="50">
        <v>73269092</v>
      </c>
      <c r="F37" s="49" t="str">
        <f t="shared" si="1"/>
        <v>Grillete A.R. Lira HA-2  8.500 KG 1"</v>
      </c>
      <c r="G37" s="56">
        <v>2.0299999999999998</v>
      </c>
      <c r="J37" s="146"/>
      <c r="K37" s="81" t="s">
        <v>80</v>
      </c>
    </row>
    <row r="38" spans="1:11" ht="18.75" x14ac:dyDescent="0.3">
      <c r="A38" s="45" t="s">
        <v>57</v>
      </c>
      <c r="B38" s="50">
        <v>73269092</v>
      </c>
      <c r="F38" s="49" t="str">
        <f t="shared" si="1"/>
        <v>Grillete A.R. Lira HA-2  6.500 KG 7/8</v>
      </c>
      <c r="G38" s="56">
        <v>1.4</v>
      </c>
      <c r="J38" s="146"/>
      <c r="K38" s="85" t="s">
        <v>200</v>
      </c>
    </row>
    <row r="39" spans="1:11" ht="18.75" x14ac:dyDescent="0.3">
      <c r="A39" s="45" t="s">
        <v>58</v>
      </c>
      <c r="B39" s="50">
        <v>73269092</v>
      </c>
      <c r="F39" s="49" t="str">
        <f t="shared" si="1"/>
        <v>Grillete A.R. Lira HA-2  3.250 KG 5/8</v>
      </c>
      <c r="G39" s="56">
        <v>0.55000000000000004</v>
      </c>
      <c r="J39" s="146"/>
      <c r="K39" s="85" t="s">
        <v>201</v>
      </c>
    </row>
    <row r="40" spans="1:11" ht="18" x14ac:dyDescent="0.3">
      <c r="A40" s="45" t="s">
        <v>97</v>
      </c>
      <c r="B40" s="50">
        <v>73121085</v>
      </c>
      <c r="F40" s="49" t="str">
        <f t="shared" si="1"/>
        <v>Cable 8X19(SL) Ascensor A.MIXTA Negro 10MM</v>
      </c>
      <c r="G40" s="56"/>
      <c r="J40" s="146"/>
      <c r="K40" s="81" t="s">
        <v>45</v>
      </c>
    </row>
    <row r="41" spans="1:11" ht="18" x14ac:dyDescent="0.3">
      <c r="A41" s="45" t="s">
        <v>59</v>
      </c>
      <c r="B41" s="50">
        <v>63079098</v>
      </c>
      <c r="F41" s="49" t="str">
        <f t="shared" si="1"/>
        <v xml:space="preserve">Eslinga PLANA BZ-150  5000 KG </v>
      </c>
      <c r="G41" s="56">
        <v>1</v>
      </c>
      <c r="J41" s="146"/>
      <c r="K41" s="81" t="s">
        <v>46</v>
      </c>
    </row>
    <row r="42" spans="1:11" ht="18.75" x14ac:dyDescent="0.3">
      <c r="A42" s="45" t="s">
        <v>61</v>
      </c>
      <c r="B42" s="50">
        <v>73269092</v>
      </c>
      <c r="F42" s="49" t="str">
        <f t="shared" si="1"/>
        <v>Gancho  Seguridad CLS 6-8 1120KG</v>
      </c>
      <c r="G42" s="56">
        <v>0.5</v>
      </c>
      <c r="J42" s="146"/>
      <c r="K42" s="85" t="s">
        <v>232</v>
      </c>
    </row>
    <row r="43" spans="1:11" ht="18" x14ac:dyDescent="0.3">
      <c r="A43" s="45" t="s">
        <v>62</v>
      </c>
      <c r="B43" s="50">
        <v>73269092</v>
      </c>
      <c r="F43" s="49" t="str">
        <f t="shared" si="1"/>
        <v>Gancho Seguridad CLS 26-8</v>
      </c>
      <c r="G43" s="56"/>
      <c r="J43" s="146"/>
      <c r="K43" s="81" t="s">
        <v>93</v>
      </c>
    </row>
    <row r="44" spans="1:11" ht="18" x14ac:dyDescent="0.3">
      <c r="A44" s="45" t="s">
        <v>63</v>
      </c>
      <c r="B44" s="50">
        <v>73269092</v>
      </c>
      <c r="F44" s="49" t="str">
        <f t="shared" si="1"/>
        <v>Gancho Acortador Directo Cadena VHG 26-8</v>
      </c>
      <c r="G44" s="56"/>
      <c r="J44" s="146"/>
      <c r="K44" s="81" t="s">
        <v>66</v>
      </c>
    </row>
    <row r="45" spans="1:11" ht="18" x14ac:dyDescent="0.3">
      <c r="A45" s="45" t="s">
        <v>64</v>
      </c>
      <c r="B45" s="50">
        <v>73269092</v>
      </c>
      <c r="F45" s="49" t="str">
        <f t="shared" si="1"/>
        <v>Anilla Triple G°80 SIN Parte PLANA 26-8</v>
      </c>
      <c r="G45" s="56">
        <v>42.3</v>
      </c>
      <c r="J45" s="146"/>
      <c r="K45" s="81" t="s">
        <v>94</v>
      </c>
    </row>
    <row r="46" spans="1:11" ht="18" x14ac:dyDescent="0.3">
      <c r="A46" s="45" t="s">
        <v>65</v>
      </c>
      <c r="B46" s="50">
        <v>63079098</v>
      </c>
      <c r="F46" s="49" t="str">
        <f t="shared" si="1"/>
        <v>Eslinga Tubular SIN-FIN SRS 2000 Kg</v>
      </c>
      <c r="G46" s="56">
        <v>0.76</v>
      </c>
      <c r="J46" s="146"/>
      <c r="K46" s="81" t="s">
        <v>69</v>
      </c>
    </row>
    <row r="47" spans="1:11" ht="18" x14ac:dyDescent="0.3">
      <c r="A47" s="45" t="s">
        <v>93</v>
      </c>
      <c r="B47" s="50">
        <v>73158100</v>
      </c>
      <c r="F47" s="49" t="str">
        <f t="shared" si="1"/>
        <v>Eslinga Cable 6X36 6500KG</v>
      </c>
      <c r="G47" s="56"/>
      <c r="J47" s="146"/>
      <c r="K47" s="81" t="s">
        <v>60</v>
      </c>
    </row>
    <row r="48" spans="1:11" ht="18" x14ac:dyDescent="0.3">
      <c r="A48" s="45" t="s">
        <v>94</v>
      </c>
      <c r="B48" s="50">
        <v>73158100</v>
      </c>
      <c r="F48" s="49" t="str">
        <f t="shared" si="1"/>
        <v>Eslinga Cable 7X19 4750KG</v>
      </c>
      <c r="G48" s="56"/>
      <c r="J48" s="146"/>
      <c r="K48" s="81" t="s">
        <v>59</v>
      </c>
    </row>
    <row r="49" spans="1:11" ht="19.5" x14ac:dyDescent="0.3">
      <c r="A49" s="45" t="s">
        <v>66</v>
      </c>
      <c r="B49" s="50">
        <v>73158100</v>
      </c>
      <c r="F49" s="49" t="str">
        <f t="shared" si="1"/>
        <v>Eslinga Cable 6X36 Classe A</v>
      </c>
      <c r="G49" s="56"/>
      <c r="J49" s="146"/>
      <c r="K49" s="83" t="s">
        <v>141</v>
      </c>
    </row>
    <row r="50" spans="1:11" ht="18" x14ac:dyDescent="0.3">
      <c r="A50" s="45" t="s">
        <v>67</v>
      </c>
      <c r="B50" s="50">
        <v>73121085</v>
      </c>
      <c r="F50" s="49" t="str">
        <f t="shared" si="1"/>
        <v>Pulpo Cable 6X36</v>
      </c>
      <c r="G50" s="56"/>
      <c r="J50" s="146"/>
      <c r="K50" s="81" t="s">
        <v>90</v>
      </c>
    </row>
    <row r="51" spans="1:11" ht="18.75" x14ac:dyDescent="0.3">
      <c r="A51" s="45" t="s">
        <v>68</v>
      </c>
      <c r="B51" s="50"/>
      <c r="F51" s="49" t="str">
        <f t="shared" si="1"/>
        <v>Piezas de Konfetti con 1 ASA</v>
      </c>
      <c r="G51" s="56"/>
      <c r="J51" s="146"/>
      <c r="K51" s="85" t="s">
        <v>146</v>
      </c>
    </row>
    <row r="52" spans="1:11" ht="18" x14ac:dyDescent="0.3">
      <c r="A52" s="45" t="s">
        <v>69</v>
      </c>
      <c r="B52" s="50">
        <v>73158100</v>
      </c>
      <c r="F52" s="49" t="str">
        <f t="shared" si="1"/>
        <v>Eslinga Cable Plastificado 6X8</v>
      </c>
      <c r="G52" s="56"/>
      <c r="J52" s="146"/>
      <c r="K52" s="81" t="s">
        <v>91</v>
      </c>
    </row>
    <row r="53" spans="1:11" ht="18" x14ac:dyDescent="0.3">
      <c r="A53" s="45" t="s">
        <v>70</v>
      </c>
      <c r="B53" s="50">
        <v>73269092</v>
      </c>
      <c r="F53" s="49" t="str">
        <f t="shared" si="1"/>
        <v>Grillete A.R Lira HC-2 25.000 KG 1"3/4</v>
      </c>
      <c r="G53" s="56">
        <v>11.25</v>
      </c>
      <c r="J53" s="146"/>
      <c r="K53" s="81" t="s">
        <v>88</v>
      </c>
    </row>
    <row r="54" spans="1:11" ht="18" x14ac:dyDescent="0.3">
      <c r="A54" s="45" t="s">
        <v>71</v>
      </c>
      <c r="B54" s="50">
        <v>73269092</v>
      </c>
      <c r="F54" s="49" t="str">
        <f t="shared" si="1"/>
        <v>Gancho Acortador Directo Cadena VHG 16-8</v>
      </c>
      <c r="G54" s="56">
        <v>3.1</v>
      </c>
      <c r="J54" s="146"/>
      <c r="K54" s="81" t="s">
        <v>52</v>
      </c>
    </row>
    <row r="55" spans="1:11" ht="18" x14ac:dyDescent="0.3">
      <c r="A55" s="45" t="s">
        <v>72</v>
      </c>
      <c r="B55" s="50">
        <v>73269092</v>
      </c>
      <c r="F55" s="49" t="str">
        <f t="shared" si="1"/>
        <v>Gancho Seguridad CLS 7/8-8</v>
      </c>
      <c r="G55" s="56">
        <v>0.8</v>
      </c>
      <c r="J55" s="146"/>
      <c r="K55" s="81" t="s">
        <v>92</v>
      </c>
    </row>
    <row r="56" spans="1:11" ht="18" x14ac:dyDescent="0.3">
      <c r="A56" s="45" t="s">
        <v>82</v>
      </c>
      <c r="B56" s="50">
        <v>73121081</v>
      </c>
      <c r="F56" s="49" t="str">
        <f t="shared" si="1"/>
        <v>Cable 7X19+0 GALVA C/D 8mm</v>
      </c>
      <c r="G56" s="56">
        <v>0.25</v>
      </c>
      <c r="J56" s="146"/>
      <c r="K56" s="81" t="s">
        <v>65</v>
      </c>
    </row>
    <row r="57" spans="1:11" ht="18" x14ac:dyDescent="0.3">
      <c r="A57" s="45" t="s">
        <v>83</v>
      </c>
      <c r="B57" s="50">
        <v>73121083</v>
      </c>
      <c r="F57" s="49" t="str">
        <f t="shared" si="1"/>
        <v>CABLE 6X36 (7X7+0) GALVA T.D 22mm</v>
      </c>
      <c r="G57" s="56">
        <v>2.2000000000000002</v>
      </c>
      <c r="J57" s="146"/>
      <c r="K57" s="81" t="s">
        <v>53</v>
      </c>
    </row>
    <row r="58" spans="1:11" ht="18" x14ac:dyDescent="0.3">
      <c r="A58" s="45" t="s">
        <v>73</v>
      </c>
      <c r="B58" s="50">
        <v>73269092</v>
      </c>
      <c r="F58" s="49" t="str">
        <f t="shared" si="1"/>
        <v>Grillete A.R. Lira HA-2 2000 KG 1/2"</v>
      </c>
      <c r="G58" s="56">
        <v>0.31</v>
      </c>
      <c r="J58" s="146"/>
      <c r="K58" s="81" t="s">
        <v>54</v>
      </c>
    </row>
    <row r="59" spans="1:11" ht="18" x14ac:dyDescent="0.3">
      <c r="A59" s="45" t="s">
        <v>74</v>
      </c>
      <c r="B59" s="50">
        <v>73269092</v>
      </c>
      <c r="F59" s="49" t="str">
        <f t="shared" si="1"/>
        <v>Grillete A.R. Lira HA-2  4.750 KG 3/4"</v>
      </c>
      <c r="G59" s="56">
        <v>0.96</v>
      </c>
      <c r="J59" s="146"/>
      <c r="K59" s="81" t="s">
        <v>51</v>
      </c>
    </row>
    <row r="60" spans="1:11" ht="18.75" x14ac:dyDescent="0.3">
      <c r="A60" s="45" t="s">
        <v>75</v>
      </c>
      <c r="B60" s="50">
        <v>73269092</v>
      </c>
      <c r="F60" s="49" t="str">
        <f t="shared" si="1"/>
        <v>Grillete A.R. Lira HA-2 12000 KG 1"1/4</v>
      </c>
      <c r="G60" s="56">
        <v>4.01</v>
      </c>
      <c r="J60" s="146"/>
      <c r="K60" s="85" t="s">
        <v>165</v>
      </c>
    </row>
    <row r="61" spans="1:11" ht="18" x14ac:dyDescent="0.3">
      <c r="A61" s="45" t="s">
        <v>76</v>
      </c>
      <c r="B61" s="50">
        <v>73269092</v>
      </c>
      <c r="F61" s="49" t="str">
        <f t="shared" si="1"/>
        <v>Grillete A.R. Lira HA-2  13500 1"3/8</v>
      </c>
      <c r="G61" s="56">
        <v>5.4</v>
      </c>
      <c r="J61" s="146"/>
      <c r="K61" s="81" t="s">
        <v>61</v>
      </c>
    </row>
    <row r="62" spans="1:11" ht="18" x14ac:dyDescent="0.3">
      <c r="A62" s="45" t="s">
        <v>77</v>
      </c>
      <c r="B62" s="50">
        <v>73269092</v>
      </c>
      <c r="F62" s="49" t="str">
        <f t="shared" si="1"/>
        <v>Grillete A.R. Lira HA-2  17000 KG 1"1/2</v>
      </c>
      <c r="G62" s="56">
        <v>7.29</v>
      </c>
      <c r="J62" s="146"/>
      <c r="K62" s="81" t="s">
        <v>71</v>
      </c>
    </row>
    <row r="63" spans="1:11" ht="18" x14ac:dyDescent="0.3">
      <c r="A63" s="45" t="s">
        <v>78</v>
      </c>
      <c r="B63" s="50">
        <v>73269092</v>
      </c>
      <c r="F63" s="49" t="str">
        <f t="shared" si="1"/>
        <v>Grillete A.R. Lira HA-2 1500 KG 7 1/16</v>
      </c>
      <c r="G63" s="56">
        <v>0.19</v>
      </c>
      <c r="J63" s="146"/>
      <c r="K63" s="81" t="s">
        <v>63</v>
      </c>
    </row>
    <row r="64" spans="1:11" ht="18.75" x14ac:dyDescent="0.3">
      <c r="A64" s="45" t="s">
        <v>79</v>
      </c>
      <c r="B64" s="50">
        <v>73269092</v>
      </c>
      <c r="F64" s="49" t="str">
        <f t="shared" si="1"/>
        <v>Union Doble VG 18/20</v>
      </c>
      <c r="G64" s="56"/>
      <c r="J64" s="80"/>
      <c r="K64" s="85" t="s">
        <v>43</v>
      </c>
    </row>
    <row r="65" spans="1:11" ht="18.75" x14ac:dyDescent="0.3">
      <c r="A65" s="45" t="s">
        <v>80</v>
      </c>
      <c r="B65" s="50">
        <v>73269092</v>
      </c>
      <c r="F65" s="49" t="str">
        <f t="shared" si="1"/>
        <v>Cadena G°80 16 mm 5/8</v>
      </c>
      <c r="G65" s="56">
        <v>6.1</v>
      </c>
      <c r="J65" s="80"/>
      <c r="K65" s="86" t="s">
        <v>25</v>
      </c>
    </row>
    <row r="66" spans="1:11" ht="18.75" x14ac:dyDescent="0.3">
      <c r="A66" s="45" t="s">
        <v>81</v>
      </c>
      <c r="B66" s="50"/>
      <c r="F66" s="49" t="str">
        <f t="shared" ref="F66:F97" si="2">A66</f>
        <v>Tensor Cadena RLSP 10-8</v>
      </c>
      <c r="G66" s="56">
        <v>3.4</v>
      </c>
      <c r="J66" s="80"/>
      <c r="K66" s="86" t="s">
        <v>26</v>
      </c>
    </row>
    <row r="67" spans="1:11" ht="17.25" customHeight="1" x14ac:dyDescent="0.3">
      <c r="A67" s="45" t="s">
        <v>84</v>
      </c>
      <c r="B67" s="50">
        <v>73121081</v>
      </c>
      <c r="F67" s="49" t="str">
        <f t="shared" si="2"/>
        <v>Cable 7X19+0 GALVA C/D 10mm</v>
      </c>
      <c r="G67" s="56">
        <v>0.38</v>
      </c>
      <c r="J67" s="80"/>
      <c r="K67" s="85" t="s">
        <v>203</v>
      </c>
    </row>
    <row r="68" spans="1:11" ht="18.75" x14ac:dyDescent="0.3">
      <c r="A68" s="45" t="s">
        <v>85</v>
      </c>
      <c r="B68" s="50">
        <v>73121083</v>
      </c>
      <c r="F68" s="49" t="str">
        <f t="shared" si="2"/>
        <v>Cable 7X19+0 GALVA C/D 12mm</v>
      </c>
      <c r="G68" s="56">
        <v>0.55000000000000004</v>
      </c>
      <c r="J68" s="80"/>
      <c r="K68" s="86" t="s">
        <v>23</v>
      </c>
    </row>
    <row r="69" spans="1:11" ht="18.75" x14ac:dyDescent="0.3">
      <c r="A69" s="45" t="s">
        <v>86</v>
      </c>
      <c r="B69" s="50">
        <v>73121083</v>
      </c>
      <c r="F69" s="49" t="str">
        <f t="shared" si="2"/>
        <v>CABLE 6X36 (7X7+0) GALVA T.D 14mm</v>
      </c>
      <c r="G69" s="56">
        <v>0.82</v>
      </c>
      <c r="J69" s="80"/>
      <c r="K69" s="86" t="s">
        <v>24</v>
      </c>
    </row>
    <row r="70" spans="1:11" ht="18.75" x14ac:dyDescent="0.3">
      <c r="A70" s="45" t="s">
        <v>87</v>
      </c>
      <c r="B70" s="50">
        <v>73121083</v>
      </c>
      <c r="F70" s="49" t="str">
        <f t="shared" si="2"/>
        <v>CABLE 6X36 (7X7+0) GALVA T.D 20mm</v>
      </c>
      <c r="G70" s="56">
        <v>1.67</v>
      </c>
      <c r="J70" s="80"/>
      <c r="K70" s="86" t="s">
        <v>27</v>
      </c>
    </row>
    <row r="71" spans="1:11" ht="18.75" x14ac:dyDescent="0.3">
      <c r="A71" s="45" t="s">
        <v>88</v>
      </c>
      <c r="B71" s="50">
        <v>63079098</v>
      </c>
      <c r="F71" s="49" t="str">
        <f t="shared" si="2"/>
        <v>Eslinga TUBULAR SIN-FIN SRS  3000 KG</v>
      </c>
      <c r="G71" s="56">
        <v>0.56000000000000005</v>
      </c>
      <c r="J71" s="80"/>
      <c r="K71" s="86" t="s">
        <v>29</v>
      </c>
    </row>
    <row r="72" spans="1:11" ht="18.75" x14ac:dyDescent="0.3">
      <c r="A72" s="45" t="s">
        <v>89</v>
      </c>
      <c r="B72" s="50">
        <v>73121081</v>
      </c>
      <c r="F72" s="49" t="str">
        <f t="shared" si="2"/>
        <v>Cable 7X19+0 GALVA C/D 6mm</v>
      </c>
      <c r="G72" s="56">
        <v>0.14000000000000001</v>
      </c>
      <c r="J72" s="80"/>
      <c r="K72" s="85" t="s">
        <v>159</v>
      </c>
    </row>
    <row r="73" spans="1:11" ht="18.75" x14ac:dyDescent="0.3">
      <c r="A73" s="45" t="s">
        <v>90</v>
      </c>
      <c r="B73" s="50">
        <v>63079098</v>
      </c>
      <c r="F73" s="49" t="str">
        <f t="shared" si="2"/>
        <v>Eslinga PLANA BZ-30 1000KG</v>
      </c>
      <c r="G73" s="56">
        <v>0.2</v>
      </c>
      <c r="J73" s="80"/>
      <c r="K73" s="85" t="s">
        <v>231</v>
      </c>
    </row>
    <row r="74" spans="1:11" ht="18.75" x14ac:dyDescent="0.3">
      <c r="A74" s="45" t="s">
        <v>91</v>
      </c>
      <c r="B74" s="50">
        <v>63079098</v>
      </c>
      <c r="F74" s="49" t="str">
        <f t="shared" si="2"/>
        <v>Eslinga PLANA BZ-90 3000KG</v>
      </c>
      <c r="G74" s="56">
        <v>0.55000000000000004</v>
      </c>
      <c r="J74" s="79"/>
      <c r="K74" s="85" t="s">
        <v>230</v>
      </c>
    </row>
    <row r="75" spans="1:11" ht="18.75" x14ac:dyDescent="0.3">
      <c r="A75" s="45" t="s">
        <v>92</v>
      </c>
      <c r="B75" s="50">
        <v>63079098</v>
      </c>
      <c r="F75" s="49" t="str">
        <f t="shared" si="2"/>
        <v xml:space="preserve">Eslinga TUBULAR SIN-FIN SRS 10000 KG </v>
      </c>
      <c r="G75" s="56">
        <v>2.2999999999999998</v>
      </c>
      <c r="J75" s="79"/>
      <c r="K75" s="85" t="s">
        <v>169</v>
      </c>
    </row>
    <row r="76" spans="1:11" ht="18.75" x14ac:dyDescent="0.3">
      <c r="A76" s="45" t="s">
        <v>104</v>
      </c>
      <c r="B76" s="50"/>
      <c r="F76" s="49" t="str">
        <f t="shared" si="2"/>
        <v>Petillo de seguridad GHO D. 19-20MM</v>
      </c>
      <c r="G76" s="56"/>
      <c r="J76" s="79"/>
      <c r="K76" s="86" t="s">
        <v>32</v>
      </c>
    </row>
    <row r="77" spans="1:11" ht="18.75" x14ac:dyDescent="0.3">
      <c r="A77" s="45" t="s">
        <v>98</v>
      </c>
      <c r="B77" s="50">
        <v>73121083</v>
      </c>
      <c r="F77" s="49" t="str">
        <f t="shared" si="2"/>
        <v>Cable 8X19(SL) Ascensor A.MIXTA Negro 13MM</v>
      </c>
      <c r="G77" s="56"/>
      <c r="J77" s="79"/>
      <c r="K77" s="86" t="s">
        <v>33</v>
      </c>
    </row>
    <row r="78" spans="1:11" ht="18.75" x14ac:dyDescent="0.3">
      <c r="A78" s="45" t="s">
        <v>101</v>
      </c>
      <c r="B78" s="50">
        <v>73121083</v>
      </c>
      <c r="F78" s="49" t="str">
        <f t="shared" si="2"/>
        <v>CABLE 6X36 (7X7+0) GALVA T.D 16mm</v>
      </c>
      <c r="G78" s="56"/>
      <c r="J78" s="79"/>
      <c r="K78" s="85" t="s">
        <v>189</v>
      </c>
    </row>
    <row r="79" spans="1:11" ht="18.75" x14ac:dyDescent="0.3">
      <c r="A79" s="45" t="s">
        <v>106</v>
      </c>
      <c r="B79" s="50">
        <v>73158900</v>
      </c>
      <c r="F79" s="49" t="str">
        <f t="shared" si="2"/>
        <v>Maillon de jonction pour chaîne 32mm grade 80</v>
      </c>
      <c r="G79" s="56"/>
      <c r="J79" s="79"/>
      <c r="K79" s="85" t="s">
        <v>202</v>
      </c>
    </row>
    <row r="80" spans="1:11" ht="21" customHeight="1" x14ac:dyDescent="0.3">
      <c r="A80" s="45" t="s">
        <v>110</v>
      </c>
      <c r="B80" s="50">
        <v>73121083</v>
      </c>
      <c r="F80" s="49" t="str">
        <f t="shared" si="2"/>
        <v>Cable acier Galvaniser 2160N/mm² 8 torons Compacté droite  20mm RHOL</v>
      </c>
      <c r="G80" s="56"/>
      <c r="J80" s="79"/>
      <c r="K80" s="86" t="s">
        <v>30</v>
      </c>
    </row>
    <row r="81" spans="1:11" ht="18" customHeight="1" x14ac:dyDescent="0.3">
      <c r="A81" s="45" t="s">
        <v>108</v>
      </c>
      <c r="B81" s="50">
        <v>73121085</v>
      </c>
      <c r="F81" s="49" t="str">
        <f t="shared" si="2"/>
        <v>Cable acier galv antigiratoire 1960N/mm² 35x7D.26mm</v>
      </c>
      <c r="G81" s="56"/>
      <c r="J81" s="79"/>
      <c r="K81" s="86" t="s">
        <v>31</v>
      </c>
    </row>
    <row r="82" spans="1:11" ht="16.5" customHeight="1" x14ac:dyDescent="0.3">
      <c r="A82" s="45" t="s">
        <v>107</v>
      </c>
      <c r="B82" s="50">
        <v>73121083</v>
      </c>
      <c r="F82" s="49" t="str">
        <f t="shared" si="2"/>
        <v>Cable acier galv antigiratoire 1960N/mm² 35x7D.19mm</v>
      </c>
      <c r="G82" s="56"/>
      <c r="J82" s="79"/>
      <c r="K82" s="81" t="s">
        <v>62</v>
      </c>
    </row>
    <row r="83" spans="1:11" ht="18" x14ac:dyDescent="0.3">
      <c r="A83" s="45" t="s">
        <v>109</v>
      </c>
      <c r="B83" s="50">
        <v>73269091</v>
      </c>
      <c r="F83" s="49" t="str">
        <f t="shared" si="2"/>
        <v>Tendeur(Hamburger)27mm -400mm</v>
      </c>
      <c r="G83" s="56"/>
      <c r="J83" s="79"/>
      <c r="K83" s="81" t="s">
        <v>72</v>
      </c>
    </row>
    <row r="84" spans="1:11" ht="18.75" x14ac:dyDescent="0.3">
      <c r="A84" s="45" t="s">
        <v>113</v>
      </c>
      <c r="B84" s="50">
        <v>76169990</v>
      </c>
      <c r="F84" s="49" t="str">
        <f t="shared" si="2"/>
        <v>Manchons cylindriques en aluminum</v>
      </c>
      <c r="G84" s="56"/>
      <c r="J84" s="79"/>
      <c r="K84" s="85" t="s">
        <v>186</v>
      </c>
    </row>
    <row r="85" spans="1:11" ht="18.75" x14ac:dyDescent="0.3">
      <c r="A85" s="45" t="s">
        <v>141</v>
      </c>
      <c r="B85" s="50">
        <v>63079098</v>
      </c>
      <c r="F85" s="49" t="str">
        <f t="shared" si="2"/>
        <v>Eslinga Plana BZ-180 6.000 Kg</v>
      </c>
      <c r="G85" s="56">
        <v>1.9</v>
      </c>
      <c r="J85" s="79"/>
      <c r="K85" s="85" t="s">
        <v>206</v>
      </c>
    </row>
    <row r="86" spans="1:11" ht="18.75" x14ac:dyDescent="0.3">
      <c r="A86" s="45" t="s">
        <v>146</v>
      </c>
      <c r="B86" s="50">
        <v>63079098</v>
      </c>
      <c r="F86" s="49" t="str">
        <f t="shared" si="2"/>
        <v>Eslinga Plana BZ-60 2.000 Kg</v>
      </c>
      <c r="G86" s="56">
        <v>0.9</v>
      </c>
      <c r="J86" s="77"/>
      <c r="K86" s="86" t="s">
        <v>28</v>
      </c>
    </row>
    <row r="87" spans="1:11" ht="18.75" x14ac:dyDescent="0.3">
      <c r="A87" s="45" t="s">
        <v>148</v>
      </c>
      <c r="B87" s="50">
        <v>73121081</v>
      </c>
      <c r="F87" s="49" t="str">
        <f t="shared" si="2"/>
        <v>Cable 7X19+0 GALVA C/D 5mm</v>
      </c>
      <c r="G87" s="56">
        <v>9.52</v>
      </c>
      <c r="J87" s="77"/>
      <c r="K87" s="85" t="s">
        <v>154</v>
      </c>
    </row>
    <row r="88" spans="1:11" ht="18.75" x14ac:dyDescent="0.3">
      <c r="A88" s="45" t="s">
        <v>150</v>
      </c>
      <c r="B88" s="50">
        <v>73121081</v>
      </c>
      <c r="F88" s="49" t="str">
        <f t="shared" si="2"/>
        <v>Cable 7X7+0 Galva 3mm</v>
      </c>
      <c r="G88" s="56"/>
      <c r="J88" s="77"/>
      <c r="K88" s="85" t="s">
        <v>155</v>
      </c>
    </row>
    <row r="89" spans="1:11" ht="18" x14ac:dyDescent="0.3">
      <c r="A89" s="45" t="s">
        <v>151</v>
      </c>
      <c r="B89" s="50"/>
      <c r="F89" s="49" t="str">
        <f t="shared" si="2"/>
        <v>TENSOR Cadena RLSP 13-8</v>
      </c>
      <c r="G89" s="56">
        <v>3.7</v>
      </c>
      <c r="J89" s="77"/>
      <c r="K89" s="81" t="s">
        <v>70</v>
      </c>
    </row>
    <row r="90" spans="1:11" ht="18.75" x14ac:dyDescent="0.3">
      <c r="A90" s="45" t="s">
        <v>154</v>
      </c>
      <c r="B90" s="50"/>
      <c r="F90" s="49" t="str">
        <f t="shared" si="2"/>
        <v>Gatos de Cremallera Modelo TOP de Tractel 3 TN</v>
      </c>
      <c r="G90" s="56">
        <v>20</v>
      </c>
      <c r="J90" s="77"/>
      <c r="K90" s="85" t="s">
        <v>168</v>
      </c>
    </row>
    <row r="91" spans="1:11" ht="18" x14ac:dyDescent="0.3">
      <c r="A91" s="45" t="s">
        <v>155</v>
      </c>
      <c r="B91" s="50"/>
      <c r="F91" s="49" t="str">
        <f t="shared" si="2"/>
        <v>Gatos de Cremallera Modelo TOP de Tractel 5 TN</v>
      </c>
      <c r="G91" s="56">
        <v>28</v>
      </c>
      <c r="J91" s="77"/>
      <c r="K91" s="81" t="s">
        <v>76</v>
      </c>
    </row>
    <row r="92" spans="1:11" ht="18" x14ac:dyDescent="0.3">
      <c r="A92" s="45" t="s">
        <v>157</v>
      </c>
      <c r="B92" s="50">
        <v>73121083</v>
      </c>
      <c r="F92" s="49" t="str">
        <f t="shared" si="2"/>
        <v>Cable 7X19+0 GALVA Clase A, C/D 16mm</v>
      </c>
      <c r="G92" s="56">
        <v>97.4</v>
      </c>
      <c r="J92" s="77"/>
      <c r="K92" s="81" t="s">
        <v>77</v>
      </c>
    </row>
    <row r="93" spans="1:11" ht="18" x14ac:dyDescent="0.3">
      <c r="A93" s="45" t="s">
        <v>159</v>
      </c>
      <c r="B93" s="50">
        <v>73269092</v>
      </c>
      <c r="F93" s="49" t="str">
        <f t="shared" si="2"/>
        <v>Gancho de Acceso  DIREC CADENA GHS 13-8 5300KG</v>
      </c>
      <c r="G93" s="56">
        <v>3.5</v>
      </c>
      <c r="J93" s="77"/>
      <c r="K93" s="81" t="s">
        <v>58</v>
      </c>
    </row>
    <row r="94" spans="1:11" ht="18" x14ac:dyDescent="0.3">
      <c r="A94" s="45" t="s">
        <v>164</v>
      </c>
      <c r="B94" s="50"/>
      <c r="F94" s="49" t="str">
        <f t="shared" si="2"/>
        <v>Tensor A.R. DE 1" 3/4 X 18" De Horquillas 12700Kg</v>
      </c>
      <c r="G94" s="56">
        <v>23.56</v>
      </c>
      <c r="J94" s="77"/>
      <c r="K94" s="81" t="s">
        <v>74</v>
      </c>
    </row>
    <row r="95" spans="1:11" ht="18" x14ac:dyDescent="0.3">
      <c r="A95" s="45" t="s">
        <v>165</v>
      </c>
      <c r="B95" s="50">
        <v>63079098</v>
      </c>
      <c r="F95" s="49" t="str">
        <f t="shared" si="2"/>
        <v>Eslinga TUBULAR SIN-FIN SRS 8000 KG</v>
      </c>
      <c r="G95" s="56">
        <v>1.53</v>
      </c>
      <c r="J95" s="77"/>
      <c r="K95" s="81" t="s">
        <v>57</v>
      </c>
    </row>
    <row r="96" spans="1:11" ht="18" x14ac:dyDescent="0.3">
      <c r="A96" s="45" t="s">
        <v>168</v>
      </c>
      <c r="B96" s="50">
        <v>73269092</v>
      </c>
      <c r="F96" s="49" t="str">
        <f t="shared" si="2"/>
        <v>Grillete A.R RECTO HA-1 3.250 KG 5/8"</v>
      </c>
      <c r="G96" s="56">
        <v>0.55000000000000004</v>
      </c>
      <c r="J96" s="77"/>
      <c r="K96" s="81" t="s">
        <v>56</v>
      </c>
    </row>
    <row r="97" spans="1:11" ht="18" x14ac:dyDescent="0.3">
      <c r="A97" s="45" t="s">
        <v>169</v>
      </c>
      <c r="B97" s="50">
        <v>73269092</v>
      </c>
      <c r="F97" s="49" t="str">
        <f t="shared" si="2"/>
        <v xml:space="preserve">Gancho GIRATORIO SEGUIRIDAD CLW 7-8 2000 KG </v>
      </c>
      <c r="G97" s="56">
        <v>1</v>
      </c>
      <c r="J97" s="77"/>
      <c r="K97" s="81" t="s">
        <v>55</v>
      </c>
    </row>
    <row r="98" spans="1:11" ht="18" x14ac:dyDescent="0.3">
      <c r="A98" s="45" t="s">
        <v>174</v>
      </c>
      <c r="B98" s="50">
        <v>84253990</v>
      </c>
      <c r="F98" s="49" t="str">
        <f t="shared" ref="F98:F129" si="3">A98</f>
        <v>REMA Treuil Manuel RWL 250 KG</v>
      </c>
      <c r="G98" s="56">
        <v>11</v>
      </c>
      <c r="J98" s="77"/>
      <c r="K98" s="81" t="s">
        <v>75</v>
      </c>
    </row>
    <row r="99" spans="1:11" ht="18" x14ac:dyDescent="0.3">
      <c r="A99" s="45" t="s">
        <v>176</v>
      </c>
      <c r="B99" s="50">
        <v>73121083</v>
      </c>
      <c r="F99" s="49" t="str">
        <f t="shared" si="3"/>
        <v>Cable Acier Galv Graisse 8 Torons Compacte Diam 24 mm droite</v>
      </c>
      <c r="G99" s="56"/>
      <c r="J99" s="77"/>
      <c r="K99" s="81" t="s">
        <v>78</v>
      </c>
    </row>
    <row r="100" spans="1:11" ht="18" x14ac:dyDescent="0.3">
      <c r="A100" s="45" t="s">
        <v>177</v>
      </c>
      <c r="B100" s="50">
        <v>73121085</v>
      </c>
      <c r="F100" s="49" t="str">
        <f t="shared" si="3"/>
        <v>Cable Antifiratoire Galv Graisse  Diam 30 mm compacte35P droite</v>
      </c>
      <c r="G100" s="56"/>
      <c r="J100" s="77"/>
      <c r="K100" s="81" t="s">
        <v>73</v>
      </c>
    </row>
    <row r="101" spans="1:11" ht="18.75" x14ac:dyDescent="0.3">
      <c r="A101" s="45" t="s">
        <v>178</v>
      </c>
      <c r="B101" s="50">
        <v>73121085</v>
      </c>
      <c r="F101" s="49" t="str">
        <f t="shared" si="3"/>
        <v>Cable Acier Galv Graisse 8 P Compacte Diam 28 mm gauche</v>
      </c>
      <c r="G101" s="56"/>
      <c r="J101" s="77"/>
      <c r="K101" s="85" t="s">
        <v>196</v>
      </c>
    </row>
    <row r="102" spans="1:11" ht="18" x14ac:dyDescent="0.3">
      <c r="A102" s="45" t="s">
        <v>179</v>
      </c>
      <c r="B102" s="50">
        <v>73121083</v>
      </c>
      <c r="F102" s="49" t="str">
        <f t="shared" si="3"/>
        <v xml:space="preserve">Cable Antifiratoire Galv Graisse  35x7 Diam 18 mm </v>
      </c>
      <c r="G102" s="56"/>
      <c r="J102" s="77"/>
      <c r="K102" s="81" t="s">
        <v>50</v>
      </c>
    </row>
    <row r="103" spans="1:11" ht="18.75" x14ac:dyDescent="0.3">
      <c r="A103" s="45" t="s">
        <v>180</v>
      </c>
      <c r="B103" s="50">
        <v>84238900</v>
      </c>
      <c r="F103" s="49" t="str">
        <f t="shared" si="3"/>
        <v>REMA TEO-1250 BALANCE Grue</v>
      </c>
      <c r="G103" s="56">
        <v>5</v>
      </c>
      <c r="J103" s="77"/>
      <c r="K103" s="85" t="s">
        <v>181</v>
      </c>
    </row>
    <row r="104" spans="1:11" ht="18.75" x14ac:dyDescent="0.3">
      <c r="A104" s="45" t="s">
        <v>181</v>
      </c>
      <c r="B104" s="50">
        <v>84271090</v>
      </c>
      <c r="F104" s="49" t="str">
        <f t="shared" si="3"/>
        <v>Grue D'Atelier REMA GWK-1000</v>
      </c>
      <c r="G104" s="56">
        <v>115</v>
      </c>
      <c r="J104" s="77"/>
      <c r="K104" s="85" t="s">
        <v>220</v>
      </c>
    </row>
    <row r="105" spans="1:11" ht="18.75" x14ac:dyDescent="0.3">
      <c r="A105" s="45" t="s">
        <v>186</v>
      </c>
      <c r="B105" s="50">
        <v>73269092</v>
      </c>
      <c r="F105" s="49" t="str">
        <f t="shared" si="3"/>
        <v>GANCHO SOB 16-8 8.000 KG</v>
      </c>
      <c r="G105" s="56">
        <v>2.4</v>
      </c>
      <c r="J105" s="77"/>
      <c r="K105" s="85" t="s">
        <v>210</v>
      </c>
    </row>
    <row r="106" spans="1:11" ht="18" x14ac:dyDescent="0.3">
      <c r="A106" s="45" t="s">
        <v>189</v>
      </c>
      <c r="B106" s="50">
        <v>73269092</v>
      </c>
      <c r="F106" s="49" t="str">
        <f t="shared" si="3"/>
        <v>GANCHO SEGURIDAD CLG 16-8 8.000KG</v>
      </c>
      <c r="G106" s="56">
        <v>5.4</v>
      </c>
      <c r="J106" s="77"/>
      <c r="K106" s="81" t="s">
        <v>106</v>
      </c>
    </row>
    <row r="107" spans="1:11" ht="18" x14ac:dyDescent="0.3">
      <c r="A107" s="45" t="s">
        <v>190</v>
      </c>
      <c r="B107" s="50">
        <v>73121083</v>
      </c>
      <c r="F107" s="49" t="str">
        <f t="shared" si="3"/>
        <v>Cable 6X36 (7X7+0) GALV. ENRG. T.D. 18 MM</v>
      </c>
      <c r="G107" s="56">
        <v>1.35</v>
      </c>
      <c r="J107" s="77"/>
      <c r="K107" s="81" t="s">
        <v>113</v>
      </c>
    </row>
    <row r="108" spans="1:11" ht="18.75" x14ac:dyDescent="0.3">
      <c r="A108" s="45" t="s">
        <v>192</v>
      </c>
      <c r="B108" s="50">
        <v>73269092</v>
      </c>
      <c r="F108" s="49" t="str">
        <f t="shared" si="3"/>
        <v xml:space="preserve">Pestillo de seguridad GLS Y CLG 16-8 </v>
      </c>
      <c r="G108" s="56">
        <v>5.2</v>
      </c>
      <c r="J108" s="77"/>
      <c r="K108" s="85" t="s">
        <v>214</v>
      </c>
    </row>
    <row r="109" spans="1:11" ht="18.75" x14ac:dyDescent="0.3">
      <c r="A109" s="45" t="s">
        <v>196</v>
      </c>
      <c r="B109" s="50">
        <v>73269092</v>
      </c>
      <c r="F109" s="49" t="str">
        <f t="shared" si="3"/>
        <v>Grillete A.R. LIRA HA-2 55.000 KG 2"1/2</v>
      </c>
      <c r="G109" s="56">
        <v>42.3</v>
      </c>
      <c r="J109" s="77"/>
      <c r="K109" s="85" t="s">
        <v>222</v>
      </c>
    </row>
    <row r="110" spans="1:11" ht="18.75" x14ac:dyDescent="0.3">
      <c r="A110" s="45" t="s">
        <v>198</v>
      </c>
      <c r="B110" s="50">
        <v>73269092</v>
      </c>
      <c r="F110" s="49" t="str">
        <f t="shared" si="3"/>
        <v>Annilla TRIPLE G°80 SIN PARTE PLANA 20-8</v>
      </c>
      <c r="G110" s="56">
        <v>22.6</v>
      </c>
      <c r="J110" s="77"/>
      <c r="K110" s="85" t="s">
        <v>192</v>
      </c>
    </row>
    <row r="111" spans="1:11" ht="18.75" x14ac:dyDescent="0.3">
      <c r="A111" s="45" t="s">
        <v>200</v>
      </c>
      <c r="B111" s="50">
        <v>73269092</v>
      </c>
      <c r="F111" s="49" t="str">
        <f t="shared" si="3"/>
        <v>CADENA G°80 20 MM</v>
      </c>
      <c r="G111" s="56">
        <v>9</v>
      </c>
      <c r="J111" s="77"/>
      <c r="K111" s="85" t="s">
        <v>207</v>
      </c>
    </row>
    <row r="112" spans="1:11" ht="18" x14ac:dyDescent="0.3">
      <c r="A112" s="45" t="s">
        <v>201</v>
      </c>
      <c r="B112" s="50">
        <v>73269092</v>
      </c>
      <c r="F112" s="49" t="str">
        <f t="shared" si="3"/>
        <v>CADENA G°80 26 MM 1"</v>
      </c>
      <c r="G112" s="56">
        <v>15.2</v>
      </c>
      <c r="J112" s="77"/>
      <c r="K112" s="81" t="s">
        <v>104</v>
      </c>
    </row>
    <row r="113" spans="1:11" ht="18" x14ac:dyDescent="0.3">
      <c r="A113" s="45" t="s">
        <v>202</v>
      </c>
      <c r="B113" s="50">
        <v>73269092</v>
      </c>
      <c r="F113" s="49" t="str">
        <f t="shared" si="3"/>
        <v>Gancho SEGURIDAD CLG 18/20-8</v>
      </c>
      <c r="G113" s="56">
        <v>7.6</v>
      </c>
      <c r="J113" s="77"/>
      <c r="K113" s="81" t="s">
        <v>68</v>
      </c>
    </row>
    <row r="114" spans="1:11" ht="18.75" x14ac:dyDescent="0.3">
      <c r="A114" s="45" t="s">
        <v>203</v>
      </c>
      <c r="B114" s="50">
        <v>73269092</v>
      </c>
      <c r="F114" s="49" t="str">
        <f t="shared" si="3"/>
        <v>GANCHO ACORTADOR VHO 16-8 8.000KG</v>
      </c>
      <c r="G114" s="56">
        <v>2.8</v>
      </c>
      <c r="J114" s="77"/>
      <c r="K114" s="85" t="s">
        <v>215</v>
      </c>
    </row>
    <row r="115" spans="1:11" ht="18.75" x14ac:dyDescent="0.3">
      <c r="A115" s="45" t="s">
        <v>206</v>
      </c>
      <c r="B115" s="50">
        <v>73269092</v>
      </c>
      <c r="F115" s="49" t="str">
        <f t="shared" si="3"/>
        <v>GANCHO SOB 19/20-8 12.500 KG</v>
      </c>
      <c r="G115" s="56">
        <v>6</v>
      </c>
      <c r="J115" s="77"/>
      <c r="K115" s="85" t="s">
        <v>212</v>
      </c>
    </row>
    <row r="116" spans="1:11" ht="18.75" x14ac:dyDescent="0.3">
      <c r="A116" s="45" t="s">
        <v>207</v>
      </c>
      <c r="B116" s="50">
        <v>73269092</v>
      </c>
      <c r="F116" s="49" t="str">
        <f t="shared" si="3"/>
        <v xml:space="preserve">Pestillo de seguridad SOB D. 19-20 MM </v>
      </c>
      <c r="G116" s="56"/>
      <c r="J116" s="77"/>
      <c r="K116" s="85" t="s">
        <v>213</v>
      </c>
    </row>
    <row r="117" spans="1:11" ht="18.75" x14ac:dyDescent="0.3">
      <c r="A117" s="45" t="s">
        <v>210</v>
      </c>
      <c r="B117" s="50">
        <v>73259990</v>
      </c>
      <c r="F117" s="49" t="str">
        <f t="shared" si="3"/>
        <v>Maille de jonction Nemag No 13</v>
      </c>
      <c r="G117" s="56"/>
      <c r="J117" s="77"/>
      <c r="K117" s="85" t="s">
        <v>211</v>
      </c>
    </row>
    <row r="118" spans="1:11" ht="18" x14ac:dyDescent="0.3">
      <c r="A118" s="45" t="s">
        <v>211</v>
      </c>
      <c r="B118" s="50">
        <v>73259990</v>
      </c>
      <c r="F118" s="49" t="str">
        <f t="shared" si="3"/>
        <v>Poires de jonction Nemag No 13</v>
      </c>
      <c r="G118" s="56"/>
      <c r="J118" s="77"/>
      <c r="K118" s="81" t="s">
        <v>67</v>
      </c>
    </row>
    <row r="119" spans="1:11" ht="18.75" x14ac:dyDescent="0.3">
      <c r="A119" s="45" t="s">
        <v>212</v>
      </c>
      <c r="B119" s="50">
        <v>73259990</v>
      </c>
      <c r="F119" s="49" t="str">
        <f t="shared" si="3"/>
        <v>Poires de jonction Nemag No 09</v>
      </c>
      <c r="G119" s="56"/>
      <c r="J119" s="77"/>
      <c r="K119" s="85" t="s">
        <v>180</v>
      </c>
    </row>
    <row r="120" spans="1:11" ht="18.75" x14ac:dyDescent="0.3">
      <c r="A120" s="45" t="s">
        <v>213</v>
      </c>
      <c r="B120" s="50">
        <v>73259990</v>
      </c>
      <c r="F120" s="49" t="str">
        <f t="shared" si="3"/>
        <v>Poires de jonction Nemag No 10</v>
      </c>
      <c r="G120" s="56"/>
      <c r="J120" s="77"/>
      <c r="K120" s="85" t="s">
        <v>174</v>
      </c>
    </row>
    <row r="121" spans="1:11" ht="18.75" x14ac:dyDescent="0.3">
      <c r="A121" s="45" t="s">
        <v>214</v>
      </c>
      <c r="B121" s="50">
        <v>73269091</v>
      </c>
      <c r="F121" s="49" t="str">
        <f t="shared" si="3"/>
        <v>Manille Lyre Boulonnée 9.5T</v>
      </c>
      <c r="G121" s="56">
        <v>15</v>
      </c>
      <c r="J121" s="77"/>
      <c r="K121" s="85" t="s">
        <v>218</v>
      </c>
    </row>
    <row r="122" spans="1:11" ht="18" x14ac:dyDescent="0.3">
      <c r="A122" s="45" t="s">
        <v>215</v>
      </c>
      <c r="B122" s="50">
        <v>73261990</v>
      </c>
      <c r="F122" s="49" t="str">
        <f t="shared" si="3"/>
        <v>Plaque d'identification 60X40mm</v>
      </c>
      <c r="G122" s="56">
        <v>0</v>
      </c>
      <c r="J122" s="77"/>
      <c r="K122" s="81" t="s">
        <v>109</v>
      </c>
    </row>
    <row r="123" spans="1:11" ht="18.75" x14ac:dyDescent="0.3">
      <c r="A123" s="45" t="s">
        <v>217</v>
      </c>
      <c r="B123" s="50">
        <v>73121020</v>
      </c>
      <c r="F123" s="49" t="str">
        <f t="shared" si="3"/>
        <v>Cable INOX 7X19 3mm</v>
      </c>
      <c r="G123" s="56">
        <v>3.7999999999999999E-2</v>
      </c>
      <c r="J123" s="77"/>
      <c r="K123" s="85" t="s">
        <v>164</v>
      </c>
    </row>
    <row r="124" spans="1:11" ht="18" x14ac:dyDescent="0.3">
      <c r="A124" s="45" t="s">
        <v>218</v>
      </c>
      <c r="B124" s="50">
        <v>73121083</v>
      </c>
      <c r="F124" s="49" t="str">
        <f t="shared" si="3"/>
        <v>Super 8 C Galvanisé 2160N/mm² DIA 18mm RHOL 296,80kN</v>
      </c>
      <c r="G124" s="56">
        <v>1.42</v>
      </c>
      <c r="J124" s="77"/>
      <c r="K124" s="81" t="s">
        <v>81</v>
      </c>
    </row>
    <row r="125" spans="1:11" ht="18.75" x14ac:dyDescent="0.3">
      <c r="A125" s="45" t="s">
        <v>220</v>
      </c>
      <c r="B125" s="50">
        <v>56074911</v>
      </c>
      <c r="F125" s="49" t="str">
        <f t="shared" si="3"/>
        <v xml:space="preserve">HSCP 8-TORONS 68MM </v>
      </c>
      <c r="G125" s="56">
        <v>2.09</v>
      </c>
      <c r="J125" s="77"/>
      <c r="K125" s="85" t="s">
        <v>151</v>
      </c>
    </row>
    <row r="126" spans="1:11" ht="18.75" x14ac:dyDescent="0.3">
      <c r="A126" s="45" t="s">
        <v>222</v>
      </c>
      <c r="B126" s="50">
        <v>56074911</v>
      </c>
      <c r="F126" s="49" t="str">
        <f t="shared" si="3"/>
        <v>Patte d'oie HMPE 12 TORONS 24MM 2 boucles croisé</v>
      </c>
      <c r="G126" s="56">
        <v>6.66</v>
      </c>
      <c r="J126" s="77"/>
      <c r="K126" s="85" t="s">
        <v>37</v>
      </c>
    </row>
    <row r="127" spans="1:11" ht="18.75" x14ac:dyDescent="0.3">
      <c r="A127" s="45" t="s">
        <v>223</v>
      </c>
      <c r="B127" s="50">
        <v>73121085</v>
      </c>
      <c r="F127" s="49" t="str">
        <f t="shared" si="3"/>
        <v xml:space="preserve">Cable acier GALVA 6x36+AM D 42mm </v>
      </c>
      <c r="G127" s="56">
        <v>7.36</v>
      </c>
      <c r="J127" s="77"/>
      <c r="K127" s="85" t="s">
        <v>38</v>
      </c>
    </row>
    <row r="128" spans="1:11" ht="18.75" x14ac:dyDescent="0.3">
      <c r="A128" s="45" t="s">
        <v>225</v>
      </c>
      <c r="B128" s="50">
        <v>73121085</v>
      </c>
      <c r="F128" s="49" t="str">
        <f t="shared" si="3"/>
        <v>Cable 6X36 (7X7+0) GALV. ENGR. T.D. 34 MM</v>
      </c>
      <c r="G128" s="56"/>
      <c r="J128" s="77"/>
      <c r="K128" s="85" t="s">
        <v>39</v>
      </c>
    </row>
    <row r="129" spans="1:11" ht="18.75" x14ac:dyDescent="0.3">
      <c r="A129" s="45" t="s">
        <v>226</v>
      </c>
      <c r="B129" s="50">
        <v>73121085</v>
      </c>
      <c r="F129" s="49" t="str">
        <f t="shared" si="3"/>
        <v>Cable 6X36 (7X7+0) GALV. ENGR. T.I. 36 MM</v>
      </c>
      <c r="G129" s="56"/>
      <c r="J129" s="77"/>
      <c r="K129" s="85" t="s">
        <v>40</v>
      </c>
    </row>
    <row r="130" spans="1:11" ht="18.75" x14ac:dyDescent="0.3">
      <c r="A130" s="45" t="s">
        <v>227</v>
      </c>
      <c r="B130" s="50">
        <v>73121085</v>
      </c>
      <c r="F130" s="49" t="str">
        <f t="shared" ref="F130:F161" si="4">A130</f>
        <v>Cable 6X36 (7X7+0) GALV. ENGR. T.I. 28MM</v>
      </c>
      <c r="G130" s="56"/>
      <c r="J130" s="77"/>
      <c r="K130" s="85" t="s">
        <v>41</v>
      </c>
    </row>
    <row r="131" spans="1:11" ht="18.75" x14ac:dyDescent="0.3">
      <c r="A131" s="45" t="s">
        <v>228</v>
      </c>
      <c r="B131" s="50">
        <v>73121085</v>
      </c>
      <c r="F131" s="49" t="str">
        <f t="shared" si="4"/>
        <v>Cable 6X36 (7X7+0) GALV. ENGR. T.I. 34MM</v>
      </c>
      <c r="G131" s="56"/>
      <c r="J131" s="77"/>
      <c r="K131" s="85" t="s">
        <v>42</v>
      </c>
    </row>
    <row r="132" spans="1:11" ht="18.75" x14ac:dyDescent="0.3">
      <c r="A132" s="45" t="s">
        <v>229</v>
      </c>
      <c r="B132" s="50">
        <v>73121085</v>
      </c>
      <c r="F132" s="49" t="str">
        <f t="shared" si="4"/>
        <v>Cable 6X36 (7X7+0) GALV. ENGR. T.D. 36 MM</v>
      </c>
      <c r="G132" s="56"/>
      <c r="J132" s="77"/>
      <c r="K132" s="85" t="s">
        <v>34</v>
      </c>
    </row>
    <row r="133" spans="1:11" ht="18.75" x14ac:dyDescent="0.3">
      <c r="A133" s="45" t="s">
        <v>230</v>
      </c>
      <c r="B133" s="50">
        <v>73269092</v>
      </c>
      <c r="F133" s="49" t="str">
        <f t="shared" si="4"/>
        <v>Gancho GIRATORIO A.R. CON LENGUETA 5,4TN</v>
      </c>
      <c r="G133" s="56"/>
      <c r="J133" s="77"/>
      <c r="K133" s="85" t="s">
        <v>35</v>
      </c>
    </row>
    <row r="134" spans="1:11" ht="18.75" x14ac:dyDescent="0.3">
      <c r="A134" s="45" t="s">
        <v>231</v>
      </c>
      <c r="B134" s="50">
        <v>73269092</v>
      </c>
      <c r="F134" s="49" t="str">
        <f t="shared" si="4"/>
        <v>Gancho GIRATORIO A.R. CON LENGUETA 11TN</v>
      </c>
      <c r="G134" s="56"/>
      <c r="J134" s="77"/>
      <c r="K134" s="85" t="s">
        <v>36</v>
      </c>
    </row>
    <row r="135" spans="1:11" ht="18.75" x14ac:dyDescent="0.3">
      <c r="A135" s="45" t="s">
        <v>232</v>
      </c>
      <c r="B135" s="50">
        <v>84291900</v>
      </c>
      <c r="F135" s="49" t="str">
        <f t="shared" si="4"/>
        <v>Dynamométre Tractel type LLX H - 25 T</v>
      </c>
      <c r="G135" s="56">
        <v>6.6</v>
      </c>
      <c r="J135" s="77"/>
      <c r="K135" s="85" t="s">
        <v>79</v>
      </c>
    </row>
    <row r="136" spans="1:11" ht="18.75" x14ac:dyDescent="0.3">
      <c r="A136" s="45"/>
      <c r="B136" s="50"/>
      <c r="F136" s="49">
        <f t="shared" si="4"/>
        <v>0</v>
      </c>
      <c r="G136" s="56"/>
      <c r="J136" s="77"/>
      <c r="K136" s="85"/>
    </row>
    <row r="137" spans="1:11" ht="18.75" x14ac:dyDescent="0.3">
      <c r="A137" s="45"/>
      <c r="B137" s="50"/>
      <c r="F137" s="49">
        <f t="shared" si="4"/>
        <v>0</v>
      </c>
      <c r="G137" s="56"/>
      <c r="J137" s="77"/>
      <c r="K137" s="85"/>
    </row>
    <row r="138" spans="1:11" ht="18.75" x14ac:dyDescent="0.3">
      <c r="A138" s="45"/>
      <c r="B138" s="50"/>
      <c r="F138" s="49">
        <f t="shared" si="4"/>
        <v>0</v>
      </c>
      <c r="G138" s="56"/>
      <c r="J138" s="77"/>
      <c r="K138" s="85"/>
    </row>
    <row r="139" spans="1:11" ht="18.75" x14ac:dyDescent="0.3">
      <c r="A139" s="45"/>
      <c r="B139" s="50"/>
      <c r="F139" s="49">
        <f t="shared" si="4"/>
        <v>0</v>
      </c>
      <c r="G139" s="56"/>
      <c r="J139" s="77"/>
      <c r="K139" s="85"/>
    </row>
    <row r="140" spans="1:11" ht="18.75" x14ac:dyDescent="0.3">
      <c r="A140" s="45"/>
      <c r="B140" s="50"/>
      <c r="F140" s="49">
        <f t="shared" si="4"/>
        <v>0</v>
      </c>
      <c r="G140" s="56"/>
      <c r="J140" s="77"/>
      <c r="K140" s="85"/>
    </row>
    <row r="141" spans="1:11" ht="18.75" x14ac:dyDescent="0.3">
      <c r="A141" s="45"/>
      <c r="B141" s="50"/>
      <c r="F141" s="49">
        <f t="shared" si="4"/>
        <v>0</v>
      </c>
      <c r="G141" s="56"/>
      <c r="J141" s="77"/>
      <c r="K141" s="85"/>
    </row>
    <row r="142" spans="1:11" ht="18.75" x14ac:dyDescent="0.3">
      <c r="A142" s="45"/>
      <c r="B142" s="50"/>
      <c r="F142" s="49">
        <f t="shared" si="4"/>
        <v>0</v>
      </c>
      <c r="G142" s="56"/>
      <c r="J142" s="77"/>
      <c r="K142" s="85"/>
    </row>
    <row r="143" spans="1:11" ht="18.75" x14ac:dyDescent="0.3">
      <c r="A143" s="45"/>
      <c r="B143" s="50"/>
      <c r="F143" s="49">
        <f t="shared" si="4"/>
        <v>0</v>
      </c>
      <c r="G143" s="56"/>
      <c r="J143" s="77"/>
      <c r="K143" s="85"/>
    </row>
    <row r="144" spans="1:11" ht="18.75" x14ac:dyDescent="0.3">
      <c r="A144" s="45"/>
      <c r="B144" s="50"/>
      <c r="F144" s="49">
        <f t="shared" si="4"/>
        <v>0</v>
      </c>
      <c r="G144" s="56"/>
      <c r="J144" s="77"/>
      <c r="K144" s="85"/>
    </row>
    <row r="145" spans="1:11" ht="18.75" x14ac:dyDescent="0.3">
      <c r="A145" s="45"/>
      <c r="B145" s="50"/>
      <c r="F145" s="49">
        <f t="shared" si="4"/>
        <v>0</v>
      </c>
      <c r="G145" s="56"/>
      <c r="J145" s="77"/>
      <c r="K145" s="85"/>
    </row>
    <row r="146" spans="1:11" ht="18.75" x14ac:dyDescent="0.3">
      <c r="A146" s="45"/>
      <c r="B146" s="50"/>
      <c r="F146" s="49">
        <f t="shared" si="4"/>
        <v>0</v>
      </c>
      <c r="G146" s="56"/>
      <c r="J146" s="77"/>
      <c r="K146" s="85"/>
    </row>
    <row r="147" spans="1:11" ht="18.75" x14ac:dyDescent="0.3">
      <c r="A147" s="45"/>
      <c r="B147" s="50"/>
      <c r="F147" s="49">
        <f t="shared" si="4"/>
        <v>0</v>
      </c>
      <c r="G147" s="56"/>
      <c r="J147" s="77"/>
      <c r="K147" s="85"/>
    </row>
    <row r="148" spans="1:11" ht="18.75" x14ac:dyDescent="0.3">
      <c r="A148" s="45"/>
      <c r="B148" s="50"/>
      <c r="F148" s="49">
        <f t="shared" si="4"/>
        <v>0</v>
      </c>
      <c r="G148" s="56"/>
      <c r="J148" s="77"/>
      <c r="K148" s="85"/>
    </row>
    <row r="149" spans="1:11" ht="18.75" x14ac:dyDescent="0.3">
      <c r="A149" s="45"/>
      <c r="B149" s="50"/>
      <c r="F149" s="49">
        <f t="shared" si="4"/>
        <v>0</v>
      </c>
      <c r="G149" s="56"/>
      <c r="J149" s="77"/>
      <c r="K149" s="85"/>
    </row>
    <row r="150" spans="1:11" ht="18.75" x14ac:dyDescent="0.3">
      <c r="A150" s="45"/>
      <c r="B150" s="50"/>
      <c r="F150" s="49">
        <f t="shared" si="4"/>
        <v>0</v>
      </c>
      <c r="G150" s="56"/>
      <c r="J150" s="77"/>
      <c r="K150" s="85"/>
    </row>
    <row r="151" spans="1:11" ht="18.75" x14ac:dyDescent="0.3">
      <c r="A151" s="45"/>
      <c r="B151" s="50"/>
      <c r="F151" s="49">
        <f t="shared" si="4"/>
        <v>0</v>
      </c>
      <c r="G151" s="56"/>
      <c r="J151" s="77"/>
      <c r="K151" s="85"/>
    </row>
    <row r="152" spans="1:11" ht="18.75" x14ac:dyDescent="0.3">
      <c r="A152" s="45"/>
      <c r="B152" s="50"/>
      <c r="F152" s="49">
        <f t="shared" si="4"/>
        <v>0</v>
      </c>
      <c r="G152" s="56"/>
      <c r="J152" s="77"/>
      <c r="K152" s="85"/>
    </row>
    <row r="153" spans="1:11" ht="18.75" x14ac:dyDescent="0.3">
      <c r="A153" s="45"/>
      <c r="B153" s="50"/>
      <c r="F153" s="49">
        <f t="shared" si="4"/>
        <v>0</v>
      </c>
      <c r="G153" s="56"/>
      <c r="J153" s="77"/>
      <c r="K153" s="85"/>
    </row>
    <row r="154" spans="1:11" ht="18.75" x14ac:dyDescent="0.3">
      <c r="A154" s="45"/>
      <c r="B154" s="50"/>
      <c r="F154" s="49">
        <f t="shared" si="4"/>
        <v>0</v>
      </c>
      <c r="G154" s="56"/>
      <c r="J154" s="77"/>
      <c r="K154" s="85"/>
    </row>
    <row r="155" spans="1:11" ht="18.75" x14ac:dyDescent="0.3">
      <c r="A155" s="45"/>
      <c r="B155" s="50"/>
      <c r="F155" s="49">
        <f t="shared" si="4"/>
        <v>0</v>
      </c>
      <c r="G155" s="56"/>
      <c r="J155" s="77"/>
      <c r="K155" s="85"/>
    </row>
    <row r="156" spans="1:11" ht="18.75" x14ac:dyDescent="0.3">
      <c r="A156" s="45"/>
      <c r="B156" s="50"/>
      <c r="F156" s="49">
        <f t="shared" si="4"/>
        <v>0</v>
      </c>
      <c r="G156" s="56"/>
      <c r="J156" s="77"/>
      <c r="K156" s="85"/>
    </row>
    <row r="157" spans="1:11" ht="18.75" x14ac:dyDescent="0.3">
      <c r="A157" s="45"/>
      <c r="B157" s="50"/>
      <c r="F157" s="49">
        <f t="shared" si="4"/>
        <v>0</v>
      </c>
      <c r="G157" s="56"/>
      <c r="J157" s="77"/>
      <c r="K157" s="85"/>
    </row>
    <row r="158" spans="1:11" ht="18.75" x14ac:dyDescent="0.3">
      <c r="A158" s="45"/>
      <c r="B158" s="50"/>
      <c r="F158" s="49">
        <f t="shared" si="4"/>
        <v>0</v>
      </c>
      <c r="G158" s="56"/>
      <c r="J158" s="77"/>
      <c r="K158" s="85"/>
    </row>
    <row r="159" spans="1:11" ht="18.75" x14ac:dyDescent="0.3">
      <c r="A159" s="45"/>
      <c r="B159" s="50"/>
      <c r="F159" s="49">
        <f t="shared" si="4"/>
        <v>0</v>
      </c>
      <c r="G159" s="56"/>
      <c r="J159" s="77"/>
      <c r="K159" s="85"/>
    </row>
    <row r="160" spans="1:11" ht="18.75" x14ac:dyDescent="0.3">
      <c r="A160" s="45"/>
      <c r="B160" s="50"/>
      <c r="F160" s="49">
        <f t="shared" si="4"/>
        <v>0</v>
      </c>
      <c r="G160" s="56"/>
      <c r="J160" s="77"/>
      <c r="K160" s="85"/>
    </row>
    <row r="161" spans="1:11" ht="18.75" x14ac:dyDescent="0.3">
      <c r="A161" s="45"/>
      <c r="B161" s="50"/>
      <c r="F161" s="49">
        <f t="shared" si="4"/>
        <v>0</v>
      </c>
      <c r="G161" s="56"/>
      <c r="J161" s="77"/>
      <c r="K161" s="85"/>
    </row>
    <row r="162" spans="1:11" ht="18.75" x14ac:dyDescent="0.3">
      <c r="A162" s="45"/>
      <c r="B162" s="50"/>
      <c r="F162" s="49">
        <f t="shared" ref="F162:F193" si="5">A162</f>
        <v>0</v>
      </c>
      <c r="G162" s="56"/>
      <c r="J162" s="77"/>
      <c r="K162" s="85"/>
    </row>
    <row r="163" spans="1:11" ht="18.75" x14ac:dyDescent="0.3">
      <c r="A163" s="45"/>
      <c r="B163" s="50"/>
      <c r="F163" s="49">
        <f t="shared" si="5"/>
        <v>0</v>
      </c>
      <c r="G163" s="56"/>
      <c r="J163" s="77"/>
      <c r="K163" s="85"/>
    </row>
    <row r="164" spans="1:11" ht="18.75" x14ac:dyDescent="0.3">
      <c r="A164" s="45"/>
      <c r="B164" s="50"/>
      <c r="F164" s="49">
        <f t="shared" si="5"/>
        <v>0</v>
      </c>
      <c r="G164" s="56"/>
      <c r="J164" s="77"/>
      <c r="K164" s="85"/>
    </row>
    <row r="165" spans="1:11" ht="18.75" x14ac:dyDescent="0.3">
      <c r="A165" s="45"/>
      <c r="B165" s="50"/>
      <c r="F165" s="49">
        <f t="shared" si="5"/>
        <v>0</v>
      </c>
      <c r="G165" s="56"/>
      <c r="J165" s="77"/>
      <c r="K165" s="85"/>
    </row>
    <row r="166" spans="1:11" ht="18.75" x14ac:dyDescent="0.3">
      <c r="A166" s="45"/>
      <c r="B166" s="50"/>
      <c r="F166" s="49">
        <f t="shared" si="5"/>
        <v>0</v>
      </c>
      <c r="G166" s="56"/>
      <c r="J166" s="77"/>
      <c r="K166" s="85"/>
    </row>
    <row r="167" spans="1:11" ht="18.75" x14ac:dyDescent="0.3">
      <c r="A167" s="45"/>
      <c r="B167" s="50"/>
      <c r="F167" s="49">
        <f t="shared" si="5"/>
        <v>0</v>
      </c>
      <c r="G167" s="56"/>
      <c r="J167" s="77"/>
      <c r="K167" s="85"/>
    </row>
    <row r="168" spans="1:11" ht="18.75" x14ac:dyDescent="0.3">
      <c r="A168" s="45"/>
      <c r="B168" s="50"/>
      <c r="F168" s="49">
        <f t="shared" si="5"/>
        <v>0</v>
      </c>
      <c r="G168" s="56"/>
      <c r="J168" s="77"/>
      <c r="K168" s="85"/>
    </row>
    <row r="169" spans="1:11" ht="18.75" x14ac:dyDescent="0.3">
      <c r="A169" s="45"/>
      <c r="B169" s="50"/>
      <c r="F169" s="49">
        <f t="shared" si="5"/>
        <v>0</v>
      </c>
      <c r="G169" s="56"/>
      <c r="J169" s="77"/>
      <c r="K169" s="85"/>
    </row>
    <row r="170" spans="1:11" ht="18.75" x14ac:dyDescent="0.3">
      <c r="A170" s="45"/>
      <c r="B170" s="50"/>
      <c r="F170" s="49">
        <f t="shared" si="5"/>
        <v>0</v>
      </c>
      <c r="G170" s="56"/>
      <c r="J170" s="77"/>
      <c r="K170" s="85"/>
    </row>
    <row r="171" spans="1:11" ht="18.75" x14ac:dyDescent="0.3">
      <c r="A171" s="45"/>
      <c r="B171" s="50"/>
      <c r="F171" s="49">
        <f t="shared" si="5"/>
        <v>0</v>
      </c>
      <c r="G171" s="56"/>
      <c r="J171" s="77"/>
      <c r="K171" s="85"/>
    </row>
    <row r="172" spans="1:11" ht="18.75" x14ac:dyDescent="0.3">
      <c r="A172" s="45"/>
      <c r="B172" s="50"/>
      <c r="F172" s="49">
        <f t="shared" si="5"/>
        <v>0</v>
      </c>
      <c r="G172" s="56"/>
      <c r="J172" s="77"/>
      <c r="K172" s="85"/>
    </row>
    <row r="173" spans="1:11" ht="18.75" x14ac:dyDescent="0.3">
      <c r="A173" s="45"/>
      <c r="B173" s="50"/>
      <c r="F173" s="49">
        <f t="shared" si="5"/>
        <v>0</v>
      </c>
      <c r="G173" s="56"/>
      <c r="J173" s="77"/>
      <c r="K173" s="85"/>
    </row>
    <row r="174" spans="1:11" ht="18.75" x14ac:dyDescent="0.3">
      <c r="A174" s="45"/>
      <c r="B174" s="50"/>
      <c r="F174" s="49">
        <f t="shared" si="5"/>
        <v>0</v>
      </c>
      <c r="G174" s="56"/>
      <c r="J174" s="77"/>
      <c r="K174" s="85"/>
    </row>
    <row r="175" spans="1:11" ht="18.75" x14ac:dyDescent="0.3">
      <c r="A175" s="45"/>
      <c r="B175" s="50"/>
      <c r="F175" s="49">
        <f t="shared" si="5"/>
        <v>0</v>
      </c>
      <c r="G175" s="56"/>
      <c r="J175" s="77"/>
      <c r="K175" s="85"/>
    </row>
    <row r="176" spans="1:11" ht="18.75" x14ac:dyDescent="0.3">
      <c r="A176" s="45"/>
      <c r="B176" s="50"/>
      <c r="F176" s="49">
        <f t="shared" si="5"/>
        <v>0</v>
      </c>
      <c r="G176" s="56"/>
      <c r="J176" s="77"/>
      <c r="K176" s="85"/>
    </row>
    <row r="177" spans="1:11" ht="18.75" x14ac:dyDescent="0.3">
      <c r="A177" s="45"/>
      <c r="B177" s="50"/>
      <c r="F177" s="49">
        <f t="shared" si="5"/>
        <v>0</v>
      </c>
      <c r="G177" s="56"/>
      <c r="J177" s="77"/>
      <c r="K177" s="85"/>
    </row>
    <row r="178" spans="1:11" ht="18.75" x14ac:dyDescent="0.3">
      <c r="A178" s="45"/>
      <c r="B178" s="50"/>
      <c r="F178" s="49">
        <f t="shared" si="5"/>
        <v>0</v>
      </c>
      <c r="G178" s="56"/>
      <c r="J178" s="77"/>
      <c r="K178" s="85"/>
    </row>
    <row r="179" spans="1:11" ht="18.75" x14ac:dyDescent="0.3">
      <c r="A179" s="45"/>
      <c r="B179" s="50"/>
      <c r="F179" s="49">
        <f t="shared" si="5"/>
        <v>0</v>
      </c>
      <c r="G179" s="56"/>
      <c r="J179" s="77"/>
      <c r="K179" s="85"/>
    </row>
    <row r="180" spans="1:11" ht="18.75" x14ac:dyDescent="0.3">
      <c r="A180" s="45"/>
      <c r="B180" s="50"/>
      <c r="F180" s="49">
        <f t="shared" si="5"/>
        <v>0</v>
      </c>
      <c r="G180" s="56"/>
      <c r="J180" s="77"/>
      <c r="K180" s="85"/>
    </row>
    <row r="181" spans="1:11" ht="18.75" x14ac:dyDescent="0.3">
      <c r="A181" s="45"/>
      <c r="B181" s="50"/>
      <c r="F181" s="49">
        <f t="shared" si="5"/>
        <v>0</v>
      </c>
      <c r="G181" s="56"/>
      <c r="J181" s="77"/>
      <c r="K181" s="85"/>
    </row>
    <row r="182" spans="1:11" ht="18.75" x14ac:dyDescent="0.3">
      <c r="A182" s="45"/>
      <c r="B182" s="50"/>
      <c r="F182" s="49">
        <f t="shared" si="5"/>
        <v>0</v>
      </c>
      <c r="G182" s="56"/>
      <c r="J182" s="77"/>
      <c r="K182" s="85"/>
    </row>
    <row r="183" spans="1:11" ht="18.75" x14ac:dyDescent="0.3">
      <c r="A183" s="45"/>
      <c r="B183" s="50"/>
      <c r="F183" s="49">
        <f t="shared" si="5"/>
        <v>0</v>
      </c>
      <c r="G183" s="56"/>
      <c r="J183" s="77"/>
      <c r="K183" s="85"/>
    </row>
    <row r="184" spans="1:11" ht="18.75" x14ac:dyDescent="0.3">
      <c r="A184" s="45"/>
      <c r="B184" s="50"/>
      <c r="F184" s="49">
        <f t="shared" si="5"/>
        <v>0</v>
      </c>
      <c r="G184" s="56"/>
      <c r="J184" s="77"/>
      <c r="K184" s="85"/>
    </row>
    <row r="185" spans="1:11" ht="18.75" x14ac:dyDescent="0.3">
      <c r="A185" s="45"/>
      <c r="B185" s="50"/>
      <c r="F185" s="49">
        <f t="shared" si="5"/>
        <v>0</v>
      </c>
      <c r="G185" s="56"/>
      <c r="J185" s="77"/>
      <c r="K185" s="85"/>
    </row>
    <row r="186" spans="1:11" ht="18.75" x14ac:dyDescent="0.3">
      <c r="A186" s="45"/>
      <c r="B186" s="50"/>
      <c r="F186" s="49">
        <f t="shared" si="5"/>
        <v>0</v>
      </c>
      <c r="G186" s="56"/>
      <c r="J186" s="77"/>
      <c r="K186" s="85"/>
    </row>
    <row r="187" spans="1:11" ht="18.75" x14ac:dyDescent="0.3">
      <c r="A187" s="45"/>
      <c r="B187" s="50"/>
      <c r="F187" s="49">
        <f t="shared" si="5"/>
        <v>0</v>
      </c>
      <c r="G187" s="56"/>
      <c r="J187" s="77"/>
      <c r="K187" s="85"/>
    </row>
    <row r="188" spans="1:11" ht="18.75" x14ac:dyDescent="0.3">
      <c r="A188" s="45"/>
      <c r="B188" s="50"/>
      <c r="F188" s="49">
        <f t="shared" si="5"/>
        <v>0</v>
      </c>
      <c r="G188" s="56"/>
      <c r="J188" s="77"/>
      <c r="K188" s="85"/>
    </row>
    <row r="189" spans="1:11" ht="18.75" x14ac:dyDescent="0.3">
      <c r="A189" s="45"/>
      <c r="B189" s="50"/>
      <c r="F189" s="49">
        <f t="shared" si="5"/>
        <v>0</v>
      </c>
      <c r="G189" s="56"/>
      <c r="J189" s="77"/>
      <c r="K189" s="85"/>
    </row>
    <row r="190" spans="1:11" ht="18.75" x14ac:dyDescent="0.3">
      <c r="A190" s="45"/>
      <c r="B190" s="50"/>
      <c r="F190" s="49">
        <f t="shared" si="5"/>
        <v>0</v>
      </c>
      <c r="G190" s="56"/>
      <c r="J190" s="77"/>
      <c r="K190" s="85"/>
    </row>
    <row r="191" spans="1:11" ht="18.75" x14ac:dyDescent="0.3">
      <c r="A191" s="45"/>
      <c r="B191" s="50"/>
      <c r="F191" s="49">
        <f t="shared" si="5"/>
        <v>0</v>
      </c>
      <c r="G191" s="56"/>
      <c r="J191" s="77"/>
      <c r="K191" s="85"/>
    </row>
    <row r="192" spans="1:11" ht="18.75" x14ac:dyDescent="0.3">
      <c r="A192" s="45"/>
      <c r="B192" s="50"/>
      <c r="F192" s="49">
        <f t="shared" si="5"/>
        <v>0</v>
      </c>
      <c r="G192" s="56"/>
      <c r="J192" s="77"/>
      <c r="K192" s="85"/>
    </row>
    <row r="193" spans="1:11" ht="18.75" x14ac:dyDescent="0.3">
      <c r="A193" s="45"/>
      <c r="B193" s="50"/>
      <c r="F193" s="49">
        <f t="shared" si="5"/>
        <v>0</v>
      </c>
      <c r="G193" s="56"/>
      <c r="J193" s="77"/>
      <c r="K193" s="85"/>
    </row>
    <row r="194" spans="1:11" ht="18.75" x14ac:dyDescent="0.3">
      <c r="A194" s="45"/>
      <c r="B194" s="50"/>
      <c r="F194" s="49">
        <f t="shared" ref="F194:F200" si="6">A194</f>
        <v>0</v>
      </c>
      <c r="G194" s="56"/>
      <c r="J194" s="77"/>
      <c r="K194" s="85"/>
    </row>
    <row r="195" spans="1:11" ht="18.75" x14ac:dyDescent="0.3">
      <c r="A195" s="45"/>
      <c r="B195" s="50"/>
      <c r="F195" s="49">
        <f t="shared" si="6"/>
        <v>0</v>
      </c>
      <c r="G195" s="56"/>
      <c r="J195" s="77"/>
      <c r="K195" s="85"/>
    </row>
    <row r="196" spans="1:11" ht="18.75" x14ac:dyDescent="0.3">
      <c r="A196" s="45"/>
      <c r="B196" s="50"/>
      <c r="F196" s="49">
        <f t="shared" si="6"/>
        <v>0</v>
      </c>
      <c r="G196" s="56"/>
      <c r="J196" s="77"/>
      <c r="K196" s="85"/>
    </row>
    <row r="197" spans="1:11" ht="18.75" x14ac:dyDescent="0.3">
      <c r="A197" s="45"/>
      <c r="B197" s="50"/>
      <c r="F197" s="49">
        <f t="shared" si="6"/>
        <v>0</v>
      </c>
      <c r="G197" s="56"/>
      <c r="J197" s="77"/>
      <c r="K197" s="85"/>
    </row>
    <row r="198" spans="1:11" ht="18.75" x14ac:dyDescent="0.3">
      <c r="A198" s="45"/>
      <c r="B198" s="50"/>
      <c r="F198" s="49">
        <f t="shared" si="6"/>
        <v>0</v>
      </c>
      <c r="G198" s="56"/>
      <c r="J198" s="77"/>
      <c r="K198" s="85"/>
    </row>
    <row r="199" spans="1:11" ht="19.5" thickBot="1" x14ac:dyDescent="0.35">
      <c r="A199" s="45"/>
      <c r="B199" s="50"/>
      <c r="F199" s="49">
        <f t="shared" si="6"/>
        <v>0</v>
      </c>
      <c r="G199" s="56"/>
      <c r="J199" s="78"/>
      <c r="K199" s="85"/>
    </row>
    <row r="200" spans="1:11" ht="18" thickTop="1" thickBot="1" x14ac:dyDescent="0.35">
      <c r="A200" s="52"/>
      <c r="B200" s="53"/>
      <c r="F200" s="49">
        <f t="shared" si="6"/>
        <v>0</v>
      </c>
      <c r="G200" s="56"/>
      <c r="K200" s="87"/>
    </row>
    <row r="201" spans="1:11" ht="13.5" thickTop="1" x14ac:dyDescent="0.2"/>
  </sheetData>
  <sortState ref="K1:K84">
    <sortCondition ref="K84"/>
  </sortState>
  <dataConsolidate>
    <dataRefs count="1">
      <dataRef ref="A2:A200" sheet="article"/>
    </dataRefs>
  </dataConsolidate>
  <mergeCells count="1">
    <mergeCell ref="J1:J63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02"/>
  <sheetViews>
    <sheetView tabSelected="1" workbookViewId="0">
      <selection activeCell="O2" sqref="O2"/>
    </sheetView>
  </sheetViews>
  <sheetFormatPr baseColWidth="10" defaultRowHeight="12.75" x14ac:dyDescent="0.2"/>
  <cols>
    <col min="1" max="1" width="18.28515625" style="28" bestFit="1" customWidth="1"/>
    <col min="2" max="2" width="24.140625" style="28" bestFit="1" customWidth="1"/>
    <col min="3" max="3" width="14.5703125" style="28" customWidth="1"/>
    <col min="4" max="4" width="19.85546875" style="28" customWidth="1"/>
    <col min="5" max="5" width="16.7109375" style="28" customWidth="1"/>
    <col min="6" max="6" width="14" style="28" customWidth="1"/>
    <col min="7" max="7" width="14.5703125" style="28" customWidth="1"/>
    <col min="8" max="8" width="15.140625" style="28" customWidth="1"/>
    <col min="9" max="9" width="11.42578125" style="28"/>
    <col min="10" max="10" width="2.140625" style="28" customWidth="1"/>
    <col min="11" max="11" width="21.85546875" style="28" customWidth="1"/>
    <col min="12" max="16384" width="11.42578125" style="28"/>
  </cols>
  <sheetData>
    <row r="1" spans="1:12" ht="38.25" customHeight="1" thickTop="1" x14ac:dyDescent="0.2">
      <c r="A1" s="32" t="s">
        <v>1</v>
      </c>
      <c r="B1" s="30" t="s">
        <v>17</v>
      </c>
      <c r="C1" s="31" t="s">
        <v>18</v>
      </c>
      <c r="D1" s="66" t="s">
        <v>19</v>
      </c>
      <c r="E1" s="66" t="s">
        <v>20</v>
      </c>
      <c r="F1" s="66" t="s">
        <v>21</v>
      </c>
      <c r="G1" s="66" t="s">
        <v>22</v>
      </c>
      <c r="H1" s="75" t="s">
        <v>13</v>
      </c>
      <c r="K1" s="159" t="s">
        <v>138</v>
      </c>
      <c r="L1" s="160" t="s">
        <v>139</v>
      </c>
    </row>
    <row r="2" spans="1:12" ht="16.5" x14ac:dyDescent="0.3">
      <c r="A2" s="33">
        <f>DEB!B10</f>
        <v>63079098</v>
      </c>
      <c r="B2" s="69">
        <f>SUMPRODUCT((DEB!$B$10:$B$198=A2)*(DEB!$G$10:$G$198=D2)*(DEB!$H$10:$H$198=E2)*(DEB!$I$10:$I$198=G2)*(DEB!$J$10:$J$198=F2)*(DEB!$K$10:$K$198=H2)*(DEB!$E$10:$E$198))</f>
        <v>120.72</v>
      </c>
      <c r="C2" s="70">
        <f>SUMPRODUCT((DEB!$B$10:$B$198=A2)*(DEB!$G$10:$G$198=D2)*(DEB!$H$10:$H$198=E2)*(DEB!$I$10:$I$198=G2)*(DEB!$J$10:$J$198=F2)*(DEB!$K$10:$K$198=H2)*(DEB!$F$10:$F$198))</f>
        <v>304.09999999999997</v>
      </c>
      <c r="D2" s="71">
        <f>DEB!G10</f>
        <v>11</v>
      </c>
      <c r="E2" s="72">
        <f>DEB!H10</f>
        <v>3</v>
      </c>
      <c r="F2" s="73" t="str">
        <f>DEB!J10</f>
        <v>ES</v>
      </c>
      <c r="G2" s="71" t="str">
        <f>DEB!I10</f>
        <v>FR</v>
      </c>
      <c r="H2" s="74">
        <f>DEB!K10</f>
        <v>13</v>
      </c>
      <c r="K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63079098113ESFR13</v>
      </c>
      <c r="L2" s="149" t="str">
        <f t="shared" ref="L2:L33" si="0">IF(MATCH(B:B,B:B,0)=ROW(), "ok", "doublon")</f>
        <v>ok</v>
      </c>
    </row>
    <row r="3" spans="1:12" ht="16.5" x14ac:dyDescent="0.3">
      <c r="A3" s="33">
        <f>DEB!B11</f>
        <v>63079098</v>
      </c>
      <c r="B3" s="69">
        <f>SUMPRODUCT((DEB!$B$10:$B$198=A3)*(DEB!$G$10:$G$198=D3)*(DEB!$H$10:$H$198=E3)*(DEB!$I$10:$I$198=G3)*(DEB!$J$10:$J$198=F3)*(DEB!$K$10:$K$198=H3)*(DEB!$E$10:$E$198))</f>
        <v>120.72</v>
      </c>
      <c r="C3" s="70">
        <f>SUMPRODUCT((DEB!$B$10:$B$198=A3)*(DEB!$G$10:$G$198=D3)*(DEB!$H$10:$H$198=E3)*(DEB!$I$10:$I$198=G3)*(DEB!$J$10:$J$198=F3)*(DEB!$K$10:$K$198=H3)*(DEB!$F$10:$F$198))</f>
        <v>304.09999999999997</v>
      </c>
      <c r="D3" s="71">
        <f>DEB!G11</f>
        <v>11</v>
      </c>
      <c r="E3" s="72">
        <f>DEB!H11</f>
        <v>3</v>
      </c>
      <c r="F3" s="73" t="str">
        <f>DEB!J11</f>
        <v>ES</v>
      </c>
      <c r="G3" s="71" t="str">
        <f>DEB!I11</f>
        <v>FR</v>
      </c>
      <c r="H3" s="74">
        <f>DEB!K11</f>
        <v>13</v>
      </c>
      <c r="K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63079098113ESFR13</v>
      </c>
      <c r="L3" s="150" t="str">
        <f>IF(MATCH(B:B,B:B,0)=ROW(), "ok", "doublon")</f>
        <v>doublon</v>
      </c>
    </row>
    <row r="4" spans="1:12" ht="16.5" x14ac:dyDescent="0.3">
      <c r="A4" s="33">
        <f>DEB!B12</f>
        <v>63079098</v>
      </c>
      <c r="B4" s="69">
        <f>SUMPRODUCT((DEB!$B$10:$B$198=A4)*(DEB!$G$10:$G$198=D4)*(DEB!$H$10:$H$198=E4)*(DEB!$I$10:$I$198=G4)*(DEB!$J$10:$J$198=F4)*(DEB!$K$10:$K$198=H4)*(DEB!$E$10:$E$198))</f>
        <v>24</v>
      </c>
      <c r="C4" s="70">
        <f>SUMPRODUCT((DEB!$B$10:$B$198=A4)*(DEB!$G$10:$G$198=D4)*(DEB!$H$10:$H$198=E4)*(DEB!$I$10:$I$198=G4)*(DEB!$J$10:$J$198=F4)*(DEB!$K$10:$K$198=H4)*(DEB!$F$10:$F$198))</f>
        <v>204</v>
      </c>
      <c r="D4" s="71">
        <f>DEB!G12</f>
        <v>11</v>
      </c>
      <c r="E4" s="72">
        <f>DEB!H12</f>
        <v>3</v>
      </c>
      <c r="F4" s="73" t="str">
        <f>DEB!J12</f>
        <v>FR</v>
      </c>
      <c r="G4" s="71" t="str">
        <f>DEB!I12</f>
        <v>FR</v>
      </c>
      <c r="H4" s="74">
        <f>DEB!K12</f>
        <v>13</v>
      </c>
      <c r="K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63079098113FRFR13</v>
      </c>
      <c r="L4" s="149" t="str">
        <f t="shared" si="0"/>
        <v>ok</v>
      </c>
    </row>
    <row r="5" spans="1:12" ht="16.5" x14ac:dyDescent="0.3">
      <c r="A5" s="33">
        <f>DEB!B13</f>
        <v>63079098</v>
      </c>
      <c r="B5" s="69">
        <f>SUMPRODUCT((DEB!$B$10:$B$198=A5)*(DEB!$G$10:$G$198=D5)*(DEB!$H$10:$H$198=E5)*(DEB!$I$10:$I$198=G5)*(DEB!$J$10:$J$198=F5)*(DEB!$K$10:$K$198=H5)*(DEB!$E$10:$E$198))</f>
        <v>505.44999999999993</v>
      </c>
      <c r="C5" s="70">
        <f>SUMPRODUCT((DEB!$B$10:$B$198=A5)*(DEB!$G$10:$G$198=D5)*(DEB!$H$10:$H$198=E5)*(DEB!$I$10:$I$198=G5)*(DEB!$J$10:$J$198=F5)*(DEB!$K$10:$K$198=H5)*(DEB!$F$10:$F$198))</f>
        <v>1705.8500000000001</v>
      </c>
      <c r="D5" s="71">
        <f>DEB!G13</f>
        <v>0</v>
      </c>
      <c r="E5" s="72">
        <f>DEB!H13</f>
        <v>0</v>
      </c>
      <c r="F5" s="73">
        <f>DEB!J13</f>
        <v>0</v>
      </c>
      <c r="G5" s="71">
        <f>DEB!I13</f>
        <v>0</v>
      </c>
      <c r="H5" s="74">
        <f>DEB!K13</f>
        <v>13</v>
      </c>
      <c r="K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5" s="150" t="str">
        <f t="shared" si="0"/>
        <v>ok</v>
      </c>
    </row>
    <row r="6" spans="1:12" ht="16.5" x14ac:dyDescent="0.3">
      <c r="A6" s="33">
        <f>DEB!B14</f>
        <v>63079098</v>
      </c>
      <c r="B6" s="69">
        <f>SUMPRODUCT((DEB!$B$10:$B$198=A6)*(DEB!$G$10:$G$198=D6)*(DEB!$H$10:$H$198=E6)*(DEB!$I$10:$I$198=G6)*(DEB!$J$10:$J$198=F6)*(DEB!$K$10:$K$198=H6)*(DEB!$E$10:$E$198))</f>
        <v>505.44999999999993</v>
      </c>
      <c r="C6" s="70">
        <f>SUMPRODUCT((DEB!$B$10:$B$198=A6)*(DEB!$G$10:$G$198=D6)*(DEB!$H$10:$H$198=E6)*(DEB!$I$10:$I$198=G6)*(DEB!$J$10:$J$198=F6)*(DEB!$K$10:$K$198=H6)*(DEB!$F$10:$F$198))</f>
        <v>1705.8500000000001</v>
      </c>
      <c r="D6" s="71">
        <f>DEB!G14</f>
        <v>0</v>
      </c>
      <c r="E6" s="72">
        <f>DEB!H14</f>
        <v>0</v>
      </c>
      <c r="F6" s="73">
        <f>DEB!J14</f>
        <v>0</v>
      </c>
      <c r="G6" s="71">
        <f>DEB!I14</f>
        <v>0</v>
      </c>
      <c r="H6" s="74">
        <f>DEB!K14</f>
        <v>13</v>
      </c>
      <c r="K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6" s="149" t="str">
        <f t="shared" si="0"/>
        <v>doublon</v>
      </c>
    </row>
    <row r="7" spans="1:12" ht="16.5" x14ac:dyDescent="0.3">
      <c r="A7" s="33">
        <f>DEB!B15</f>
        <v>63079098</v>
      </c>
      <c r="B7" s="69">
        <f>SUMPRODUCT((DEB!$B$10:$B$198=A7)*(DEB!$G$10:$G$198=D7)*(DEB!$H$10:$H$198=E7)*(DEB!$I$10:$I$198=G7)*(DEB!$J$10:$J$198=F7)*(DEB!$K$10:$K$198=H7)*(DEB!$E$10:$E$198))</f>
        <v>505.44999999999993</v>
      </c>
      <c r="C7" s="70">
        <f>SUMPRODUCT((DEB!$B$10:$B$198=A7)*(DEB!$G$10:$G$198=D7)*(DEB!$H$10:$H$198=E7)*(DEB!$I$10:$I$198=G7)*(DEB!$J$10:$J$198=F7)*(DEB!$K$10:$K$198=H7)*(DEB!$F$10:$F$198))</f>
        <v>1705.8500000000001</v>
      </c>
      <c r="D7" s="71">
        <f>DEB!G15</f>
        <v>0</v>
      </c>
      <c r="E7" s="72">
        <f>DEB!H15</f>
        <v>0</v>
      </c>
      <c r="F7" s="73">
        <f>DEB!J15</f>
        <v>0</v>
      </c>
      <c r="G7" s="71">
        <f>DEB!I15</f>
        <v>0</v>
      </c>
      <c r="H7" s="74">
        <f>DEB!K15</f>
        <v>13</v>
      </c>
      <c r="K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7" s="150" t="str">
        <f t="shared" si="0"/>
        <v>doublon</v>
      </c>
    </row>
    <row r="8" spans="1:12" ht="16.5" x14ac:dyDescent="0.3">
      <c r="A8" s="33">
        <f>DEB!B16</f>
        <v>73121081</v>
      </c>
      <c r="B8" s="69">
        <f>SUMPRODUCT((DEB!$B$10:$B$198=A8)*(DEB!$G$10:$G$198=D8)*(DEB!$H$10:$H$198=E8)*(DEB!$I$10:$I$198=G8)*(DEB!$J$10:$J$198=F8)*(DEB!$K$10:$K$198=H8)*(DEB!$E$10:$E$198))</f>
        <v>19040</v>
      </c>
      <c r="C8" s="70">
        <f>SUMPRODUCT((DEB!$B$10:$B$198=A8)*(DEB!$G$10:$G$198=D8)*(DEB!$H$10:$H$198=E8)*(DEB!$I$10:$I$198=G8)*(DEB!$J$10:$J$198=F8)*(DEB!$K$10:$K$198=H8)*(DEB!$F$10:$F$198))</f>
        <v>540</v>
      </c>
      <c r="D8" s="71">
        <f>DEB!G16</f>
        <v>0</v>
      </c>
      <c r="E8" s="72">
        <f>DEB!H16</f>
        <v>0</v>
      </c>
      <c r="F8" s="73">
        <f>DEB!J16</f>
        <v>0</v>
      </c>
      <c r="G8" s="71">
        <f>DEB!I16</f>
        <v>0</v>
      </c>
      <c r="H8" s="74">
        <f>DEB!K16</f>
        <v>13</v>
      </c>
      <c r="K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73121081000013</v>
      </c>
      <c r="L8" s="149" t="str">
        <f t="shared" si="0"/>
        <v>ok</v>
      </c>
    </row>
    <row r="9" spans="1:12" ht="16.5" x14ac:dyDescent="0.3">
      <c r="A9" s="33">
        <f>DEB!B17</f>
        <v>73269092</v>
      </c>
      <c r="B9" s="69">
        <f>SUMPRODUCT((DEB!$B$10:$B$198=A9)*(DEB!$G$10:$G$198=D9)*(DEB!$H$10:$H$198=E9)*(DEB!$I$10:$I$198=G9)*(DEB!$J$10:$J$198=F9)*(DEB!$K$10:$K$198=H9)*(DEB!$E$10:$E$198))</f>
        <v>1557</v>
      </c>
      <c r="C9" s="70">
        <f>SUMPRODUCT((DEB!$B$10:$B$198=A9)*(DEB!$G$10:$G$198=D9)*(DEB!$H$10:$H$198=E9)*(DEB!$I$10:$I$198=G9)*(DEB!$J$10:$J$198=F9)*(DEB!$K$10:$K$198=H9)*(DEB!$F$10:$F$198))</f>
        <v>3320.7</v>
      </c>
      <c r="D9" s="71">
        <f>DEB!G17</f>
        <v>0</v>
      </c>
      <c r="E9" s="72">
        <f>DEB!H17</f>
        <v>0</v>
      </c>
      <c r="F9" s="73">
        <f>DEB!J17</f>
        <v>0</v>
      </c>
      <c r="G9" s="71">
        <f>DEB!I17</f>
        <v>0</v>
      </c>
      <c r="H9" s="74">
        <f>DEB!K17</f>
        <v>13</v>
      </c>
      <c r="K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73269092000013</v>
      </c>
      <c r="L9" s="150" t="str">
        <f t="shared" si="0"/>
        <v>ok</v>
      </c>
    </row>
    <row r="10" spans="1:12" ht="16.5" x14ac:dyDescent="0.3">
      <c r="A10" s="33">
        <f>DEB!B18</f>
        <v>73121081</v>
      </c>
      <c r="B10" s="69">
        <f>SUMPRODUCT((DEB!$B$10:$B$198=A10)*(DEB!$G$10:$G$198=D10)*(DEB!$H$10:$H$198=E10)*(DEB!$I$10:$I$198=G10)*(DEB!$J$10:$J$198=F10)*(DEB!$K$10:$K$198=H10)*(DEB!$E$10:$E$198))</f>
        <v>19040</v>
      </c>
      <c r="C10" s="70">
        <f>SUMPRODUCT((DEB!$B$10:$B$198=A10)*(DEB!$G$10:$G$198=D10)*(DEB!$H$10:$H$198=E10)*(DEB!$I$10:$I$198=G10)*(DEB!$J$10:$J$198=F10)*(DEB!$K$10:$K$198=H10)*(DEB!$F$10:$F$198))</f>
        <v>540</v>
      </c>
      <c r="D10" s="71">
        <f>DEB!G18</f>
        <v>0</v>
      </c>
      <c r="E10" s="72">
        <f>DEB!H18</f>
        <v>0</v>
      </c>
      <c r="F10" s="73">
        <f>DEB!J18</f>
        <v>0</v>
      </c>
      <c r="G10" s="71">
        <f>DEB!I18</f>
        <v>0</v>
      </c>
      <c r="H10" s="74">
        <f>DEB!K18</f>
        <v>13</v>
      </c>
      <c r="K1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73121081000013</v>
      </c>
      <c r="L10" s="149" t="str">
        <f t="shared" si="0"/>
        <v>doublon</v>
      </c>
    </row>
    <row r="11" spans="1:12" ht="16.5" x14ac:dyDescent="0.3">
      <c r="A11" s="33">
        <f>DEB!B19</f>
        <v>0</v>
      </c>
      <c r="B11" s="69">
        <f>SUMPRODUCT((DEB!$B$10:$B$198=A11)*(DEB!$G$10:$G$198=D11)*(DEB!$H$10:$H$198=E11)*(DEB!$I$10:$I$198=G11)*(DEB!$J$10:$J$198=F11)*(DEB!$K$10:$K$198=H11)*(DEB!$E$10:$E$198))</f>
        <v>345.12</v>
      </c>
      <c r="C11" s="70">
        <f>SUMPRODUCT((DEB!$B$10:$B$198=A11)*(DEB!$G$10:$G$198=D11)*(DEB!$H$10:$H$198=E11)*(DEB!$I$10:$I$198=G11)*(DEB!$J$10:$J$198=F11)*(DEB!$K$10:$K$198=H11)*(DEB!$F$10:$F$198))</f>
        <v>1877.9099999999999</v>
      </c>
      <c r="D11" s="71">
        <f>DEB!G19</f>
        <v>0</v>
      </c>
      <c r="E11" s="72">
        <f>DEB!H19</f>
        <v>0</v>
      </c>
      <c r="F11" s="73">
        <f>DEB!J19</f>
        <v>0</v>
      </c>
      <c r="G11" s="71">
        <f>DEB!I19</f>
        <v>0</v>
      </c>
      <c r="H11" s="74">
        <f>DEB!K19</f>
        <v>13</v>
      </c>
      <c r="K1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0000013</v>
      </c>
      <c r="L11" s="150" t="str">
        <f t="shared" si="0"/>
        <v>ok</v>
      </c>
    </row>
    <row r="12" spans="1:12" ht="16.5" x14ac:dyDescent="0.3">
      <c r="A12" s="33">
        <f>DEB!B20</f>
        <v>0</v>
      </c>
      <c r="B12" s="69">
        <f>SUMPRODUCT((DEB!$B$10:$B$198=A12)*(DEB!$G$10:$G$198=D12)*(DEB!$H$10:$H$198=E12)*(DEB!$I$10:$I$198=G12)*(DEB!$J$10:$J$198=F12)*(DEB!$K$10:$K$198=H12)*(DEB!$E$10:$E$198))</f>
        <v>345.12</v>
      </c>
      <c r="C12" s="70">
        <f>SUMPRODUCT((DEB!$B$10:$B$198=A12)*(DEB!$G$10:$G$198=D12)*(DEB!$H$10:$H$198=E12)*(DEB!$I$10:$I$198=G12)*(DEB!$J$10:$J$198=F12)*(DEB!$K$10:$K$198=H12)*(DEB!$F$10:$F$198))</f>
        <v>1877.9099999999999</v>
      </c>
      <c r="D12" s="71">
        <f>DEB!G20</f>
        <v>0</v>
      </c>
      <c r="E12" s="72">
        <f>DEB!H20</f>
        <v>0</v>
      </c>
      <c r="F12" s="73">
        <f>DEB!J20</f>
        <v>0</v>
      </c>
      <c r="G12" s="71">
        <f>DEB!I20</f>
        <v>0</v>
      </c>
      <c r="H12" s="74">
        <f>DEB!K20</f>
        <v>13</v>
      </c>
      <c r="K1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0000013</v>
      </c>
      <c r="L12" s="149" t="str">
        <f t="shared" si="0"/>
        <v>doublon</v>
      </c>
    </row>
    <row r="13" spans="1:12" ht="16.5" x14ac:dyDescent="0.3">
      <c r="A13" s="33">
        <f>DEB!B21</f>
        <v>73269092</v>
      </c>
      <c r="B13" s="69">
        <f>SUMPRODUCT((DEB!$B$10:$B$198=A13)*(DEB!$G$10:$G$198=D13)*(DEB!$H$10:$H$198=E13)*(DEB!$I$10:$I$198=G13)*(DEB!$J$10:$J$198=F13)*(DEB!$K$10:$K$198=H13)*(DEB!$E$10:$E$198))</f>
        <v>1557</v>
      </c>
      <c r="C13" s="70">
        <f>SUMPRODUCT((DEB!$B$10:$B$198=A13)*(DEB!$G$10:$G$198=D13)*(DEB!$H$10:$H$198=E13)*(DEB!$I$10:$I$198=G13)*(DEB!$J$10:$J$198=F13)*(DEB!$K$10:$K$198=H13)*(DEB!$F$10:$F$198))</f>
        <v>3320.7</v>
      </c>
      <c r="D13" s="71">
        <f>DEB!G21</f>
        <v>0</v>
      </c>
      <c r="E13" s="72">
        <f>DEB!H21</f>
        <v>0</v>
      </c>
      <c r="F13" s="73">
        <f>DEB!J21</f>
        <v>0</v>
      </c>
      <c r="G13" s="71">
        <f>DEB!I21</f>
        <v>0</v>
      </c>
      <c r="H13" s="74">
        <f>DEB!K21</f>
        <v>13</v>
      </c>
      <c r="K1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73269092000013</v>
      </c>
      <c r="L13" s="150" t="str">
        <f t="shared" si="0"/>
        <v>doublon</v>
      </c>
    </row>
    <row r="14" spans="1:12" ht="16.5" x14ac:dyDescent="0.3">
      <c r="A14" s="33">
        <f>DEB!B22</f>
        <v>0</v>
      </c>
      <c r="B14" s="69">
        <f>SUMPRODUCT((DEB!$B$10:$B$198=A14)*(DEB!$G$10:$G$198=D14)*(DEB!$H$10:$H$198=E14)*(DEB!$I$10:$I$198=G14)*(DEB!$J$10:$J$198=F14)*(DEB!$K$10:$K$198=H14)*(DEB!$E$10:$E$198))</f>
        <v>345.12</v>
      </c>
      <c r="C14" s="70">
        <f>SUMPRODUCT((DEB!$B$10:$B$198=A14)*(DEB!$G$10:$G$198=D14)*(DEB!$H$10:$H$198=E14)*(DEB!$I$10:$I$198=G14)*(DEB!$J$10:$J$198=F14)*(DEB!$K$10:$K$198=H14)*(DEB!$F$10:$F$198))</f>
        <v>1877.9099999999999</v>
      </c>
      <c r="D14" s="71">
        <f>DEB!G22</f>
        <v>0</v>
      </c>
      <c r="E14" s="72">
        <f>DEB!H22</f>
        <v>0</v>
      </c>
      <c r="F14" s="73">
        <f>DEB!J22</f>
        <v>0</v>
      </c>
      <c r="G14" s="71">
        <f>DEB!I22</f>
        <v>0</v>
      </c>
      <c r="H14" s="74">
        <f>DEB!K22</f>
        <v>13</v>
      </c>
      <c r="K1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0000013</v>
      </c>
      <c r="L14" s="149" t="str">
        <f t="shared" si="0"/>
        <v>doublon</v>
      </c>
    </row>
    <row r="15" spans="1:12" ht="16.5" x14ac:dyDescent="0.3">
      <c r="A15" s="33">
        <f>DEB!B23</f>
        <v>0</v>
      </c>
      <c r="B15" s="69">
        <f>SUMPRODUCT((DEB!$B$10:$B$198=A15)*(DEB!$G$10:$G$198=D15)*(DEB!$H$10:$H$198=E15)*(DEB!$I$10:$I$198=G15)*(DEB!$J$10:$J$198=F15)*(DEB!$K$10:$K$198=H15)*(DEB!$E$10:$E$198))</f>
        <v>345.12</v>
      </c>
      <c r="C15" s="70">
        <f>SUMPRODUCT((DEB!$B$10:$B$198=A15)*(DEB!$G$10:$G$198=D15)*(DEB!$H$10:$H$198=E15)*(DEB!$I$10:$I$198=G15)*(DEB!$J$10:$J$198=F15)*(DEB!$K$10:$K$198=H15)*(DEB!$F$10:$F$198))</f>
        <v>1877.9099999999999</v>
      </c>
      <c r="D15" s="71">
        <f>DEB!G23</f>
        <v>0</v>
      </c>
      <c r="E15" s="72">
        <f>DEB!H23</f>
        <v>0</v>
      </c>
      <c r="F15" s="73">
        <f>DEB!J23</f>
        <v>0</v>
      </c>
      <c r="G15" s="71">
        <f>DEB!I23</f>
        <v>0</v>
      </c>
      <c r="H15" s="74">
        <f>DEB!K23</f>
        <v>13</v>
      </c>
      <c r="K1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0000013</v>
      </c>
      <c r="L15" s="150" t="str">
        <f t="shared" si="0"/>
        <v>doublon</v>
      </c>
    </row>
    <row r="16" spans="1:12" ht="16.5" x14ac:dyDescent="0.3">
      <c r="A16" s="33">
        <f>DEB!B24</f>
        <v>73121083</v>
      </c>
      <c r="B16" s="69">
        <f>SUMPRODUCT((DEB!$B$10:$B$198=A16)*(DEB!$G$10:$G$198=D16)*(DEB!$H$10:$H$198=E16)*(DEB!$I$10:$I$198=G16)*(DEB!$J$10:$J$198=F16)*(DEB!$K$10:$K$198=H16)*(DEB!$E$10:$E$198))</f>
        <v>97400</v>
      </c>
      <c r="C16" s="70">
        <f>SUMPRODUCT((DEB!$B$10:$B$198=A16)*(DEB!$G$10:$G$198=D16)*(DEB!$H$10:$H$198=E16)*(DEB!$I$10:$I$198=G16)*(DEB!$J$10:$J$198=F16)*(DEB!$K$10:$K$198=H16)*(DEB!$F$10:$F$198))</f>
        <v>2030</v>
      </c>
      <c r="D16" s="71">
        <f>DEB!G24</f>
        <v>0</v>
      </c>
      <c r="E16" s="72">
        <f>DEB!H24</f>
        <v>0</v>
      </c>
      <c r="F16" s="73">
        <f>DEB!J24</f>
        <v>0</v>
      </c>
      <c r="G16" s="71">
        <f>DEB!I24</f>
        <v>0</v>
      </c>
      <c r="H16" s="74">
        <f>DEB!K24</f>
        <v>13</v>
      </c>
      <c r="K1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73121083000013</v>
      </c>
      <c r="L16" s="149" t="str">
        <f t="shared" si="0"/>
        <v>ok</v>
      </c>
    </row>
    <row r="17" spans="1:12" ht="16.5" x14ac:dyDescent="0.3">
      <c r="A17" s="33">
        <f>DEB!B25</f>
        <v>73269092</v>
      </c>
      <c r="B17" s="69">
        <f>SUMPRODUCT((DEB!$B$10:$B$198=A17)*(DEB!$G$10:$G$198=D17)*(DEB!$H$10:$H$198=E17)*(DEB!$I$10:$I$198=G17)*(DEB!$J$10:$J$198=F17)*(DEB!$K$10:$K$198=H17)*(DEB!$E$10:$E$198))</f>
        <v>1557</v>
      </c>
      <c r="C17" s="70">
        <f>SUMPRODUCT((DEB!$B$10:$B$198=A17)*(DEB!$G$10:$G$198=D17)*(DEB!$H$10:$H$198=E17)*(DEB!$I$10:$I$198=G17)*(DEB!$J$10:$J$198=F17)*(DEB!$K$10:$K$198=H17)*(DEB!$F$10:$F$198))</f>
        <v>3320.7</v>
      </c>
      <c r="D17" s="71">
        <f>DEB!G25</f>
        <v>0</v>
      </c>
      <c r="E17" s="72">
        <f>DEB!H25</f>
        <v>0</v>
      </c>
      <c r="F17" s="73">
        <f>DEB!J25</f>
        <v>0</v>
      </c>
      <c r="G17" s="71">
        <f>DEB!I25</f>
        <v>0</v>
      </c>
      <c r="H17" s="74">
        <f>DEB!K25</f>
        <v>13</v>
      </c>
      <c r="K1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73269092000013</v>
      </c>
      <c r="L17" s="150" t="str">
        <f t="shared" si="0"/>
        <v>doublon</v>
      </c>
    </row>
    <row r="18" spans="1:12" ht="16.5" x14ac:dyDescent="0.3">
      <c r="A18" s="33">
        <f>DEB!B26</f>
        <v>73269092</v>
      </c>
      <c r="B18" s="69">
        <f>SUMPRODUCT((DEB!$B$10:$B$198=A18)*(DEB!$G$10:$G$198=D18)*(DEB!$H$10:$H$198=E18)*(DEB!$I$10:$I$198=G18)*(DEB!$J$10:$J$198=F18)*(DEB!$K$10:$K$198=H18)*(DEB!$E$10:$E$198))</f>
        <v>1557</v>
      </c>
      <c r="C18" s="70">
        <f>SUMPRODUCT((DEB!$B$10:$B$198=A18)*(DEB!$G$10:$G$198=D18)*(DEB!$H$10:$H$198=E18)*(DEB!$I$10:$I$198=G18)*(DEB!$J$10:$J$198=F18)*(DEB!$K$10:$K$198=H18)*(DEB!$F$10:$F$198))</f>
        <v>3320.7</v>
      </c>
      <c r="D18" s="71">
        <f>DEB!G26</f>
        <v>0</v>
      </c>
      <c r="E18" s="72">
        <f>DEB!H26</f>
        <v>0</v>
      </c>
      <c r="F18" s="73">
        <f>DEB!J26</f>
        <v>0</v>
      </c>
      <c r="G18" s="71">
        <f>DEB!I26</f>
        <v>0</v>
      </c>
      <c r="H18" s="74">
        <f>DEB!K26</f>
        <v>13</v>
      </c>
      <c r="K1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73269092000013</v>
      </c>
      <c r="L18" s="149" t="str">
        <f t="shared" si="0"/>
        <v>doublon</v>
      </c>
    </row>
    <row r="19" spans="1:12" ht="16.5" x14ac:dyDescent="0.3">
      <c r="A19" s="33">
        <f>DEB!B27</f>
        <v>63079098</v>
      </c>
      <c r="B19" s="69">
        <f>SUMPRODUCT((DEB!$B$10:$B$198=A19)*(DEB!$G$10:$G$198=D19)*(DEB!$H$10:$H$198=E19)*(DEB!$I$10:$I$198=G19)*(DEB!$J$10:$J$198=F19)*(DEB!$K$10:$K$198=H19)*(DEB!$E$10:$E$198))</f>
        <v>505.44999999999993</v>
      </c>
      <c r="C19" s="70">
        <f>SUMPRODUCT((DEB!$B$10:$B$198=A19)*(DEB!$G$10:$G$198=D19)*(DEB!$H$10:$H$198=E19)*(DEB!$I$10:$I$198=G19)*(DEB!$J$10:$J$198=F19)*(DEB!$K$10:$K$198=H19)*(DEB!$F$10:$F$198))</f>
        <v>1705.8500000000001</v>
      </c>
      <c r="D19" s="71">
        <f>DEB!G27</f>
        <v>0</v>
      </c>
      <c r="E19" s="72">
        <f>DEB!H27</f>
        <v>0</v>
      </c>
      <c r="F19" s="73">
        <f>DEB!J27</f>
        <v>0</v>
      </c>
      <c r="G19" s="71">
        <f>DEB!I27</f>
        <v>0</v>
      </c>
      <c r="H19" s="74">
        <f>DEB!K27</f>
        <v>13</v>
      </c>
      <c r="K1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19" s="150" t="str">
        <f t="shared" si="0"/>
        <v>doublon</v>
      </c>
    </row>
    <row r="20" spans="1:12" ht="16.5" x14ac:dyDescent="0.3">
      <c r="A20" s="33">
        <f>DEB!B28</f>
        <v>63079098</v>
      </c>
      <c r="B20" s="69">
        <f>SUMPRODUCT((DEB!$B$10:$B$198=A20)*(DEB!$G$10:$G$198=D20)*(DEB!$H$10:$H$198=E20)*(DEB!$I$10:$I$198=G20)*(DEB!$J$10:$J$198=F20)*(DEB!$K$10:$K$198=H20)*(DEB!$E$10:$E$198))</f>
        <v>505.44999999999993</v>
      </c>
      <c r="C20" s="70">
        <f>SUMPRODUCT((DEB!$B$10:$B$198=A20)*(DEB!$G$10:$G$198=D20)*(DEB!$H$10:$H$198=E20)*(DEB!$I$10:$I$198=G20)*(DEB!$J$10:$J$198=F20)*(DEB!$K$10:$K$198=H20)*(DEB!$F$10:$F$198))</f>
        <v>1705.8500000000001</v>
      </c>
      <c r="D20" s="71">
        <f>DEB!G28</f>
        <v>0</v>
      </c>
      <c r="E20" s="72">
        <f>DEB!H28</f>
        <v>0</v>
      </c>
      <c r="F20" s="73">
        <f>DEB!J28</f>
        <v>0</v>
      </c>
      <c r="G20" s="71">
        <f>DEB!I28</f>
        <v>0</v>
      </c>
      <c r="H20" s="74">
        <f>DEB!K28</f>
        <v>13</v>
      </c>
      <c r="K2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20" s="149" t="str">
        <f t="shared" si="0"/>
        <v>doublon</v>
      </c>
    </row>
    <row r="21" spans="1:12" ht="16.5" x14ac:dyDescent="0.3">
      <c r="A21" s="33">
        <f>DEB!B29</f>
        <v>63079098</v>
      </c>
      <c r="B21" s="69">
        <f>SUMPRODUCT((DEB!$B$10:$B$198=A21)*(DEB!$G$10:$G$198=D21)*(DEB!$H$10:$H$198=E21)*(DEB!$I$10:$I$198=G21)*(DEB!$J$10:$J$198=F21)*(DEB!$K$10:$K$198=H21)*(DEB!$E$10:$E$198))</f>
        <v>505.44999999999993</v>
      </c>
      <c r="C21" s="70">
        <f>SUMPRODUCT((DEB!$B$10:$B$198=A21)*(DEB!$G$10:$G$198=D21)*(DEB!$H$10:$H$198=E21)*(DEB!$I$10:$I$198=G21)*(DEB!$J$10:$J$198=F21)*(DEB!$K$10:$K$198=H21)*(DEB!$F$10:$F$198))</f>
        <v>1705.8500000000001</v>
      </c>
      <c r="D21" s="71">
        <f>DEB!G29</f>
        <v>0</v>
      </c>
      <c r="E21" s="72">
        <f>DEB!H29</f>
        <v>0</v>
      </c>
      <c r="F21" s="73">
        <f>DEB!J29</f>
        <v>0</v>
      </c>
      <c r="G21" s="71">
        <f>DEB!I29</f>
        <v>0</v>
      </c>
      <c r="H21" s="74">
        <f>DEB!K29</f>
        <v>13</v>
      </c>
      <c r="K2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21" s="150" t="str">
        <f t="shared" si="0"/>
        <v>doublon</v>
      </c>
    </row>
    <row r="22" spans="1:12" ht="16.5" x14ac:dyDescent="0.3">
      <c r="A22" s="33">
        <f>DEB!B30</f>
        <v>63079098</v>
      </c>
      <c r="B22" s="69">
        <f>SUMPRODUCT((DEB!$B$10:$B$198=A22)*(DEB!$G$10:$G$198=D22)*(DEB!$H$10:$H$198=E22)*(DEB!$I$10:$I$198=G22)*(DEB!$J$10:$J$198=F22)*(DEB!$K$10:$K$198=H22)*(DEB!$E$10:$E$198))</f>
        <v>505.44999999999993</v>
      </c>
      <c r="C22" s="70">
        <f>SUMPRODUCT((DEB!$B$10:$B$198=A22)*(DEB!$G$10:$G$198=D22)*(DEB!$H$10:$H$198=E22)*(DEB!$I$10:$I$198=G22)*(DEB!$J$10:$J$198=F22)*(DEB!$K$10:$K$198=H22)*(DEB!$F$10:$F$198))</f>
        <v>1705.8500000000001</v>
      </c>
      <c r="D22" s="71">
        <f>DEB!G30</f>
        <v>0</v>
      </c>
      <c r="E22" s="72">
        <f>DEB!H30</f>
        <v>0</v>
      </c>
      <c r="F22" s="73">
        <f>DEB!J30</f>
        <v>0</v>
      </c>
      <c r="G22" s="71">
        <f>DEB!I30</f>
        <v>0</v>
      </c>
      <c r="H22" s="74">
        <f>DEB!K30</f>
        <v>13</v>
      </c>
      <c r="K2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22" s="149" t="str">
        <f t="shared" si="0"/>
        <v>doublon</v>
      </c>
    </row>
    <row r="23" spans="1:12" ht="16.5" x14ac:dyDescent="0.3">
      <c r="A23" s="33">
        <f>DEB!B31</f>
        <v>63079098</v>
      </c>
      <c r="B23" s="69">
        <f>SUMPRODUCT((DEB!$B$10:$B$198=A23)*(DEB!$G$10:$G$198=D23)*(DEB!$H$10:$H$198=E23)*(DEB!$I$10:$I$198=G23)*(DEB!$J$10:$J$198=F23)*(DEB!$K$10:$K$198=H23)*(DEB!$E$10:$E$198))</f>
        <v>505.44999999999993</v>
      </c>
      <c r="C23" s="70">
        <f>SUMPRODUCT((DEB!$B$10:$B$198=A23)*(DEB!$G$10:$G$198=D23)*(DEB!$H$10:$H$198=E23)*(DEB!$I$10:$I$198=G23)*(DEB!$J$10:$J$198=F23)*(DEB!$K$10:$K$198=H23)*(DEB!$F$10:$F$198))</f>
        <v>1705.8500000000001</v>
      </c>
      <c r="D23" s="71">
        <f>DEB!G31</f>
        <v>0</v>
      </c>
      <c r="E23" s="72">
        <f>DEB!H31</f>
        <v>0</v>
      </c>
      <c r="F23" s="73">
        <f>DEB!J31</f>
        <v>0</v>
      </c>
      <c r="G23" s="71">
        <f>DEB!I31</f>
        <v>0</v>
      </c>
      <c r="H23" s="74">
        <f>DEB!K31</f>
        <v>13</v>
      </c>
      <c r="K2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23" s="150" t="str">
        <f t="shared" si="0"/>
        <v>doublon</v>
      </c>
    </row>
    <row r="24" spans="1:12" ht="16.5" x14ac:dyDescent="0.3">
      <c r="A24" s="33">
        <f>DEB!B32</f>
        <v>63079098</v>
      </c>
      <c r="B24" s="69">
        <f>SUMPRODUCT((DEB!$B$10:$B$198=A24)*(DEB!$G$10:$G$198=D24)*(DEB!$H$10:$H$198=E24)*(DEB!$I$10:$I$198=G24)*(DEB!$J$10:$J$198=F24)*(DEB!$K$10:$K$198=H24)*(DEB!$E$10:$E$198))</f>
        <v>505.44999999999993</v>
      </c>
      <c r="C24" s="70">
        <f>SUMPRODUCT((DEB!$B$10:$B$198=A24)*(DEB!$G$10:$G$198=D24)*(DEB!$H$10:$H$198=E24)*(DEB!$I$10:$I$198=G24)*(DEB!$J$10:$J$198=F24)*(DEB!$K$10:$K$198=H24)*(DEB!$F$10:$F$198))</f>
        <v>1705.8500000000001</v>
      </c>
      <c r="D24" s="71">
        <f>DEB!G32</f>
        <v>0</v>
      </c>
      <c r="E24" s="72">
        <f>DEB!H32</f>
        <v>0</v>
      </c>
      <c r="F24" s="73">
        <f>DEB!J32</f>
        <v>0</v>
      </c>
      <c r="G24" s="71">
        <f>DEB!I32</f>
        <v>0</v>
      </c>
      <c r="H24" s="74">
        <f>DEB!K32</f>
        <v>13</v>
      </c>
      <c r="K2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24" s="149" t="str">
        <f t="shared" si="0"/>
        <v>doublon</v>
      </c>
    </row>
    <row r="25" spans="1:12" ht="16.5" x14ac:dyDescent="0.3">
      <c r="A25" s="33">
        <f>DEB!B33</f>
        <v>0</v>
      </c>
      <c r="B25" s="69">
        <f>SUMPRODUCT((DEB!$B$10:$B$198=A25)*(DEB!$G$10:$G$198=D25)*(DEB!$H$10:$H$198=E25)*(DEB!$I$10:$I$198=G25)*(DEB!$J$10:$J$198=F25)*(DEB!$K$10:$K$198=H25)*(DEB!$E$10:$E$198))</f>
        <v>345.12</v>
      </c>
      <c r="C25" s="70">
        <f>SUMPRODUCT((DEB!$B$10:$B$198=A25)*(DEB!$G$10:$G$198=D25)*(DEB!$H$10:$H$198=E25)*(DEB!$I$10:$I$198=G25)*(DEB!$J$10:$J$198=F25)*(DEB!$K$10:$K$198=H25)*(DEB!$F$10:$F$198))</f>
        <v>1877.9099999999999</v>
      </c>
      <c r="D25" s="71">
        <f>DEB!G33</f>
        <v>0</v>
      </c>
      <c r="E25" s="72">
        <f>DEB!H33</f>
        <v>0</v>
      </c>
      <c r="F25" s="73">
        <f>DEB!J33</f>
        <v>0</v>
      </c>
      <c r="G25" s="71">
        <f>DEB!I33</f>
        <v>0</v>
      </c>
      <c r="H25" s="74">
        <f>DEB!K33</f>
        <v>13</v>
      </c>
      <c r="K2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0000013</v>
      </c>
      <c r="L25" s="150" t="str">
        <f t="shared" si="0"/>
        <v>doublon</v>
      </c>
    </row>
    <row r="26" spans="1:12" ht="16.5" x14ac:dyDescent="0.3">
      <c r="A26" s="33">
        <f>DEB!B34</f>
        <v>63079098</v>
      </c>
      <c r="B26" s="69">
        <f>SUMPRODUCT((DEB!$B$10:$B$198=A26)*(DEB!$G$10:$G$198=D26)*(DEB!$H$10:$H$198=E26)*(DEB!$I$10:$I$198=G26)*(DEB!$J$10:$J$198=F26)*(DEB!$K$10:$K$198=H26)*(DEB!$E$10:$E$198))</f>
        <v>505.44999999999993</v>
      </c>
      <c r="C26" s="70">
        <f>SUMPRODUCT((DEB!$B$10:$B$198=A26)*(DEB!$G$10:$G$198=D26)*(DEB!$H$10:$H$198=E26)*(DEB!$I$10:$I$198=G26)*(DEB!$J$10:$J$198=F26)*(DEB!$K$10:$K$198=H26)*(DEB!$F$10:$F$198))</f>
        <v>1705.8500000000001</v>
      </c>
      <c r="D26" s="71">
        <f>DEB!G34</f>
        <v>0</v>
      </c>
      <c r="E26" s="72">
        <f>DEB!H34</f>
        <v>0</v>
      </c>
      <c r="F26" s="73">
        <f>DEB!J34</f>
        <v>0</v>
      </c>
      <c r="G26" s="71">
        <f>DEB!I34</f>
        <v>0</v>
      </c>
      <c r="H26" s="74">
        <f>DEB!K34</f>
        <v>13</v>
      </c>
      <c r="K2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26" s="149" t="str">
        <f t="shared" si="0"/>
        <v>doublon</v>
      </c>
    </row>
    <row r="27" spans="1:12" ht="16.5" x14ac:dyDescent="0.3">
      <c r="A27" s="33">
        <f>DEB!B35</f>
        <v>63079098</v>
      </c>
      <c r="B27" s="69">
        <f>SUMPRODUCT((DEB!$B$10:$B$198=A27)*(DEB!$G$10:$G$198=D27)*(DEB!$H$10:$H$198=E27)*(DEB!$I$10:$I$198=G27)*(DEB!$J$10:$J$198=F27)*(DEB!$K$10:$K$198=H27)*(DEB!$E$10:$E$198))</f>
        <v>505.44999999999993</v>
      </c>
      <c r="C27" s="70">
        <f>SUMPRODUCT((DEB!$B$10:$B$198=A27)*(DEB!$G$10:$G$198=D27)*(DEB!$H$10:$H$198=E27)*(DEB!$I$10:$I$198=G27)*(DEB!$J$10:$J$198=F27)*(DEB!$K$10:$K$198=H27)*(DEB!$F$10:$F$198))</f>
        <v>1705.8500000000001</v>
      </c>
      <c r="D27" s="71">
        <f>DEB!G35</f>
        <v>0</v>
      </c>
      <c r="E27" s="72">
        <f>DEB!H35</f>
        <v>0</v>
      </c>
      <c r="F27" s="73">
        <f>DEB!J35</f>
        <v>0</v>
      </c>
      <c r="G27" s="71">
        <f>DEB!I35</f>
        <v>0</v>
      </c>
      <c r="H27" s="74">
        <f>DEB!K35</f>
        <v>13</v>
      </c>
      <c r="K2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27" s="150" t="str">
        <f t="shared" si="0"/>
        <v>doublon</v>
      </c>
    </row>
    <row r="28" spans="1:12" ht="16.5" x14ac:dyDescent="0.3">
      <c r="A28" s="33">
        <f>DEB!B36</f>
        <v>63079098</v>
      </c>
      <c r="B28" s="69">
        <f>SUMPRODUCT((DEB!$B$10:$B$198=A28)*(DEB!$G$10:$G$198=D28)*(DEB!$H$10:$H$198=E28)*(DEB!$I$10:$I$198=G28)*(DEB!$J$10:$J$198=F28)*(DEB!$K$10:$K$198=H28)*(DEB!$E$10:$E$198))</f>
        <v>505.44999999999993</v>
      </c>
      <c r="C28" s="70">
        <f>SUMPRODUCT((DEB!$B$10:$B$198=A28)*(DEB!$G$10:$G$198=D28)*(DEB!$H$10:$H$198=E28)*(DEB!$I$10:$I$198=G28)*(DEB!$J$10:$J$198=F28)*(DEB!$K$10:$K$198=H28)*(DEB!$F$10:$F$198))</f>
        <v>1705.8500000000001</v>
      </c>
      <c r="D28" s="71">
        <f>DEB!G36</f>
        <v>0</v>
      </c>
      <c r="E28" s="72">
        <f>DEB!H36</f>
        <v>0</v>
      </c>
      <c r="F28" s="73">
        <f>DEB!J36</f>
        <v>0</v>
      </c>
      <c r="G28" s="71">
        <f>DEB!I36</f>
        <v>0</v>
      </c>
      <c r="H28" s="74">
        <f>DEB!K36</f>
        <v>13</v>
      </c>
      <c r="K2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28" s="149" t="str">
        <f t="shared" si="0"/>
        <v>doublon</v>
      </c>
    </row>
    <row r="29" spans="1:12" ht="16.5" x14ac:dyDescent="0.3">
      <c r="A29" s="33">
        <f>DEB!B37</f>
        <v>73269092</v>
      </c>
      <c r="B29" s="69">
        <f>SUMPRODUCT((DEB!$B$10:$B$198=A29)*(DEB!$G$10:$G$198=D29)*(DEB!$H$10:$H$198=E29)*(DEB!$I$10:$I$198=G29)*(DEB!$J$10:$J$198=F29)*(DEB!$K$10:$K$198=H29)*(DEB!$E$10:$E$198))</f>
        <v>1557</v>
      </c>
      <c r="C29" s="70">
        <f>SUMPRODUCT((DEB!$B$10:$B$198=A29)*(DEB!$G$10:$G$198=D29)*(DEB!$H$10:$H$198=E29)*(DEB!$I$10:$I$198=G29)*(DEB!$J$10:$J$198=F29)*(DEB!$K$10:$K$198=H29)*(DEB!$F$10:$F$198))</f>
        <v>3320.7</v>
      </c>
      <c r="D29" s="71">
        <f>DEB!G37</f>
        <v>0</v>
      </c>
      <c r="E29" s="72">
        <f>DEB!H37</f>
        <v>0</v>
      </c>
      <c r="F29" s="73">
        <f>DEB!J37</f>
        <v>0</v>
      </c>
      <c r="G29" s="71">
        <f>DEB!I37</f>
        <v>0</v>
      </c>
      <c r="H29" s="74">
        <f>DEB!K37</f>
        <v>13</v>
      </c>
      <c r="K2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73269092000013</v>
      </c>
      <c r="L29" s="150" t="str">
        <f t="shared" si="0"/>
        <v>doublon</v>
      </c>
    </row>
    <row r="30" spans="1:12" ht="16.5" x14ac:dyDescent="0.3">
      <c r="A30" s="33">
        <f>DEB!B38</f>
        <v>73269092</v>
      </c>
      <c r="B30" s="69">
        <f>SUMPRODUCT((DEB!$B$10:$B$198=A30)*(DEB!$G$10:$G$198=D30)*(DEB!$H$10:$H$198=E30)*(DEB!$I$10:$I$198=G30)*(DEB!$J$10:$J$198=F30)*(DEB!$K$10:$K$198=H30)*(DEB!$E$10:$E$198))</f>
        <v>1557</v>
      </c>
      <c r="C30" s="70">
        <f>SUMPRODUCT((DEB!$B$10:$B$198=A30)*(DEB!$G$10:$G$198=D30)*(DEB!$H$10:$H$198=E30)*(DEB!$I$10:$I$198=G30)*(DEB!$J$10:$J$198=F30)*(DEB!$K$10:$K$198=H30)*(DEB!$F$10:$F$198))</f>
        <v>3320.7</v>
      </c>
      <c r="D30" s="71">
        <f>DEB!G38</f>
        <v>0</v>
      </c>
      <c r="E30" s="72">
        <f>DEB!H38</f>
        <v>0</v>
      </c>
      <c r="F30" s="73">
        <f>DEB!J38</f>
        <v>0</v>
      </c>
      <c r="G30" s="71">
        <f>DEB!I38</f>
        <v>0</v>
      </c>
      <c r="H30" s="74">
        <f>DEB!K38</f>
        <v>13</v>
      </c>
      <c r="K3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73269092000013</v>
      </c>
      <c r="L30" s="149" t="str">
        <f t="shared" si="0"/>
        <v>doublon</v>
      </c>
    </row>
    <row r="31" spans="1:12" ht="16.5" x14ac:dyDescent="0.3">
      <c r="A31" s="33">
        <f>DEB!B39</f>
        <v>63079098</v>
      </c>
      <c r="B31" s="69">
        <f>SUMPRODUCT((DEB!$B$10:$B$198=A31)*(DEB!$G$10:$G$198=D31)*(DEB!$H$10:$H$198=E31)*(DEB!$I$10:$I$198=G31)*(DEB!$J$10:$J$198=F31)*(DEB!$K$10:$K$198=H31)*(DEB!$E$10:$E$198))</f>
        <v>505.44999999999993</v>
      </c>
      <c r="C31" s="70">
        <f>SUMPRODUCT((DEB!$B$10:$B$198=A31)*(DEB!$G$10:$G$198=D31)*(DEB!$H$10:$H$198=E31)*(DEB!$I$10:$I$198=G31)*(DEB!$J$10:$J$198=F31)*(DEB!$K$10:$K$198=H31)*(DEB!$F$10:$F$198))</f>
        <v>1705.8500000000001</v>
      </c>
      <c r="D31" s="71">
        <f>DEB!G39</f>
        <v>0</v>
      </c>
      <c r="E31" s="72">
        <f>DEB!H39</f>
        <v>0</v>
      </c>
      <c r="F31" s="73">
        <f>DEB!J39</f>
        <v>0</v>
      </c>
      <c r="G31" s="71">
        <f>DEB!I39</f>
        <v>0</v>
      </c>
      <c r="H31" s="74">
        <f>DEB!K39</f>
        <v>13</v>
      </c>
      <c r="K3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31" s="150" t="str">
        <f t="shared" si="0"/>
        <v>doublon</v>
      </c>
    </row>
    <row r="32" spans="1:12" ht="16.5" x14ac:dyDescent="0.3">
      <c r="A32" s="33">
        <f>DEB!B40</f>
        <v>63079098</v>
      </c>
      <c r="B32" s="69">
        <f>SUMPRODUCT((DEB!$B$10:$B$198=A32)*(DEB!$G$10:$G$198=D32)*(DEB!$H$10:$H$198=E32)*(DEB!$I$10:$I$198=G32)*(DEB!$J$10:$J$198=F32)*(DEB!$K$10:$K$198=H32)*(DEB!$E$10:$E$198))</f>
        <v>505.44999999999993</v>
      </c>
      <c r="C32" s="70">
        <f>SUMPRODUCT((DEB!$B$10:$B$198=A32)*(DEB!$G$10:$G$198=D32)*(DEB!$H$10:$H$198=E32)*(DEB!$I$10:$I$198=G32)*(DEB!$J$10:$J$198=F32)*(DEB!$K$10:$K$198=H32)*(DEB!$F$10:$F$198))</f>
        <v>1705.8500000000001</v>
      </c>
      <c r="D32" s="71">
        <f>DEB!G40</f>
        <v>0</v>
      </c>
      <c r="E32" s="72">
        <f>DEB!H40</f>
        <v>0</v>
      </c>
      <c r="F32" s="73">
        <f>DEB!J40</f>
        <v>0</v>
      </c>
      <c r="G32" s="71">
        <f>DEB!I40</f>
        <v>0</v>
      </c>
      <c r="H32" s="74">
        <f>DEB!K40</f>
        <v>13</v>
      </c>
      <c r="K3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32" s="149" t="str">
        <f t="shared" si="0"/>
        <v>doublon</v>
      </c>
    </row>
    <row r="33" spans="1:12" ht="16.5" x14ac:dyDescent="0.3">
      <c r="A33" s="33">
        <f>DEB!B41</f>
        <v>63079098</v>
      </c>
      <c r="B33" s="70">
        <f>SUMPRODUCT((DEB!$B$10:$B$198=A33)*(DEB!$G$10:$G$198=D301)*(DEB!$H$10:$H$198=E301)*(DEB!$I$10:$I$198=G301)*(DEB!$J$10:$J$198=F301)*(DEB!$K$10:$K$198=H33)*(DEB!$E$10:$E$198))</f>
        <v>505.44999999999993</v>
      </c>
      <c r="C33" s="70">
        <f>SUMPRODUCT((DEB!$B$10:$B$198=A33)*(DEB!$G$10:$G$198=D301)*(DEB!$H$10:$H$198=E301)*(DEB!$I$10:$I$198=G301)*(DEB!$J$10:$J$198=F301)*(DEB!$K$10:$K$198=H33)*(DEB!$F$10:$F$198))</f>
        <v>1705.8500000000001</v>
      </c>
      <c r="D33" s="71">
        <f>DEB!G41</f>
        <v>0</v>
      </c>
      <c r="E33" s="72">
        <f>DEB!H41</f>
        <v>0</v>
      </c>
      <c r="F33" s="73">
        <f>DEB!J41</f>
        <v>0</v>
      </c>
      <c r="G33" s="71">
        <f>DEB!I41</f>
        <v>0</v>
      </c>
      <c r="H33" s="74">
        <f>DEB!K41</f>
        <v>13</v>
      </c>
      <c r="K3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63079098000013</v>
      </c>
      <c r="L33" s="150" t="str">
        <f t="shared" si="0"/>
        <v>doublon</v>
      </c>
    </row>
    <row r="34" spans="1:12" ht="16.5" x14ac:dyDescent="0.3">
      <c r="A34" s="33">
        <f>DEB!B42</f>
        <v>73269092</v>
      </c>
      <c r="B34" s="70">
        <f>SUMPRODUCT((DEB!$B$10:$B$198=A34)*(DEB!$G$10:$G$198=D302)*(DEB!$H$10:$H$198=E302)*(DEB!$I$10:$I$198=G302)*(DEB!$J$10:$J$198=F302)*(DEB!$K$10:$K$198=H301)*(DEB!$E$10:$E$198))</f>
        <v>7478.65</v>
      </c>
      <c r="C34" s="70">
        <f>SUMPRODUCT((DEB!$B$10:$B$198=A34)*(DEB!$G$10:$G$198=D302)*(DEB!$H$10:$H$198=E302)*(DEB!$I$10:$I$198=G302)*(DEB!$J$10:$J$198=F302)*(DEB!$K$10:$K$198=H301)*(DEB!$F$10:$F$198))</f>
        <v>25194.199999999997</v>
      </c>
      <c r="D34" s="71">
        <f>DEB!G42</f>
        <v>0</v>
      </c>
      <c r="E34" s="72">
        <f>DEB!H42</f>
        <v>0</v>
      </c>
      <c r="F34" s="73">
        <f>DEB!J42</f>
        <v>0</v>
      </c>
      <c r="G34" s="71">
        <f>DEB!I42</f>
        <v>0</v>
      </c>
      <c r="H34" s="74">
        <f>DEB!K42</f>
        <v>13</v>
      </c>
      <c r="K3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73269092000013</v>
      </c>
      <c r="L34" s="149" t="str">
        <f t="shared" ref="L34:L65" si="1">IF(MATCH(B:B,B:B,0)=ROW(), "ok", "doublon")</f>
        <v>ok</v>
      </c>
    </row>
    <row r="35" spans="1:12" ht="16.5" x14ac:dyDescent="0.3">
      <c r="A35" s="33">
        <f>DEB!B43</f>
        <v>84253990</v>
      </c>
      <c r="B35" s="70">
        <f>SUMPRODUCT((DEB!$B$10:$B$198=A35)*(DEB!$G$10:$G$198=D303)*(DEB!$H$10:$H$198=E303)*(DEB!$I$10:$I$198=G303)*(DEB!$J$10:$J$198=F303)*(DEB!$K$10:$K$198=H302)*(DEB!$E$10:$E$198))</f>
        <v>0</v>
      </c>
      <c r="C35" s="70">
        <f>SUMPRODUCT((DEB!$B$10:$B$198=A35)*(DEB!$G$10:$G$198=D303)*(DEB!$H$10:$H$198=E303)*(DEB!$I$10:$I$198=G303)*(DEB!$J$10:$J$198=F303)*(DEB!$K$10:$K$198=H302)*(DEB!$F$10:$F$198))</f>
        <v>0</v>
      </c>
      <c r="D35" s="71">
        <f>DEB!G43</f>
        <v>0</v>
      </c>
      <c r="E35" s="72">
        <f>DEB!H43</f>
        <v>0</v>
      </c>
      <c r="F35" s="73">
        <f>DEB!J43</f>
        <v>0</v>
      </c>
      <c r="G35" s="71">
        <f>DEB!I43</f>
        <v>0</v>
      </c>
      <c r="H35" s="74">
        <f>DEB!K43</f>
        <v>13</v>
      </c>
      <c r="K3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84253990000013</v>
      </c>
      <c r="L35" s="150" t="str">
        <f t="shared" si="1"/>
        <v>ok</v>
      </c>
    </row>
    <row r="36" spans="1:12" ht="16.5" x14ac:dyDescent="0.3">
      <c r="A36" s="33">
        <f>DEB!B44</f>
        <v>84238900</v>
      </c>
      <c r="B36" s="70">
        <f>SUMPRODUCT((DEB!$B$10:$B$198=A36)*(DEB!$G$10:$G$198=D304)*(DEB!$H$10:$H$198=E304)*(DEB!$I$10:$I$198=G304)*(DEB!$J$10:$J$198=F304)*(DEB!$K$10:$K$198=H303)*(DEB!$E$10:$E$198))</f>
        <v>5</v>
      </c>
      <c r="C36" s="70">
        <f>SUMPRODUCT((DEB!$B$10:$B$198=A36)*(DEB!$G$10:$G$198=D304)*(DEB!$H$10:$H$198=E304)*(DEB!$I$10:$I$198=G304)*(DEB!$J$10:$J$198=F304)*(DEB!$K$10:$K$198=H303)*(DEB!$F$10:$F$198))</f>
        <v>608.29999999999995</v>
      </c>
      <c r="D36" s="71">
        <f>DEB!G44</f>
        <v>0</v>
      </c>
      <c r="E36" s="72">
        <f>DEB!H44</f>
        <v>0</v>
      </c>
      <c r="F36" s="73">
        <f>DEB!J44</f>
        <v>0</v>
      </c>
      <c r="G36" s="71">
        <f>DEB!I44</f>
        <v>0</v>
      </c>
      <c r="H36" s="74">
        <f>DEB!K44</f>
        <v>0</v>
      </c>
      <c r="K3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8423890000000</v>
      </c>
      <c r="L36" s="149" t="str">
        <f t="shared" si="1"/>
        <v>ok</v>
      </c>
    </row>
    <row r="37" spans="1:12" ht="16.5" x14ac:dyDescent="0.3">
      <c r="A37" s="33">
        <f>DEB!B45</f>
        <v>84271090</v>
      </c>
      <c r="B37" s="70">
        <f>SUMPRODUCT((DEB!$B$10:$B$198=A37)*(DEB!$G$10:$G$198=D305)*(DEB!$H$10:$H$198=E305)*(DEB!$I$10:$I$198=G305)*(DEB!$J$10:$J$198=F305)*(DEB!$K$10:$K$198=H304)*(DEB!$E$10:$E$198))</f>
        <v>115</v>
      </c>
      <c r="C37" s="70">
        <f>SUMPRODUCT((DEB!$B$10:$B$198=A37)*(DEB!$G$10:$G$198=D305)*(DEB!$H$10:$H$198=E305)*(DEB!$I$10:$I$198=G305)*(DEB!$J$10:$J$198=F305)*(DEB!$K$10:$K$198=H304)*(DEB!$F$10:$F$198))</f>
        <v>462</v>
      </c>
      <c r="D37" s="71">
        <f>DEB!G45</f>
        <v>0</v>
      </c>
      <c r="E37" s="72">
        <f>DEB!H45</f>
        <v>0</v>
      </c>
      <c r="F37" s="73">
        <f>DEB!J45</f>
        <v>0</v>
      </c>
      <c r="G37" s="71">
        <f>DEB!I45</f>
        <v>0</v>
      </c>
      <c r="H37" s="74">
        <f>DEB!K45</f>
        <v>0</v>
      </c>
      <c r="K3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8427109000000</v>
      </c>
      <c r="L37" s="150" t="str">
        <f t="shared" si="1"/>
        <v>ok</v>
      </c>
    </row>
    <row r="38" spans="1:12" ht="16.5" x14ac:dyDescent="0.3">
      <c r="A38" s="33">
        <f>DEB!B46</f>
        <v>73121083</v>
      </c>
      <c r="B38" s="70">
        <f>SUMPRODUCT((DEB!$B$10:$B$198=A38)*(DEB!$G$10:$G$198=D306)*(DEB!$H$10:$H$198=E306)*(DEB!$I$10:$I$198=G306)*(DEB!$J$10:$J$198=F306)*(DEB!$K$10:$K$198=H305)*(DEB!$E$10:$E$198))</f>
        <v>2770</v>
      </c>
      <c r="C38" s="70">
        <f>SUMPRODUCT((DEB!$B$10:$B$198=A38)*(DEB!$G$10:$G$198=D306)*(DEB!$H$10:$H$198=E306)*(DEB!$I$10:$I$198=G306)*(DEB!$J$10:$J$198=F306)*(DEB!$K$10:$K$198=H305)*(DEB!$F$10:$F$198))</f>
        <v>9136.6</v>
      </c>
      <c r="D38" s="71">
        <f>DEB!G46</f>
        <v>0</v>
      </c>
      <c r="E38" s="72">
        <f>DEB!H46</f>
        <v>0</v>
      </c>
      <c r="F38" s="73">
        <f>DEB!J46</f>
        <v>0</v>
      </c>
      <c r="G38" s="71">
        <f>DEB!I46</f>
        <v>0</v>
      </c>
      <c r="H38" s="74">
        <f>DEB!K46</f>
        <v>0</v>
      </c>
      <c r="K3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7312108300000</v>
      </c>
      <c r="L38" s="149" t="str">
        <f t="shared" si="1"/>
        <v>ok</v>
      </c>
    </row>
    <row r="39" spans="1:12" ht="16.5" x14ac:dyDescent="0.3">
      <c r="A39" s="33">
        <f>DEB!B47</f>
        <v>73121085</v>
      </c>
      <c r="B39" s="70">
        <f>SUMPRODUCT((DEB!$B$10:$B$198=A39)*(DEB!$G$10:$G$198=D307)*(DEB!$H$10:$H$198=E307)*(DEB!$I$10:$I$198=G307)*(DEB!$J$10:$J$198=F307)*(DEB!$K$10:$K$198=H306)*(DEB!$E$10:$E$198))</f>
        <v>8096</v>
      </c>
      <c r="C39" s="70">
        <f>SUMPRODUCT((DEB!$B$10:$B$198=A39)*(DEB!$G$10:$G$198=D307)*(DEB!$H$10:$H$198=E307)*(DEB!$I$10:$I$198=G307)*(DEB!$J$10:$J$198=F307)*(DEB!$K$10:$K$198=H306)*(DEB!$F$10:$F$198))</f>
        <v>17583.12</v>
      </c>
      <c r="D39" s="71">
        <f>DEB!G47</f>
        <v>0</v>
      </c>
      <c r="E39" s="72">
        <f>DEB!H47</f>
        <v>0</v>
      </c>
      <c r="F39" s="73">
        <f>DEB!J47</f>
        <v>0</v>
      </c>
      <c r="G39" s="71">
        <f>DEB!I47</f>
        <v>0</v>
      </c>
      <c r="H39" s="74">
        <f>DEB!K47</f>
        <v>0</v>
      </c>
      <c r="K3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7312108500000</v>
      </c>
      <c r="L39" s="150" t="str">
        <f t="shared" si="1"/>
        <v>ok</v>
      </c>
    </row>
    <row r="40" spans="1:12" ht="16.5" x14ac:dyDescent="0.3">
      <c r="A40" s="33">
        <f>DEB!B48</f>
        <v>73121085</v>
      </c>
      <c r="B40" s="70">
        <f>SUMPRODUCT((DEB!$B$10:$B$198=A40)*(DEB!$G$10:$G$198=D308)*(DEB!$H$10:$H$198=E308)*(DEB!$I$10:$I$198=G308)*(DEB!$J$10:$J$198=F308)*(DEB!$K$10:$K$198=H307)*(DEB!$E$10:$E$198))</f>
        <v>8096</v>
      </c>
      <c r="C40" s="70">
        <f>SUMPRODUCT((DEB!$B$10:$B$198=A40)*(DEB!$G$10:$G$198=D308)*(DEB!$H$10:$H$198=E308)*(DEB!$I$10:$I$198=G308)*(DEB!$J$10:$J$198=F308)*(DEB!$K$10:$K$198=H307)*(DEB!$F$10:$F$198))</f>
        <v>17583.12</v>
      </c>
      <c r="D40" s="71">
        <f>DEB!G48</f>
        <v>0</v>
      </c>
      <c r="E40" s="72">
        <f>DEB!H48</f>
        <v>0</v>
      </c>
      <c r="F40" s="73">
        <f>DEB!J48</f>
        <v>0</v>
      </c>
      <c r="G40" s="71">
        <f>DEB!I48</f>
        <v>0</v>
      </c>
      <c r="H40" s="74">
        <f>DEB!K48</f>
        <v>0</v>
      </c>
      <c r="K4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7312108500000</v>
      </c>
      <c r="L40" s="149" t="str">
        <f t="shared" si="1"/>
        <v>doublon</v>
      </c>
    </row>
    <row r="41" spans="1:12" ht="16.5" x14ac:dyDescent="0.3">
      <c r="A41" s="33">
        <f>DEB!B49</f>
        <v>73121083</v>
      </c>
      <c r="B41" s="70">
        <f>SUMPRODUCT((DEB!$B$10:$B$198=A41)*(DEB!$G$10:$G$198=D309)*(DEB!$H$10:$H$198=E309)*(DEB!$I$10:$I$198=G309)*(DEB!$J$10:$J$198=F309)*(DEB!$K$10:$K$198=H308)*(DEB!$E$10:$E$198))</f>
        <v>2770</v>
      </c>
      <c r="C41" s="70">
        <f>SUMPRODUCT((DEB!$B$10:$B$198=A41)*(DEB!$G$10:$G$198=D309)*(DEB!$H$10:$H$198=E309)*(DEB!$I$10:$I$198=G309)*(DEB!$J$10:$J$198=F309)*(DEB!$K$10:$K$198=H308)*(DEB!$F$10:$F$198))</f>
        <v>9136.6</v>
      </c>
      <c r="D41" s="71">
        <f>DEB!G49</f>
        <v>0</v>
      </c>
      <c r="E41" s="72">
        <f>DEB!H49</f>
        <v>0</v>
      </c>
      <c r="F41" s="73">
        <f>DEB!J49</f>
        <v>0</v>
      </c>
      <c r="G41" s="71">
        <f>DEB!I49</f>
        <v>0</v>
      </c>
      <c r="H41" s="74">
        <f>DEB!K49</f>
        <v>0</v>
      </c>
      <c r="K4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7312108300000</v>
      </c>
      <c r="L41" s="150" t="str">
        <f t="shared" si="1"/>
        <v>doublon</v>
      </c>
    </row>
    <row r="42" spans="1:12" ht="16.5" x14ac:dyDescent="0.3">
      <c r="A42" s="33">
        <f>DEB!B50</f>
        <v>73269092</v>
      </c>
      <c r="B42" s="70">
        <f>SUMPRODUCT((DEB!$B$10:$B$198=A42)*(DEB!$G$10:$G$198=D310)*(DEB!$H$10:$H$198=E310)*(DEB!$I$10:$I$198=G310)*(DEB!$J$10:$J$198=F310)*(DEB!$K$10:$K$198=H309)*(DEB!$E$10:$E$198))</f>
        <v>7478.65</v>
      </c>
      <c r="C42" s="70">
        <f>SUMPRODUCT((DEB!$B$10:$B$198=A42)*(DEB!$G$10:$G$198=D310)*(DEB!$H$10:$H$198=E310)*(DEB!$I$10:$I$198=G310)*(DEB!$J$10:$J$198=F310)*(DEB!$K$10:$K$198=H309)*(DEB!$F$10:$F$198))</f>
        <v>25194.199999999997</v>
      </c>
      <c r="D42" s="71">
        <f>DEB!G50</f>
        <v>0</v>
      </c>
      <c r="E42" s="72">
        <f>DEB!H50</f>
        <v>0</v>
      </c>
      <c r="F42" s="73">
        <f>DEB!J50</f>
        <v>0</v>
      </c>
      <c r="G42" s="71">
        <f>DEB!I50</f>
        <v>0</v>
      </c>
      <c r="H42" s="74">
        <f>DEB!K50</f>
        <v>0</v>
      </c>
      <c r="K4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42" s="149" t="str">
        <f t="shared" si="1"/>
        <v>doublon</v>
      </c>
    </row>
    <row r="43" spans="1:12" ht="16.5" x14ac:dyDescent="0.3">
      <c r="A43" s="33">
        <f>DEB!B51</f>
        <v>73269092</v>
      </c>
      <c r="B43" s="70">
        <f>SUMPRODUCT((DEB!$B$10:$B$198=A43)*(DEB!$G$10:$G$198=D311)*(DEB!$H$10:$H$198=E311)*(DEB!$I$10:$I$198=G311)*(DEB!$J$10:$J$198=F311)*(DEB!$K$10:$K$198=H310)*(DEB!$E$10:$E$198))</f>
        <v>7478.65</v>
      </c>
      <c r="C43" s="70">
        <f>SUMPRODUCT((DEB!$B$10:$B$198=A43)*(DEB!$G$10:$G$198=D311)*(DEB!$H$10:$H$198=E311)*(DEB!$I$10:$I$198=G311)*(DEB!$J$10:$J$198=F311)*(DEB!$K$10:$K$198=H310)*(DEB!$F$10:$F$198))</f>
        <v>25194.199999999997</v>
      </c>
      <c r="D43" s="71">
        <f>DEB!G51</f>
        <v>0</v>
      </c>
      <c r="E43" s="72">
        <f>DEB!H51</f>
        <v>0</v>
      </c>
      <c r="F43" s="73">
        <f>DEB!J51</f>
        <v>0</v>
      </c>
      <c r="G43" s="71">
        <f>DEB!I51</f>
        <v>0</v>
      </c>
      <c r="H43" s="74">
        <f>DEB!K51</f>
        <v>0</v>
      </c>
      <c r="K4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43" s="150" t="str">
        <f t="shared" si="1"/>
        <v>doublon</v>
      </c>
    </row>
    <row r="44" spans="1:12" ht="16.5" x14ac:dyDescent="0.3">
      <c r="A44" s="33">
        <f>DEB!B52</f>
        <v>73269092</v>
      </c>
      <c r="B44" s="70">
        <f>SUMPRODUCT((DEB!$B$10:$B$198=A44)*(DEB!$G$10:$G$198=D312)*(DEB!$H$10:$H$198=E312)*(DEB!$I$10:$I$198=G312)*(DEB!$J$10:$J$198=F312)*(DEB!$K$10:$K$198=H311)*(DEB!$E$10:$E$198))</f>
        <v>7478.65</v>
      </c>
      <c r="C44" s="70">
        <f>SUMPRODUCT((DEB!$B$10:$B$198=A44)*(DEB!$G$10:$G$198=D312)*(DEB!$H$10:$H$198=E312)*(DEB!$I$10:$I$198=G312)*(DEB!$J$10:$J$198=F312)*(DEB!$K$10:$K$198=H311)*(DEB!$F$10:$F$198))</f>
        <v>25194.199999999997</v>
      </c>
      <c r="D44" s="71">
        <f>DEB!G52</f>
        <v>0</v>
      </c>
      <c r="E44" s="72">
        <f>DEB!H52</f>
        <v>0</v>
      </c>
      <c r="F44" s="73">
        <f>DEB!J52</f>
        <v>0</v>
      </c>
      <c r="G44" s="71">
        <f>DEB!I52</f>
        <v>0</v>
      </c>
      <c r="H44" s="74">
        <f>DEB!K52</f>
        <v>0</v>
      </c>
      <c r="K4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44" s="149" t="str">
        <f t="shared" si="1"/>
        <v>doublon</v>
      </c>
    </row>
    <row r="45" spans="1:12" ht="16.5" x14ac:dyDescent="0.3">
      <c r="A45" s="33">
        <f>DEB!B53</f>
        <v>73269092</v>
      </c>
      <c r="B45" s="70">
        <f>SUMPRODUCT((DEB!$B$10:$B$198=A45)*(DEB!$G$10:$G$198=D313)*(DEB!$H$10:$H$198=E313)*(DEB!$I$10:$I$198=G313)*(DEB!$J$10:$J$198=F313)*(DEB!$K$10:$K$198=H312)*(DEB!$E$10:$E$198))</f>
        <v>7478.65</v>
      </c>
      <c r="C45" s="70">
        <f>SUMPRODUCT((DEB!$B$10:$B$198=A45)*(DEB!$G$10:$G$198=D313)*(DEB!$H$10:$H$198=E313)*(DEB!$I$10:$I$198=G313)*(DEB!$J$10:$J$198=F313)*(DEB!$K$10:$K$198=H312)*(DEB!$F$10:$F$198))</f>
        <v>25194.199999999997</v>
      </c>
      <c r="D45" s="71">
        <f>DEB!G53</f>
        <v>0</v>
      </c>
      <c r="E45" s="72">
        <f>DEB!H53</f>
        <v>0</v>
      </c>
      <c r="F45" s="73">
        <f>DEB!J53</f>
        <v>0</v>
      </c>
      <c r="G45" s="71">
        <f>DEB!I53</f>
        <v>0</v>
      </c>
      <c r="H45" s="74">
        <f>DEB!K53</f>
        <v>0</v>
      </c>
      <c r="K4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45" s="150" t="str">
        <f t="shared" si="1"/>
        <v>doublon</v>
      </c>
    </row>
    <row r="46" spans="1:12" ht="16.5" x14ac:dyDescent="0.3">
      <c r="A46" s="33">
        <f>DEB!B54</f>
        <v>73269092</v>
      </c>
      <c r="B46" s="70">
        <f>SUMPRODUCT((DEB!$B$10:$B$198=A46)*(DEB!$G$10:$G$198=D314)*(DEB!$H$10:$H$198=E314)*(DEB!$I$10:$I$198=G314)*(DEB!$J$10:$J$198=F314)*(DEB!$K$10:$K$198=H313)*(DEB!$E$10:$E$198))</f>
        <v>7478.65</v>
      </c>
      <c r="C46" s="70">
        <f>SUMPRODUCT((DEB!$B$10:$B$198=A46)*(DEB!$G$10:$G$198=D314)*(DEB!$H$10:$H$198=E314)*(DEB!$I$10:$I$198=G314)*(DEB!$J$10:$J$198=F314)*(DEB!$K$10:$K$198=H313)*(DEB!$F$10:$F$198))</f>
        <v>25194.199999999997</v>
      </c>
      <c r="D46" s="71">
        <f>DEB!G54</f>
        <v>0</v>
      </c>
      <c r="E46" s="72">
        <f>DEB!H54</f>
        <v>0</v>
      </c>
      <c r="F46" s="73">
        <f>DEB!J54</f>
        <v>0</v>
      </c>
      <c r="G46" s="71">
        <f>DEB!I54</f>
        <v>0</v>
      </c>
      <c r="H46" s="74">
        <f>DEB!K54</f>
        <v>0</v>
      </c>
      <c r="K4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46" s="149" t="str">
        <f t="shared" si="1"/>
        <v>doublon</v>
      </c>
    </row>
    <row r="47" spans="1:12" ht="16.5" x14ac:dyDescent="0.3">
      <c r="A47" s="33">
        <f>DEB!B55</f>
        <v>73269092</v>
      </c>
      <c r="B47" s="70">
        <f>SUMPRODUCT((DEB!$B$10:$B$198=A47)*(DEB!$G$10:$G$198=D315)*(DEB!$H$10:$H$198=E315)*(DEB!$I$10:$I$198=G315)*(DEB!$J$10:$J$198=F315)*(DEB!$K$10:$K$198=H314)*(DEB!$E$10:$E$198))</f>
        <v>7478.65</v>
      </c>
      <c r="C47" s="70">
        <f>SUMPRODUCT((DEB!$B$10:$B$198=A47)*(DEB!$G$10:$G$198=D315)*(DEB!$H$10:$H$198=E315)*(DEB!$I$10:$I$198=G315)*(DEB!$J$10:$J$198=F315)*(DEB!$K$10:$K$198=H314)*(DEB!$F$10:$F$198))</f>
        <v>25194.199999999997</v>
      </c>
      <c r="D47" s="71">
        <f>DEB!G55</f>
        <v>0</v>
      </c>
      <c r="E47" s="72">
        <f>DEB!H55</f>
        <v>0</v>
      </c>
      <c r="F47" s="73">
        <f>DEB!J55</f>
        <v>0</v>
      </c>
      <c r="G47" s="71">
        <f>DEB!I55</f>
        <v>0</v>
      </c>
      <c r="H47" s="74">
        <f>DEB!K55</f>
        <v>0</v>
      </c>
      <c r="K4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47" s="150" t="str">
        <f t="shared" si="1"/>
        <v>doublon</v>
      </c>
    </row>
    <row r="48" spans="1:12" ht="16.5" x14ac:dyDescent="0.3">
      <c r="A48" s="33">
        <f>DEB!B56</f>
        <v>73121083</v>
      </c>
      <c r="B48" s="70">
        <f>SUMPRODUCT((DEB!$B$10:$B$198=A48)*(DEB!$G$10:$G$198=D316)*(DEB!$H$10:$H$198=E316)*(DEB!$I$10:$I$198=G316)*(DEB!$J$10:$J$198=F316)*(DEB!$K$10:$K$198=H315)*(DEB!$E$10:$E$198))</f>
        <v>2770</v>
      </c>
      <c r="C48" s="70">
        <f>SUMPRODUCT((DEB!$B$10:$B$198=A48)*(DEB!$G$10:$G$198=D316)*(DEB!$H$10:$H$198=E316)*(DEB!$I$10:$I$198=G316)*(DEB!$J$10:$J$198=F316)*(DEB!$K$10:$K$198=H315)*(DEB!$F$10:$F$198))</f>
        <v>9136.6</v>
      </c>
      <c r="D48" s="71">
        <f>DEB!G56</f>
        <v>0</v>
      </c>
      <c r="E48" s="72">
        <f>DEB!H56</f>
        <v>0</v>
      </c>
      <c r="F48" s="73">
        <f>DEB!J56</f>
        <v>0</v>
      </c>
      <c r="G48" s="71">
        <f>DEB!I56</f>
        <v>0</v>
      </c>
      <c r="H48" s="74">
        <f>DEB!K56</f>
        <v>0</v>
      </c>
      <c r="K4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7312108300000</v>
      </c>
      <c r="L48" s="149" t="str">
        <f t="shared" si="1"/>
        <v>doublon</v>
      </c>
    </row>
    <row r="49" spans="1:12" ht="16.5" x14ac:dyDescent="0.3">
      <c r="A49" s="33">
        <f>DEB!B57</f>
        <v>73269092</v>
      </c>
      <c r="B49" s="70">
        <f>SUMPRODUCT((DEB!$B$10:$B$198=A49)*(DEB!$G$10:$G$198=D317)*(DEB!$H$10:$H$198=E317)*(DEB!$I$10:$I$198=G317)*(DEB!$J$10:$J$198=F317)*(DEB!$K$10:$K$198=H316)*(DEB!$E$10:$E$198))</f>
        <v>7478.65</v>
      </c>
      <c r="C49" s="70">
        <f>SUMPRODUCT((DEB!$B$10:$B$198=A49)*(DEB!$G$10:$G$198=D317)*(DEB!$H$10:$H$198=E317)*(DEB!$I$10:$I$198=G317)*(DEB!$J$10:$J$198=F317)*(DEB!$K$10:$K$198=H316)*(DEB!$F$10:$F$198))</f>
        <v>25194.199999999997</v>
      </c>
      <c r="D49" s="71">
        <f>DEB!G57</f>
        <v>0</v>
      </c>
      <c r="E49" s="72">
        <f>DEB!H57</f>
        <v>0</v>
      </c>
      <c r="F49" s="73">
        <f>DEB!J57</f>
        <v>0</v>
      </c>
      <c r="G49" s="71">
        <f>DEB!I57</f>
        <v>0</v>
      </c>
      <c r="H49" s="74">
        <f>DEB!K57</f>
        <v>0</v>
      </c>
      <c r="K4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49" s="150" t="str">
        <f t="shared" si="1"/>
        <v>doublon</v>
      </c>
    </row>
    <row r="50" spans="1:12" ht="16.5" x14ac:dyDescent="0.3">
      <c r="A50" s="33">
        <f>DEB!B58</f>
        <v>73269092</v>
      </c>
      <c r="B50" s="70">
        <f>SUMPRODUCT((DEB!$B$10:$B$198=A50)*(DEB!$G$10:$G$198=D318)*(DEB!$H$10:$H$198=E318)*(DEB!$I$10:$I$198=G318)*(DEB!$J$10:$J$198=F318)*(DEB!$K$10:$K$198=H317)*(DEB!$E$10:$E$198))</f>
        <v>7478.65</v>
      </c>
      <c r="C50" s="70">
        <f>SUMPRODUCT((DEB!$B$10:$B$198=A50)*(DEB!$G$10:$G$198=D318)*(DEB!$H$10:$H$198=E318)*(DEB!$I$10:$I$198=G318)*(DEB!$J$10:$J$198=F318)*(DEB!$K$10:$K$198=H317)*(DEB!$F$10:$F$198))</f>
        <v>25194.199999999997</v>
      </c>
      <c r="D50" s="71">
        <f>DEB!G58</f>
        <v>0</v>
      </c>
      <c r="E50" s="72">
        <f>DEB!H58</f>
        <v>0</v>
      </c>
      <c r="F50" s="73">
        <f>DEB!J58</f>
        <v>0</v>
      </c>
      <c r="G50" s="71">
        <f>DEB!I58</f>
        <v>0</v>
      </c>
      <c r="H50" s="74">
        <f>DEB!K58</f>
        <v>0</v>
      </c>
      <c r="K5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50" s="149" t="str">
        <f t="shared" si="1"/>
        <v>doublon</v>
      </c>
    </row>
    <row r="51" spans="1:12" ht="16.5" x14ac:dyDescent="0.3">
      <c r="A51" s="33">
        <f>DEB!B59</f>
        <v>73269092</v>
      </c>
      <c r="B51" s="70">
        <f>SUMPRODUCT((DEB!$B$10:$B$198=A51)*(DEB!$G$10:$G$198=D319)*(DEB!$H$10:$H$198=E319)*(DEB!$I$10:$I$198=G319)*(DEB!$J$10:$J$198=F319)*(DEB!$K$10:$K$198=H318)*(DEB!$E$10:$E$198))</f>
        <v>7478.65</v>
      </c>
      <c r="C51" s="70">
        <f>SUMPRODUCT((DEB!$B$10:$B$198=A51)*(DEB!$G$10:$G$198=D319)*(DEB!$H$10:$H$198=E319)*(DEB!$I$10:$I$198=G319)*(DEB!$J$10:$J$198=F319)*(DEB!$K$10:$K$198=H318)*(DEB!$F$10:$F$198))</f>
        <v>25194.199999999997</v>
      </c>
      <c r="D51" s="71">
        <f>DEB!G59</f>
        <v>0</v>
      </c>
      <c r="E51" s="72">
        <f>DEB!H59</f>
        <v>0</v>
      </c>
      <c r="F51" s="73">
        <f>DEB!J59</f>
        <v>0</v>
      </c>
      <c r="G51" s="71">
        <f>DEB!I59</f>
        <v>0</v>
      </c>
      <c r="H51" s="74">
        <f>DEB!K59</f>
        <v>0</v>
      </c>
      <c r="K5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51" s="150" t="str">
        <f t="shared" si="1"/>
        <v>doublon</v>
      </c>
    </row>
    <row r="52" spans="1:12" ht="16.5" x14ac:dyDescent="0.3">
      <c r="A52" s="33">
        <f>DEB!B60</f>
        <v>73269092</v>
      </c>
      <c r="B52" s="70">
        <f>SUMPRODUCT((DEB!$B$10:$B$198=A52)*(DEB!$G$10:$G$198=D320)*(DEB!$H$10:$H$198=E320)*(DEB!$I$10:$I$198=G320)*(DEB!$J$10:$J$198=F320)*(DEB!$K$10:$K$198=H319)*(DEB!$E$10:$E$198))</f>
        <v>7478.65</v>
      </c>
      <c r="C52" s="70">
        <f>SUMPRODUCT((DEB!$B$10:$B$198=A52)*(DEB!$G$10:$G$198=D320)*(DEB!$H$10:$H$198=E320)*(DEB!$I$10:$I$198=G320)*(DEB!$J$10:$J$198=F320)*(DEB!$K$10:$K$198=H319)*(DEB!$F$10:$F$198))</f>
        <v>25194.199999999997</v>
      </c>
      <c r="D52" s="71">
        <f>DEB!G60</f>
        <v>0</v>
      </c>
      <c r="E52" s="72">
        <f>DEB!H60</f>
        <v>0</v>
      </c>
      <c r="F52" s="73">
        <f>DEB!J60</f>
        <v>0</v>
      </c>
      <c r="G52" s="71">
        <f>DEB!I60</f>
        <v>0</v>
      </c>
      <c r="H52" s="74">
        <f>DEB!K60</f>
        <v>0</v>
      </c>
      <c r="K5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52" s="149" t="str">
        <f t="shared" si="1"/>
        <v>doublon</v>
      </c>
    </row>
    <row r="53" spans="1:12" ht="16.5" x14ac:dyDescent="0.3">
      <c r="A53" s="33">
        <f>DEB!B61</f>
        <v>73269092</v>
      </c>
      <c r="B53" s="70">
        <f>SUMPRODUCT((DEB!$B$10:$B$198=A53)*(DEB!$G$10:$G$198=D321)*(DEB!$H$10:$H$198=E321)*(DEB!$I$10:$I$198=G321)*(DEB!$J$10:$J$198=F321)*(DEB!$K$10:$K$198=H320)*(DEB!$E$10:$E$198))</f>
        <v>7478.65</v>
      </c>
      <c r="C53" s="70">
        <f>SUMPRODUCT((DEB!$B$10:$B$198=A53)*(DEB!$G$10:$G$198=D321)*(DEB!$H$10:$H$198=E321)*(DEB!$I$10:$I$198=G321)*(DEB!$J$10:$J$198=F321)*(DEB!$K$10:$K$198=H320)*(DEB!$F$10:$F$198))</f>
        <v>25194.199999999997</v>
      </c>
      <c r="D53" s="71">
        <f>DEB!G61</f>
        <v>0</v>
      </c>
      <c r="E53" s="72">
        <f>DEB!H61</f>
        <v>0</v>
      </c>
      <c r="F53" s="73">
        <f>DEB!J61</f>
        <v>0</v>
      </c>
      <c r="G53" s="71">
        <f>DEB!I61</f>
        <v>0</v>
      </c>
      <c r="H53" s="74">
        <f>DEB!K61</f>
        <v>0</v>
      </c>
      <c r="K5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53" s="150" t="str">
        <f t="shared" si="1"/>
        <v>doublon</v>
      </c>
    </row>
    <row r="54" spans="1:12" ht="16.5" x14ac:dyDescent="0.3">
      <c r="A54" s="33">
        <f>DEB!B62</f>
        <v>73269092</v>
      </c>
      <c r="B54" s="70">
        <f>SUMPRODUCT((DEB!$B$10:$B$198=A54)*(DEB!$G$10:$G$198=D322)*(DEB!$H$10:$H$198=E322)*(DEB!$I$10:$I$198=G322)*(DEB!$J$10:$J$198=F322)*(DEB!$K$10:$K$198=H321)*(DEB!$E$10:$E$198))</f>
        <v>7478.65</v>
      </c>
      <c r="C54" s="70">
        <f>SUMPRODUCT((DEB!$B$10:$B$198=A54)*(DEB!$G$10:$G$198=D322)*(DEB!$H$10:$H$198=E322)*(DEB!$I$10:$I$198=G322)*(DEB!$J$10:$J$198=F322)*(DEB!$K$10:$K$198=H321)*(DEB!$F$10:$F$198))</f>
        <v>25194.199999999997</v>
      </c>
      <c r="D54" s="71">
        <f>DEB!G62</f>
        <v>0</v>
      </c>
      <c r="E54" s="72">
        <f>DEB!H62</f>
        <v>0</v>
      </c>
      <c r="F54" s="73">
        <f>DEB!J62</f>
        <v>0</v>
      </c>
      <c r="G54" s="71">
        <f>DEB!I62</f>
        <v>0</v>
      </c>
      <c r="H54" s="74">
        <f>DEB!K62</f>
        <v>0</v>
      </c>
      <c r="K5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54" s="149" t="str">
        <f t="shared" si="1"/>
        <v>doublon</v>
      </c>
    </row>
    <row r="55" spans="1:12" ht="16.5" x14ac:dyDescent="0.3">
      <c r="A55" s="33">
        <f>DEB!B63</f>
        <v>73269092</v>
      </c>
      <c r="B55" s="70">
        <f>SUMPRODUCT((DEB!$B$10:$B$198=A55)*(DEB!$G$10:$G$198=D323)*(DEB!$H$10:$H$198=E323)*(DEB!$I$10:$I$198=G323)*(DEB!$J$10:$J$198=F323)*(DEB!$K$10:$K$198=H322)*(DEB!$E$10:$E$198))</f>
        <v>7478.65</v>
      </c>
      <c r="C55" s="70">
        <f>SUMPRODUCT((DEB!$B$10:$B$198=A55)*(DEB!$G$10:$G$198=D323)*(DEB!$H$10:$H$198=E323)*(DEB!$I$10:$I$198=G323)*(DEB!$J$10:$J$198=F323)*(DEB!$K$10:$K$198=H322)*(DEB!$F$10:$F$198))</f>
        <v>25194.199999999997</v>
      </c>
      <c r="D55" s="71">
        <f>DEB!G63</f>
        <v>0</v>
      </c>
      <c r="E55" s="72">
        <f>DEB!H63</f>
        <v>0</v>
      </c>
      <c r="F55" s="73">
        <f>DEB!J63</f>
        <v>0</v>
      </c>
      <c r="G55" s="71">
        <f>DEB!I63</f>
        <v>0</v>
      </c>
      <c r="H55" s="74">
        <f>DEB!K63</f>
        <v>0</v>
      </c>
      <c r="K5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55" s="150" t="str">
        <f t="shared" si="1"/>
        <v>doublon</v>
      </c>
    </row>
    <row r="56" spans="1:12" ht="16.5" x14ac:dyDescent="0.3">
      <c r="A56" s="33">
        <f>DEB!B64</f>
        <v>73269092</v>
      </c>
      <c r="B56" s="70">
        <f>SUMPRODUCT((DEB!$B$10:$B$198=A56)*(DEB!$G$10:$G$198=D324)*(DEB!$H$10:$H$198=E324)*(DEB!$I$10:$I$198=G324)*(DEB!$J$10:$J$198=F324)*(DEB!$K$10:$K$198=H323)*(DEB!$E$10:$E$198))</f>
        <v>7478.65</v>
      </c>
      <c r="C56" s="70">
        <f>SUMPRODUCT((DEB!$B$10:$B$198=A56)*(DEB!$G$10:$G$198=D324)*(DEB!$H$10:$H$198=E324)*(DEB!$I$10:$I$198=G324)*(DEB!$J$10:$J$198=F324)*(DEB!$K$10:$K$198=H323)*(DEB!$F$10:$F$198))</f>
        <v>25194.199999999997</v>
      </c>
      <c r="D56" s="71">
        <f>DEB!G64</f>
        <v>0</v>
      </c>
      <c r="E56" s="72">
        <f>DEB!H64</f>
        <v>0</v>
      </c>
      <c r="F56" s="73">
        <f>DEB!J64</f>
        <v>0</v>
      </c>
      <c r="G56" s="71">
        <f>DEB!I64</f>
        <v>0</v>
      </c>
      <c r="H56" s="74">
        <f>DEB!K64</f>
        <v>0</v>
      </c>
      <c r="K5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56" s="149" t="str">
        <f t="shared" si="1"/>
        <v>doublon</v>
      </c>
    </row>
    <row r="57" spans="1:12" ht="16.5" x14ac:dyDescent="0.3">
      <c r="A57" s="33">
        <f>DEB!B65</f>
        <v>73269092</v>
      </c>
      <c r="B57" s="70">
        <f>SUMPRODUCT((DEB!$B$10:$B$198=A57)*(DEB!$G$10:$G$198=D325)*(DEB!$H$10:$H$198=E325)*(DEB!$I$10:$I$198=G325)*(DEB!$J$10:$J$198=F325)*(DEB!$K$10:$K$198=H324)*(DEB!$E$10:$E$198))</f>
        <v>7478.65</v>
      </c>
      <c r="C57" s="70">
        <f>SUMPRODUCT((DEB!$B$10:$B$198=A57)*(DEB!$G$10:$G$198=D325)*(DEB!$H$10:$H$198=E325)*(DEB!$I$10:$I$198=G325)*(DEB!$J$10:$J$198=F325)*(DEB!$K$10:$K$198=H324)*(DEB!$F$10:$F$198))</f>
        <v>25194.199999999997</v>
      </c>
      <c r="D57" s="71">
        <f>DEB!G65</f>
        <v>0</v>
      </c>
      <c r="E57" s="72">
        <f>DEB!H65</f>
        <v>0</v>
      </c>
      <c r="F57" s="73">
        <f>DEB!J65</f>
        <v>0</v>
      </c>
      <c r="G57" s="71">
        <f>DEB!I65</f>
        <v>0</v>
      </c>
      <c r="H57" s="74">
        <f>DEB!K65</f>
        <v>0</v>
      </c>
      <c r="K5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57" s="150" t="str">
        <f t="shared" si="1"/>
        <v>doublon</v>
      </c>
    </row>
    <row r="58" spans="1:12" ht="16.5" x14ac:dyDescent="0.3">
      <c r="A58" s="33">
        <f>DEB!B66</f>
        <v>73269092</v>
      </c>
      <c r="B58" s="70">
        <f>SUMPRODUCT((DEB!$B$10:$B$198=A58)*(DEB!$G$10:$G$198=D326)*(DEB!$H$10:$H$198=E326)*(DEB!$I$10:$I$198=G326)*(DEB!$J$10:$J$198=F326)*(DEB!$K$10:$K$198=H325)*(DEB!$E$10:$E$198))</f>
        <v>7478.65</v>
      </c>
      <c r="C58" s="70">
        <f>SUMPRODUCT((DEB!$B$10:$B$198=A58)*(DEB!$G$10:$G$198=D326)*(DEB!$H$10:$H$198=E326)*(DEB!$I$10:$I$198=G326)*(DEB!$J$10:$J$198=F326)*(DEB!$K$10:$K$198=H325)*(DEB!$F$10:$F$198))</f>
        <v>25194.199999999997</v>
      </c>
      <c r="D58" s="71">
        <f>DEB!G66</f>
        <v>0</v>
      </c>
      <c r="E58" s="72">
        <f>DEB!H66</f>
        <v>0</v>
      </c>
      <c r="F58" s="73">
        <f>DEB!J66</f>
        <v>0</v>
      </c>
      <c r="G58" s="71">
        <f>DEB!I66</f>
        <v>0</v>
      </c>
      <c r="H58" s="74">
        <f>DEB!K66</f>
        <v>0</v>
      </c>
      <c r="K5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58" s="149" t="str">
        <f t="shared" si="1"/>
        <v>doublon</v>
      </c>
    </row>
    <row r="59" spans="1:12" ht="16.5" x14ac:dyDescent="0.3">
      <c r="A59" s="33">
        <f>DEB!B67</f>
        <v>73269092</v>
      </c>
      <c r="B59" s="70">
        <f>SUMPRODUCT((DEB!$B$10:$B$198=A59)*(DEB!$G$10:$G$198=D327)*(DEB!$H$10:$H$198=E327)*(DEB!$I$10:$I$198=G327)*(DEB!$J$10:$J$198=F327)*(DEB!$K$10:$K$198=H326)*(DEB!$E$10:$E$198))</f>
        <v>7478.65</v>
      </c>
      <c r="C59" s="70">
        <f>SUMPRODUCT((DEB!$B$10:$B$198=A59)*(DEB!$G$10:$G$198=D327)*(DEB!$H$10:$H$198=E327)*(DEB!$I$10:$I$198=G327)*(DEB!$J$10:$J$198=F327)*(DEB!$K$10:$K$198=H326)*(DEB!$F$10:$F$198))</f>
        <v>25194.199999999997</v>
      </c>
      <c r="D59" s="71">
        <f>DEB!G67</f>
        <v>0</v>
      </c>
      <c r="E59" s="72">
        <f>DEB!H67</f>
        <v>0</v>
      </c>
      <c r="F59" s="73">
        <f>DEB!J67</f>
        <v>0</v>
      </c>
      <c r="G59" s="71">
        <f>DEB!I67</f>
        <v>0</v>
      </c>
      <c r="H59" s="74">
        <f>DEB!K67</f>
        <v>0</v>
      </c>
      <c r="K5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59" s="150" t="str">
        <f t="shared" si="1"/>
        <v>doublon</v>
      </c>
    </row>
    <row r="60" spans="1:12" ht="16.5" x14ac:dyDescent="0.3">
      <c r="A60" s="33">
        <f>DEB!B68</f>
        <v>73269092</v>
      </c>
      <c r="B60" s="70">
        <f>SUMPRODUCT((DEB!$B$10:$B$198=A60)*(DEB!$G$10:$G$198=D328)*(DEB!$H$10:$H$198=E328)*(DEB!$I$10:$I$198=G328)*(DEB!$J$10:$J$198=F328)*(DEB!$K$10:$K$198=H327)*(DEB!$E$10:$E$198))</f>
        <v>7478.65</v>
      </c>
      <c r="C60" s="70">
        <f>SUMPRODUCT((DEB!$B$10:$B$198=A60)*(DEB!$G$10:$G$198=D328)*(DEB!$H$10:$H$198=E328)*(DEB!$I$10:$I$198=G328)*(DEB!$J$10:$J$198=F328)*(DEB!$K$10:$K$198=H327)*(DEB!$F$10:$F$198))</f>
        <v>25194.199999999997</v>
      </c>
      <c r="D60" s="71">
        <f>DEB!G68</f>
        <v>0</v>
      </c>
      <c r="E60" s="72">
        <f>DEB!H68</f>
        <v>0</v>
      </c>
      <c r="F60" s="73">
        <f>DEB!J68</f>
        <v>0</v>
      </c>
      <c r="G60" s="71">
        <f>DEB!I68</f>
        <v>0</v>
      </c>
      <c r="H60" s="74">
        <f>DEB!K68</f>
        <v>0</v>
      </c>
      <c r="K6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60" s="149" t="str">
        <f t="shared" si="1"/>
        <v>doublon</v>
      </c>
    </row>
    <row r="61" spans="1:12" ht="16.5" x14ac:dyDescent="0.3">
      <c r="A61" s="33">
        <f>DEB!B69</f>
        <v>73269092</v>
      </c>
      <c r="B61" s="70">
        <f>SUMPRODUCT((DEB!$B$10:$B$198=A61)*(DEB!$G$10:$G$198=D329)*(DEB!$H$10:$H$198=E329)*(DEB!$I$10:$I$198=G329)*(DEB!$J$10:$J$198=F329)*(DEB!$K$10:$K$198=H328)*(DEB!$E$10:$E$198))</f>
        <v>7478.65</v>
      </c>
      <c r="C61" s="70">
        <f>SUMPRODUCT((DEB!$B$10:$B$198=A61)*(DEB!$G$10:$G$198=D329)*(DEB!$H$10:$H$198=E329)*(DEB!$I$10:$I$198=G329)*(DEB!$J$10:$J$198=F329)*(DEB!$K$10:$K$198=H328)*(DEB!$F$10:$F$198))</f>
        <v>25194.199999999997</v>
      </c>
      <c r="D61" s="71">
        <f>DEB!G69</f>
        <v>0</v>
      </c>
      <c r="E61" s="72">
        <f>DEB!H69</f>
        <v>0</v>
      </c>
      <c r="F61" s="73">
        <f>DEB!J69</f>
        <v>0</v>
      </c>
      <c r="G61" s="71">
        <f>DEB!I69</f>
        <v>0</v>
      </c>
      <c r="H61" s="74">
        <f>DEB!K69</f>
        <v>0</v>
      </c>
      <c r="K6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61" s="150" t="str">
        <f t="shared" si="1"/>
        <v>doublon</v>
      </c>
    </row>
    <row r="62" spans="1:12" ht="16.5" x14ac:dyDescent="0.3">
      <c r="A62" s="33">
        <f>DEB!B70</f>
        <v>73269092</v>
      </c>
      <c r="B62" s="70">
        <f>SUMPRODUCT((DEB!$B$10:$B$198=A62)*(DEB!$G$10:$G$198=D330)*(DEB!$H$10:$H$198=E330)*(DEB!$I$10:$I$198=G330)*(DEB!$J$10:$J$198=F330)*(DEB!$K$10:$K$198=H329)*(DEB!$E$10:$E$198))</f>
        <v>7478.65</v>
      </c>
      <c r="C62" s="70">
        <f>SUMPRODUCT((DEB!$B$10:$B$198=A62)*(DEB!$G$10:$G$198=D330)*(DEB!$H$10:$H$198=E330)*(DEB!$I$10:$I$198=G330)*(DEB!$J$10:$J$198=F330)*(DEB!$K$10:$K$198=H329)*(DEB!$F$10:$F$198))</f>
        <v>25194.199999999997</v>
      </c>
      <c r="D62" s="71">
        <f>DEB!G70</f>
        <v>0</v>
      </c>
      <c r="E62" s="72">
        <f>DEB!H70</f>
        <v>0</v>
      </c>
      <c r="F62" s="73">
        <f>DEB!J70</f>
        <v>0</v>
      </c>
      <c r="G62" s="71">
        <f>DEB!I70</f>
        <v>0</v>
      </c>
      <c r="H62" s="74">
        <f>DEB!K70</f>
        <v>0</v>
      </c>
      <c r="K6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62" s="149" t="str">
        <f t="shared" si="1"/>
        <v>doublon</v>
      </c>
    </row>
    <row r="63" spans="1:12" ht="16.5" x14ac:dyDescent="0.3">
      <c r="A63" s="33">
        <f>DEB!B71</f>
        <v>73269092</v>
      </c>
      <c r="B63" s="70">
        <f>SUMPRODUCT((DEB!$B$10:$B$198=A63)*(DEB!$G$10:$G$198=D331)*(DEB!$H$10:$H$198=E331)*(DEB!$I$10:$I$198=G331)*(DEB!$J$10:$J$198=F331)*(DEB!$K$10:$K$198=H330)*(DEB!$E$10:$E$198))</f>
        <v>7478.65</v>
      </c>
      <c r="C63" s="70">
        <f>SUMPRODUCT((DEB!$B$10:$B$198=A63)*(DEB!$G$10:$G$198=D331)*(DEB!$H$10:$H$198=E331)*(DEB!$I$10:$I$198=G331)*(DEB!$J$10:$J$198=F331)*(DEB!$K$10:$K$198=H330)*(DEB!$F$10:$F$198))</f>
        <v>25194.199999999997</v>
      </c>
      <c r="D63" s="71">
        <f>DEB!G71</f>
        <v>0</v>
      </c>
      <c r="E63" s="72">
        <f>DEB!H71</f>
        <v>0</v>
      </c>
      <c r="F63" s="73">
        <f>DEB!J71</f>
        <v>0</v>
      </c>
      <c r="G63" s="71">
        <f>DEB!I71</f>
        <v>0</v>
      </c>
      <c r="H63" s="74">
        <f>DEB!K71</f>
        <v>0</v>
      </c>
      <c r="K6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63" s="150" t="str">
        <f t="shared" si="1"/>
        <v>doublon</v>
      </c>
    </row>
    <row r="64" spans="1:12" ht="16.5" x14ac:dyDescent="0.3">
      <c r="A64" s="33">
        <f>DEB!B72</f>
        <v>73269092</v>
      </c>
      <c r="B64" s="70">
        <f>SUMPRODUCT((DEB!$B$10:$B$198=A64)*(DEB!$G$10:$G$198=D332)*(DEB!$H$10:$H$198=E332)*(DEB!$I$10:$I$198=G332)*(DEB!$J$10:$J$198=F332)*(DEB!$K$10:$K$198=H331)*(DEB!$E$10:$E$198))</f>
        <v>7478.65</v>
      </c>
      <c r="C64" s="70">
        <f>SUMPRODUCT((DEB!$B$10:$B$198=A64)*(DEB!$G$10:$G$198=D332)*(DEB!$H$10:$H$198=E332)*(DEB!$I$10:$I$198=G332)*(DEB!$J$10:$J$198=F332)*(DEB!$K$10:$K$198=H331)*(DEB!$F$10:$F$198))</f>
        <v>25194.199999999997</v>
      </c>
      <c r="D64" s="71">
        <f>DEB!G72</f>
        <v>0</v>
      </c>
      <c r="E64" s="72">
        <f>DEB!H72</f>
        <v>0</v>
      </c>
      <c r="F64" s="73">
        <f>DEB!J72</f>
        <v>0</v>
      </c>
      <c r="G64" s="71">
        <f>DEB!I72</f>
        <v>0</v>
      </c>
      <c r="H64" s="74">
        <f>DEB!K72</f>
        <v>0</v>
      </c>
      <c r="K6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64" s="149" t="str">
        <f t="shared" si="1"/>
        <v>doublon</v>
      </c>
    </row>
    <row r="65" spans="1:12" ht="16.5" x14ac:dyDescent="0.3">
      <c r="A65" s="33">
        <f>DEB!B73</f>
        <v>73269092</v>
      </c>
      <c r="B65" s="70">
        <f>SUMPRODUCT((DEB!$B$10:$B$198=A65)*(DEB!$G$10:$G$198=D333)*(DEB!$H$10:$H$198=E333)*(DEB!$I$10:$I$198=G333)*(DEB!$J$10:$J$198=F333)*(DEB!$K$10:$K$198=H332)*(DEB!$E$10:$E$198))</f>
        <v>7478.65</v>
      </c>
      <c r="C65" s="70">
        <f>SUMPRODUCT((DEB!$B$10:$B$198=A65)*(DEB!$G$10:$G$198=D333)*(DEB!$H$10:$H$198=E333)*(DEB!$I$10:$I$198=G333)*(DEB!$J$10:$J$198=F333)*(DEB!$K$10:$K$198=H332)*(DEB!$F$10:$F$198))</f>
        <v>25194.199999999997</v>
      </c>
      <c r="D65" s="71">
        <f>DEB!G73</f>
        <v>0</v>
      </c>
      <c r="E65" s="72">
        <f>DEB!H73</f>
        <v>0</v>
      </c>
      <c r="F65" s="73">
        <f>DEB!J73</f>
        <v>0</v>
      </c>
      <c r="G65" s="71">
        <f>DEB!I73</f>
        <v>0</v>
      </c>
      <c r="H65" s="74">
        <f>DEB!K73</f>
        <v>0</v>
      </c>
      <c r="K6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65" s="150" t="str">
        <f t="shared" si="1"/>
        <v>doublon</v>
      </c>
    </row>
    <row r="66" spans="1:12" ht="16.5" x14ac:dyDescent="0.3">
      <c r="A66" s="33">
        <f>DEB!B74</f>
        <v>73269092</v>
      </c>
      <c r="B66" s="70">
        <f>SUMPRODUCT((DEB!$B$10:$B$198=A66)*(DEB!$G$10:$G$198=D334)*(DEB!$H$10:$H$198=E334)*(DEB!$I$10:$I$198=G334)*(DEB!$J$10:$J$198=F334)*(DEB!$K$10:$K$198=H333)*(DEB!$E$10:$E$198))</f>
        <v>7478.65</v>
      </c>
      <c r="C66" s="70">
        <f>SUMPRODUCT((DEB!$B$10:$B$198=A66)*(DEB!$G$10:$G$198=D334)*(DEB!$H$10:$H$198=E334)*(DEB!$I$10:$I$198=G334)*(DEB!$J$10:$J$198=F334)*(DEB!$K$10:$K$198=H333)*(DEB!$F$10:$F$198))</f>
        <v>25194.199999999997</v>
      </c>
      <c r="D66" s="71">
        <f>DEB!G74</f>
        <v>0</v>
      </c>
      <c r="E66" s="72">
        <f>DEB!H74</f>
        <v>0</v>
      </c>
      <c r="F66" s="73">
        <f>DEB!J74</f>
        <v>0</v>
      </c>
      <c r="G66" s="71">
        <f>DEB!I74</f>
        <v>0</v>
      </c>
      <c r="H66" s="74">
        <f>DEB!K74</f>
        <v>0</v>
      </c>
      <c r="K6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66" s="149" t="str">
        <f t="shared" ref="L66:L100" si="2">IF(MATCH(B:B,B:B,0)=ROW(), "ok", "doublon")</f>
        <v>doublon</v>
      </c>
    </row>
    <row r="67" spans="1:12" ht="16.5" x14ac:dyDescent="0.3">
      <c r="A67" s="33">
        <f>DEB!B75</f>
        <v>73269092</v>
      </c>
      <c r="B67" s="70">
        <f>SUMPRODUCT((DEB!$B$10:$B$198=A67)*(DEB!$G$10:$G$198=D335)*(DEB!$H$10:$H$198=E335)*(DEB!$I$10:$I$198=G335)*(DEB!$J$10:$J$198=F335)*(DEB!$K$10:$K$198=H334)*(DEB!$E$10:$E$198))</f>
        <v>7478.65</v>
      </c>
      <c r="C67" s="70">
        <f>SUMPRODUCT((DEB!$B$10:$B$198=A67)*(DEB!$G$10:$G$198=D335)*(DEB!$H$10:$H$198=E335)*(DEB!$I$10:$I$198=G335)*(DEB!$J$10:$J$198=F335)*(DEB!$K$10:$K$198=H334)*(DEB!$F$10:$F$198))</f>
        <v>25194.199999999997</v>
      </c>
      <c r="D67" s="71">
        <f>DEB!G75</f>
        <v>0</v>
      </c>
      <c r="E67" s="72">
        <f>DEB!H75</f>
        <v>0</v>
      </c>
      <c r="F67" s="73">
        <f>DEB!J75</f>
        <v>0</v>
      </c>
      <c r="G67" s="71">
        <f>DEB!I75</f>
        <v>0</v>
      </c>
      <c r="H67" s="74">
        <f>DEB!K75</f>
        <v>0</v>
      </c>
      <c r="K6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67" s="150" t="str">
        <f t="shared" si="2"/>
        <v>doublon</v>
      </c>
    </row>
    <row r="68" spans="1:12" ht="16.5" x14ac:dyDescent="0.3">
      <c r="A68" s="33">
        <f>DEB!B76</f>
        <v>73269092</v>
      </c>
      <c r="B68" s="70">
        <f>SUMPRODUCT((DEB!$B$10:$B$198=A68)*(DEB!$G$10:$G$198=D336)*(DEB!$H$10:$H$198=E336)*(DEB!$I$10:$I$198=G336)*(DEB!$J$10:$J$198=F336)*(DEB!$K$10:$K$198=H335)*(DEB!$E$10:$E$198))</f>
        <v>7478.65</v>
      </c>
      <c r="C68" s="70">
        <f>SUMPRODUCT((DEB!$B$10:$B$198=A68)*(DEB!$G$10:$G$198=D336)*(DEB!$H$10:$H$198=E336)*(DEB!$I$10:$I$198=G336)*(DEB!$J$10:$J$198=F336)*(DEB!$K$10:$K$198=H335)*(DEB!$F$10:$F$198))</f>
        <v>25194.199999999997</v>
      </c>
      <c r="D68" s="71">
        <f>DEB!G76</f>
        <v>0</v>
      </c>
      <c r="E68" s="72">
        <f>DEB!H76</f>
        <v>0</v>
      </c>
      <c r="F68" s="73">
        <f>DEB!J76</f>
        <v>0</v>
      </c>
      <c r="G68" s="71">
        <f>DEB!I76</f>
        <v>0</v>
      </c>
      <c r="H68" s="74">
        <f>DEB!K76</f>
        <v>0</v>
      </c>
      <c r="K6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68" s="149" t="str">
        <f t="shared" si="2"/>
        <v>doublon</v>
      </c>
    </row>
    <row r="69" spans="1:12" ht="16.5" x14ac:dyDescent="0.3">
      <c r="A69" s="33">
        <f>DEB!B77</f>
        <v>73269092</v>
      </c>
      <c r="B69" s="70">
        <f>SUMPRODUCT((DEB!$B$10:$B$198=A69)*(DEB!$G$10:$G$198=D337)*(DEB!$H$10:$H$198=E337)*(DEB!$I$10:$I$198=G337)*(DEB!$J$10:$J$198=F337)*(DEB!$K$10:$K$198=H336)*(DEB!$E$10:$E$198))</f>
        <v>7478.65</v>
      </c>
      <c r="C69" s="70">
        <f>SUMPRODUCT((DEB!$B$10:$B$198=A69)*(DEB!$G$10:$G$198=D337)*(DEB!$H$10:$H$198=E337)*(DEB!$I$10:$I$198=G337)*(DEB!$J$10:$J$198=F337)*(DEB!$K$10:$K$198=H336)*(DEB!$F$10:$F$198))</f>
        <v>25194.199999999997</v>
      </c>
      <c r="D69" s="71">
        <f>DEB!G77</f>
        <v>0</v>
      </c>
      <c r="E69" s="72">
        <f>DEB!H77</f>
        <v>0</v>
      </c>
      <c r="F69" s="73">
        <f>DEB!J77</f>
        <v>0</v>
      </c>
      <c r="G69" s="71">
        <f>DEB!I77</f>
        <v>0</v>
      </c>
      <c r="H69" s="74">
        <f>DEB!K77</f>
        <v>0</v>
      </c>
      <c r="K6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69" s="150" t="str">
        <f t="shared" si="2"/>
        <v>doublon</v>
      </c>
    </row>
    <row r="70" spans="1:12" ht="16.5" x14ac:dyDescent="0.3">
      <c r="A70" s="33">
        <f>DEB!B78</f>
        <v>73269092</v>
      </c>
      <c r="B70" s="70">
        <f>SUMPRODUCT((DEB!$B$10:$B$198=A70)*(DEB!$G$10:$G$198=D338)*(DEB!$H$10:$H$198=E338)*(DEB!$I$10:$I$198=G338)*(DEB!$J$10:$J$198=F338)*(DEB!$K$10:$K$198=H337)*(DEB!$E$10:$E$198))</f>
        <v>7478.65</v>
      </c>
      <c r="C70" s="70">
        <f>SUMPRODUCT((DEB!$B$10:$B$198=A70)*(DEB!$G$10:$G$198=D338)*(DEB!$H$10:$H$198=E338)*(DEB!$I$10:$I$198=G338)*(DEB!$J$10:$J$198=F338)*(DEB!$K$10:$K$198=H337)*(DEB!$F$10:$F$198))</f>
        <v>25194.199999999997</v>
      </c>
      <c r="D70" s="71">
        <f>DEB!G78</f>
        <v>0</v>
      </c>
      <c r="E70" s="72">
        <f>DEB!H78</f>
        <v>0</v>
      </c>
      <c r="F70" s="73">
        <f>DEB!J78</f>
        <v>0</v>
      </c>
      <c r="G70" s="71">
        <f>DEB!I78</f>
        <v>0</v>
      </c>
      <c r="H70" s="74">
        <f>DEB!K78</f>
        <v>0</v>
      </c>
      <c r="K7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70" s="149" t="str">
        <f t="shared" si="2"/>
        <v>doublon</v>
      </c>
    </row>
    <row r="71" spans="1:12" ht="16.5" x14ac:dyDescent="0.3">
      <c r="A71" s="33">
        <f>DEB!B79</f>
        <v>73269092</v>
      </c>
      <c r="B71" s="70">
        <f>SUMPRODUCT((DEB!$B$10:$B$198=A71)*(DEB!$G$10:$G$198=D339)*(DEB!$H$10:$H$198=E339)*(DEB!$I$10:$I$198=G339)*(DEB!$J$10:$J$198=F339)*(DEB!$K$10:$K$198=H338)*(DEB!$E$10:$E$198))</f>
        <v>7478.65</v>
      </c>
      <c r="C71" s="70">
        <f>SUMPRODUCT((DEB!$B$10:$B$198=A71)*(DEB!$G$10:$G$198=D339)*(DEB!$H$10:$H$198=E339)*(DEB!$I$10:$I$198=G339)*(DEB!$J$10:$J$198=F339)*(DEB!$K$10:$K$198=H338)*(DEB!$F$10:$F$198))</f>
        <v>25194.199999999997</v>
      </c>
      <c r="D71" s="71">
        <f>DEB!G79</f>
        <v>0</v>
      </c>
      <c r="E71" s="72">
        <f>DEB!H79</f>
        <v>0</v>
      </c>
      <c r="F71" s="73">
        <f>DEB!J79</f>
        <v>0</v>
      </c>
      <c r="G71" s="71">
        <f>DEB!I79</f>
        <v>0</v>
      </c>
      <c r="H71" s="74">
        <f>DEB!K79</f>
        <v>0</v>
      </c>
      <c r="K7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71" s="150" t="str">
        <f t="shared" si="2"/>
        <v>doublon</v>
      </c>
    </row>
    <row r="72" spans="1:12" ht="16.5" x14ac:dyDescent="0.3">
      <c r="A72" s="33">
        <f>DEB!B80</f>
        <v>73269092</v>
      </c>
      <c r="B72" s="70">
        <f>SUMPRODUCT((DEB!$B$10:$B$198=A72)*(DEB!$G$10:$G$198=D340)*(DEB!$H$10:$H$198=E340)*(DEB!$I$10:$I$198=G340)*(DEB!$J$10:$J$198=F340)*(DEB!$K$10:$K$198=H339)*(DEB!$E$10:$E$198))</f>
        <v>7478.65</v>
      </c>
      <c r="C72" s="70">
        <f>SUMPRODUCT((DEB!$B$10:$B$198=A72)*(DEB!$G$10:$G$198=D340)*(DEB!$H$10:$H$198=E340)*(DEB!$I$10:$I$198=G340)*(DEB!$J$10:$J$198=F340)*(DEB!$K$10:$K$198=H339)*(DEB!$F$10:$F$198))</f>
        <v>25194.199999999997</v>
      </c>
      <c r="D72" s="71">
        <f>DEB!G80</f>
        <v>0</v>
      </c>
      <c r="E72" s="72">
        <f>DEB!H80</f>
        <v>0</v>
      </c>
      <c r="F72" s="73">
        <f>DEB!J80</f>
        <v>0</v>
      </c>
      <c r="G72" s="71">
        <f>DEB!I80</f>
        <v>0</v>
      </c>
      <c r="H72" s="74">
        <f>DEB!K80</f>
        <v>0</v>
      </c>
      <c r="K7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72" s="149" t="str">
        <f t="shared" si="2"/>
        <v>doublon</v>
      </c>
    </row>
    <row r="73" spans="1:12" ht="16.5" x14ac:dyDescent="0.3">
      <c r="A73" s="33">
        <f>DEB!B81</f>
        <v>73269092</v>
      </c>
      <c r="B73" s="70">
        <f>SUMPRODUCT((DEB!$B$10:$B$198=A73)*(DEB!$G$10:$G$198=D341)*(DEB!$H$10:$H$198=E341)*(DEB!$I$10:$I$198=G341)*(DEB!$J$10:$J$198=F341)*(DEB!$K$10:$K$198=H340)*(DEB!$E$10:$E$198))</f>
        <v>7478.65</v>
      </c>
      <c r="C73" s="70">
        <f>SUMPRODUCT((DEB!$B$10:$B$198=A73)*(DEB!$G$10:$G$198=D341)*(DEB!$H$10:$H$198=E341)*(DEB!$I$10:$I$198=G341)*(DEB!$J$10:$J$198=F341)*(DEB!$K$10:$K$198=H340)*(DEB!$F$10:$F$198))</f>
        <v>25194.199999999997</v>
      </c>
      <c r="D73" s="71">
        <f>DEB!G81</f>
        <v>0</v>
      </c>
      <c r="E73" s="72">
        <f>DEB!H81</f>
        <v>0</v>
      </c>
      <c r="F73" s="73">
        <f>DEB!J81</f>
        <v>0</v>
      </c>
      <c r="G73" s="71">
        <f>DEB!I81</f>
        <v>0</v>
      </c>
      <c r="H73" s="74">
        <f>DEB!K81</f>
        <v>0</v>
      </c>
      <c r="K7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73" s="150" t="str">
        <f t="shared" si="2"/>
        <v>doublon</v>
      </c>
    </row>
    <row r="74" spans="1:12" ht="16.5" x14ac:dyDescent="0.3">
      <c r="A74" s="33">
        <f>DEB!B82</f>
        <v>73269092</v>
      </c>
      <c r="B74" s="70">
        <f>SUMPRODUCT((DEB!$B$10:$B$198=A74)*(DEB!$G$10:$G$198=D342)*(DEB!$H$10:$H$198=E342)*(DEB!$I$10:$I$198=G342)*(DEB!$J$10:$J$198=F342)*(DEB!$K$10:$K$198=H341)*(DEB!$E$10:$E$198))</f>
        <v>7478.65</v>
      </c>
      <c r="C74" s="70">
        <f>SUMPRODUCT((DEB!$B$10:$B$198=A74)*(DEB!$G$10:$G$198=D342)*(DEB!$H$10:$H$198=E342)*(DEB!$I$10:$I$198=G342)*(DEB!$J$10:$J$198=F342)*(DEB!$K$10:$K$198=H341)*(DEB!$F$10:$F$198))</f>
        <v>25194.199999999997</v>
      </c>
      <c r="D74" s="71">
        <f>DEB!G82</f>
        <v>0</v>
      </c>
      <c r="E74" s="72">
        <f>DEB!H82</f>
        <v>0</v>
      </c>
      <c r="F74" s="73">
        <f>DEB!J82</f>
        <v>0</v>
      </c>
      <c r="G74" s="71">
        <f>DEB!I82</f>
        <v>0</v>
      </c>
      <c r="H74" s="74">
        <f>DEB!K82</f>
        <v>0</v>
      </c>
      <c r="K7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74" s="149" t="str">
        <f t="shared" si="2"/>
        <v>doublon</v>
      </c>
    </row>
    <row r="75" spans="1:12" ht="16.5" x14ac:dyDescent="0.3">
      <c r="A75" s="33">
        <f>DEB!B83</f>
        <v>73269092</v>
      </c>
      <c r="B75" s="70">
        <f>SUMPRODUCT((DEB!$B$10:$B$198=A75)*(DEB!$G$10:$G$198=D343)*(DEB!$H$10:$H$198=E343)*(DEB!$I$10:$I$198=G343)*(DEB!$J$10:$J$198=F343)*(DEB!$K$10:$K$198=H342)*(DEB!$E$10:$E$198))</f>
        <v>7478.65</v>
      </c>
      <c r="C75" s="70">
        <f>SUMPRODUCT((DEB!$B$10:$B$198=A75)*(DEB!$G$10:$G$198=D343)*(DEB!$H$10:$H$198=E343)*(DEB!$I$10:$I$198=G343)*(DEB!$J$10:$J$198=F343)*(DEB!$K$10:$K$198=H342)*(DEB!$F$10:$F$198))</f>
        <v>25194.199999999997</v>
      </c>
      <c r="D75" s="71">
        <f>DEB!G83</f>
        <v>0</v>
      </c>
      <c r="E75" s="72">
        <f>DEB!H83</f>
        <v>0</v>
      </c>
      <c r="F75" s="73">
        <f>DEB!J83</f>
        <v>0</v>
      </c>
      <c r="G75" s="71">
        <f>DEB!I83</f>
        <v>0</v>
      </c>
      <c r="H75" s="74">
        <f>DEB!K83</f>
        <v>0</v>
      </c>
      <c r="K7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75" s="150" t="str">
        <f t="shared" si="2"/>
        <v>doublon</v>
      </c>
    </row>
    <row r="76" spans="1:12" ht="16.5" x14ac:dyDescent="0.3">
      <c r="A76" s="33">
        <f>DEB!B84</f>
        <v>63079098</v>
      </c>
      <c r="B76" s="70">
        <f>SUMPRODUCT((DEB!$B$10:$B$198=A76)*(DEB!$G$10:$G$198=D344)*(DEB!$H$10:$H$198=E344)*(DEB!$I$10:$I$198=G344)*(DEB!$J$10:$J$198=F344)*(DEB!$K$10:$K$198=H343)*(DEB!$E$10:$E$198))</f>
        <v>817.9</v>
      </c>
      <c r="C76" s="70">
        <f>SUMPRODUCT((DEB!$B$10:$B$198=A76)*(DEB!$G$10:$G$198=D344)*(DEB!$H$10:$H$198=E344)*(DEB!$I$10:$I$198=G344)*(DEB!$J$10:$J$198=F344)*(DEB!$K$10:$K$198=H343)*(DEB!$F$10:$F$198))</f>
        <v>2217.75</v>
      </c>
      <c r="D76" s="71">
        <f>DEB!G84</f>
        <v>0</v>
      </c>
      <c r="E76" s="72">
        <f>DEB!H84</f>
        <v>0</v>
      </c>
      <c r="F76" s="73">
        <f>DEB!J84</f>
        <v>0</v>
      </c>
      <c r="G76" s="71">
        <f>DEB!I84</f>
        <v>0</v>
      </c>
      <c r="H76" s="74">
        <f>DEB!K84</f>
        <v>0</v>
      </c>
      <c r="K7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76" s="149" t="str">
        <f t="shared" si="2"/>
        <v>ok</v>
      </c>
    </row>
    <row r="77" spans="1:12" ht="16.5" x14ac:dyDescent="0.3">
      <c r="A77" s="33">
        <f>DEB!B85</f>
        <v>63079098</v>
      </c>
      <c r="B77" s="70">
        <f>SUMPRODUCT((DEB!$B$10:$B$198=A77)*(DEB!$G$10:$G$198=D345)*(DEB!$H$10:$H$198=E345)*(DEB!$I$10:$I$198=G345)*(DEB!$J$10:$J$198=F345)*(DEB!$K$10:$K$198=H344)*(DEB!$E$10:$E$198))</f>
        <v>817.9</v>
      </c>
      <c r="C77" s="70">
        <f>SUMPRODUCT((DEB!$B$10:$B$198=A77)*(DEB!$G$10:$G$198=D345)*(DEB!$H$10:$H$198=E345)*(DEB!$I$10:$I$198=G345)*(DEB!$J$10:$J$198=F345)*(DEB!$K$10:$K$198=H344)*(DEB!$F$10:$F$198))</f>
        <v>2217.75</v>
      </c>
      <c r="D77" s="71">
        <f>DEB!G85</f>
        <v>0</v>
      </c>
      <c r="E77" s="72">
        <f>DEB!H85</f>
        <v>0</v>
      </c>
      <c r="F77" s="73">
        <f>DEB!J85</f>
        <v>0</v>
      </c>
      <c r="G77" s="71">
        <f>DEB!I85</f>
        <v>0</v>
      </c>
      <c r="H77" s="74">
        <f>DEB!K85</f>
        <v>0</v>
      </c>
      <c r="K7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77" s="150" t="str">
        <f t="shared" si="2"/>
        <v>doublon</v>
      </c>
    </row>
    <row r="78" spans="1:12" ht="16.5" x14ac:dyDescent="0.3">
      <c r="A78" s="33">
        <f>DEB!B86</f>
        <v>63079098</v>
      </c>
      <c r="B78" s="70">
        <f>SUMPRODUCT((DEB!$B$10:$B$198=A78)*(DEB!$G$10:$G$198=D346)*(DEB!$H$10:$H$198=E346)*(DEB!$I$10:$I$198=G346)*(DEB!$J$10:$J$198=F346)*(DEB!$K$10:$K$198=H345)*(DEB!$E$10:$E$198))</f>
        <v>817.9</v>
      </c>
      <c r="C78" s="70">
        <f>SUMPRODUCT((DEB!$B$10:$B$198=A78)*(DEB!$G$10:$G$198=D346)*(DEB!$H$10:$H$198=E346)*(DEB!$I$10:$I$198=G346)*(DEB!$J$10:$J$198=F346)*(DEB!$K$10:$K$198=H345)*(DEB!$F$10:$F$198))</f>
        <v>2217.75</v>
      </c>
      <c r="D78" s="71">
        <f>DEB!G86</f>
        <v>0</v>
      </c>
      <c r="E78" s="72">
        <f>DEB!H86</f>
        <v>0</v>
      </c>
      <c r="F78" s="73">
        <f>DEB!J86</f>
        <v>0</v>
      </c>
      <c r="G78" s="71">
        <f>DEB!I86</f>
        <v>0</v>
      </c>
      <c r="H78" s="74">
        <f>DEB!K86</f>
        <v>0</v>
      </c>
      <c r="K7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78" s="149" t="str">
        <f t="shared" si="2"/>
        <v>doublon</v>
      </c>
    </row>
    <row r="79" spans="1:12" ht="16.5" x14ac:dyDescent="0.3">
      <c r="A79" s="33">
        <f>DEB!B87</f>
        <v>63079098</v>
      </c>
      <c r="B79" s="70">
        <f>SUMPRODUCT((DEB!$B$10:$B$198=A79)*(DEB!$G$10:$G$198=D347)*(DEB!$H$10:$H$198=E347)*(DEB!$I$10:$I$198=G347)*(DEB!$J$10:$J$198=F347)*(DEB!$K$10:$K$198=H346)*(DEB!$E$10:$E$198))</f>
        <v>817.9</v>
      </c>
      <c r="C79" s="70">
        <f>SUMPRODUCT((DEB!$B$10:$B$198=A79)*(DEB!$G$10:$G$198=D347)*(DEB!$H$10:$H$198=E347)*(DEB!$I$10:$I$198=G347)*(DEB!$J$10:$J$198=F347)*(DEB!$K$10:$K$198=H346)*(DEB!$F$10:$F$198))</f>
        <v>2217.75</v>
      </c>
      <c r="D79" s="71">
        <f>DEB!G87</f>
        <v>0</v>
      </c>
      <c r="E79" s="72">
        <f>DEB!H87</f>
        <v>0</v>
      </c>
      <c r="F79" s="73">
        <f>DEB!J87</f>
        <v>0</v>
      </c>
      <c r="G79" s="71">
        <f>DEB!I87</f>
        <v>0</v>
      </c>
      <c r="H79" s="74">
        <f>DEB!K87</f>
        <v>0</v>
      </c>
      <c r="K7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79" s="150" t="str">
        <f t="shared" si="2"/>
        <v>doublon</v>
      </c>
    </row>
    <row r="80" spans="1:12" ht="16.5" x14ac:dyDescent="0.3">
      <c r="A80" s="33">
        <f>DEB!B88</f>
        <v>63079098</v>
      </c>
      <c r="B80" s="70">
        <f>SUMPRODUCT((DEB!$B$10:$B$198=A80)*(DEB!$G$10:$G$198=D348)*(DEB!$H$10:$H$198=E348)*(DEB!$I$10:$I$198=G348)*(DEB!$J$10:$J$198=F348)*(DEB!$K$10:$K$198=H347)*(DEB!$E$10:$E$198))</f>
        <v>817.9</v>
      </c>
      <c r="C80" s="70">
        <f>SUMPRODUCT((DEB!$B$10:$B$198=A80)*(DEB!$G$10:$G$198=D348)*(DEB!$H$10:$H$198=E348)*(DEB!$I$10:$I$198=G348)*(DEB!$J$10:$J$198=F348)*(DEB!$K$10:$K$198=H347)*(DEB!$F$10:$F$198))</f>
        <v>2217.75</v>
      </c>
      <c r="D80" s="71">
        <f>DEB!G88</f>
        <v>0</v>
      </c>
      <c r="E80" s="72">
        <f>DEB!H88</f>
        <v>0</v>
      </c>
      <c r="F80" s="73">
        <f>DEB!J88</f>
        <v>0</v>
      </c>
      <c r="G80" s="71">
        <f>DEB!I88</f>
        <v>0</v>
      </c>
      <c r="H80" s="74">
        <f>DEB!K88</f>
        <v>0</v>
      </c>
      <c r="K8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80" s="149" t="str">
        <f t="shared" si="2"/>
        <v>doublon</v>
      </c>
    </row>
    <row r="81" spans="1:12" ht="16.5" x14ac:dyDescent="0.3">
      <c r="A81" s="33">
        <f>DEB!B89</f>
        <v>63079098</v>
      </c>
      <c r="B81" s="70">
        <f>SUMPRODUCT((DEB!$B$10:$B$198=A81)*(DEB!$G$10:$G$198=D349)*(DEB!$H$10:$H$198=E349)*(DEB!$I$10:$I$198=G349)*(DEB!$J$10:$J$198=F349)*(DEB!$K$10:$K$198=H348)*(DEB!$E$10:$E$198))</f>
        <v>817.9</v>
      </c>
      <c r="C81" s="70">
        <f>SUMPRODUCT((DEB!$B$10:$B$198=A81)*(DEB!$G$10:$G$198=D349)*(DEB!$H$10:$H$198=E349)*(DEB!$I$10:$I$198=G349)*(DEB!$J$10:$J$198=F349)*(DEB!$K$10:$K$198=H348)*(DEB!$F$10:$F$198))</f>
        <v>2217.75</v>
      </c>
      <c r="D81" s="71">
        <f>DEB!G89</f>
        <v>0</v>
      </c>
      <c r="E81" s="72">
        <f>DEB!H89</f>
        <v>0</v>
      </c>
      <c r="F81" s="73">
        <f>DEB!J89</f>
        <v>0</v>
      </c>
      <c r="G81" s="71">
        <f>DEB!I89</f>
        <v>0</v>
      </c>
      <c r="H81" s="74">
        <f>DEB!K89</f>
        <v>0</v>
      </c>
      <c r="K8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81" s="150" t="str">
        <f t="shared" si="2"/>
        <v>doublon</v>
      </c>
    </row>
    <row r="82" spans="1:12" ht="16.5" x14ac:dyDescent="0.3">
      <c r="A82" s="33">
        <f>DEB!B90</f>
        <v>63079098</v>
      </c>
      <c r="B82" s="70">
        <f>SUMPRODUCT((DEB!$B$10:$B$198=A82)*(DEB!$G$10:$G$198=D350)*(DEB!$H$10:$H$198=E350)*(DEB!$I$10:$I$198=G350)*(DEB!$J$10:$J$198=F350)*(DEB!$K$10:$K$198=H349)*(DEB!$E$10:$E$198))</f>
        <v>817.9</v>
      </c>
      <c r="C82" s="70">
        <f>SUMPRODUCT((DEB!$B$10:$B$198=A82)*(DEB!$G$10:$G$198=D350)*(DEB!$H$10:$H$198=E350)*(DEB!$I$10:$I$198=G350)*(DEB!$J$10:$J$198=F350)*(DEB!$K$10:$K$198=H349)*(DEB!$F$10:$F$198))</f>
        <v>2217.75</v>
      </c>
      <c r="D82" s="71">
        <f>DEB!G90</f>
        <v>0</v>
      </c>
      <c r="E82" s="72">
        <f>DEB!H90</f>
        <v>0</v>
      </c>
      <c r="F82" s="73">
        <f>DEB!J90</f>
        <v>0</v>
      </c>
      <c r="G82" s="71">
        <f>DEB!I90</f>
        <v>0</v>
      </c>
      <c r="H82" s="74">
        <f>DEB!K90</f>
        <v>0</v>
      </c>
      <c r="K8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82" s="149" t="str">
        <f t="shared" si="2"/>
        <v>doublon</v>
      </c>
    </row>
    <row r="83" spans="1:12" ht="16.5" x14ac:dyDescent="0.3">
      <c r="A83" s="33">
        <f>DEB!B91</f>
        <v>63079098</v>
      </c>
      <c r="B83" s="70">
        <f>SUMPRODUCT((DEB!$B$10:$B$198=A83)*(DEB!$G$10:$G$198=D351)*(DEB!$H$10:$H$198=E351)*(DEB!$I$10:$I$198=G351)*(DEB!$J$10:$J$198=F351)*(DEB!$K$10:$K$198=H350)*(DEB!$E$10:$E$198))</f>
        <v>817.9</v>
      </c>
      <c r="C83" s="70">
        <f>SUMPRODUCT((DEB!$B$10:$B$198=A83)*(DEB!$G$10:$G$198=D351)*(DEB!$H$10:$H$198=E351)*(DEB!$I$10:$I$198=G351)*(DEB!$J$10:$J$198=F351)*(DEB!$K$10:$K$198=H350)*(DEB!$F$10:$F$198))</f>
        <v>2217.75</v>
      </c>
      <c r="D83" s="71">
        <f>DEB!G91</f>
        <v>0</v>
      </c>
      <c r="E83" s="72">
        <f>DEB!H91</f>
        <v>0</v>
      </c>
      <c r="F83" s="73">
        <f>DEB!J91</f>
        <v>0</v>
      </c>
      <c r="G83" s="71">
        <f>DEB!I91</f>
        <v>0</v>
      </c>
      <c r="H83" s="74">
        <f>DEB!K91</f>
        <v>0</v>
      </c>
      <c r="K8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83" s="150" t="str">
        <f t="shared" si="2"/>
        <v>doublon</v>
      </c>
    </row>
    <row r="84" spans="1:12" ht="16.5" x14ac:dyDescent="0.3">
      <c r="A84" s="33">
        <f>DEB!B92</f>
        <v>63079098</v>
      </c>
      <c r="B84" s="70">
        <f>SUMPRODUCT((DEB!$B$10:$B$198=A84)*(DEB!$G$10:$G$198=D352)*(DEB!$H$10:$H$198=E352)*(DEB!$I$10:$I$198=G352)*(DEB!$J$10:$J$198=F352)*(DEB!$K$10:$K$198=H351)*(DEB!$E$10:$E$198))</f>
        <v>817.9</v>
      </c>
      <c r="C84" s="70">
        <f>SUMPRODUCT((DEB!$B$10:$B$198=A84)*(DEB!$G$10:$G$198=D352)*(DEB!$H$10:$H$198=E352)*(DEB!$I$10:$I$198=G352)*(DEB!$J$10:$J$198=F352)*(DEB!$K$10:$K$198=H351)*(DEB!$F$10:$F$198))</f>
        <v>2217.75</v>
      </c>
      <c r="D84" s="71">
        <f>DEB!G92</f>
        <v>0</v>
      </c>
      <c r="E84" s="72">
        <f>DEB!H92</f>
        <v>0</v>
      </c>
      <c r="F84" s="73">
        <f>DEB!J92</f>
        <v>0</v>
      </c>
      <c r="G84" s="71">
        <f>DEB!I92</f>
        <v>0</v>
      </c>
      <c r="H84" s="74">
        <f>DEB!K92</f>
        <v>0</v>
      </c>
      <c r="K8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84" s="149" t="str">
        <f t="shared" si="2"/>
        <v>doublon</v>
      </c>
    </row>
    <row r="85" spans="1:12" ht="16.5" x14ac:dyDescent="0.3">
      <c r="A85" s="33">
        <f>DEB!B93</f>
        <v>63079098</v>
      </c>
      <c r="B85" s="70">
        <f>SUMPRODUCT((DEB!$B$10:$B$198=A85)*(DEB!$G$10:$G$198=D353)*(DEB!$H$10:$H$198=E353)*(DEB!$I$10:$I$198=G353)*(DEB!$J$10:$J$198=F353)*(DEB!$K$10:$K$198=H352)*(DEB!$E$10:$E$198))</f>
        <v>817.9</v>
      </c>
      <c r="C85" s="70">
        <f>SUMPRODUCT((DEB!$B$10:$B$198=A85)*(DEB!$G$10:$G$198=D353)*(DEB!$H$10:$H$198=E353)*(DEB!$I$10:$I$198=G353)*(DEB!$J$10:$J$198=F353)*(DEB!$K$10:$K$198=H352)*(DEB!$F$10:$F$198))</f>
        <v>2217.75</v>
      </c>
      <c r="D85" s="71">
        <f>DEB!G93</f>
        <v>0</v>
      </c>
      <c r="E85" s="72">
        <f>DEB!H93</f>
        <v>0</v>
      </c>
      <c r="F85" s="73">
        <f>DEB!J93</f>
        <v>0</v>
      </c>
      <c r="G85" s="71">
        <f>DEB!I93</f>
        <v>0</v>
      </c>
      <c r="H85" s="74">
        <f>DEB!K93</f>
        <v>0</v>
      </c>
      <c r="K8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85" s="150" t="str">
        <f t="shared" si="2"/>
        <v>doublon</v>
      </c>
    </row>
    <row r="86" spans="1:12" ht="16.5" x14ac:dyDescent="0.3">
      <c r="A86" s="33">
        <f>DEB!B94</f>
        <v>63079098</v>
      </c>
      <c r="B86" s="70">
        <f>SUMPRODUCT((DEB!$B$10:$B$198=A86)*(DEB!$G$10:$G$198=D354)*(DEB!$H$10:$H$198=E354)*(DEB!$I$10:$I$198=G354)*(DEB!$J$10:$J$198=F354)*(DEB!$K$10:$K$198=H353)*(DEB!$E$10:$E$198))</f>
        <v>817.9</v>
      </c>
      <c r="C86" s="70">
        <f>SUMPRODUCT((DEB!$B$10:$B$198=A86)*(DEB!$G$10:$G$198=D354)*(DEB!$H$10:$H$198=E354)*(DEB!$I$10:$I$198=G354)*(DEB!$J$10:$J$198=F354)*(DEB!$K$10:$K$198=H353)*(DEB!$F$10:$F$198))</f>
        <v>2217.75</v>
      </c>
      <c r="D86" s="71">
        <f>DEB!G94</f>
        <v>0</v>
      </c>
      <c r="E86" s="72">
        <f>DEB!H94</f>
        <v>0</v>
      </c>
      <c r="F86" s="73">
        <f>DEB!J94</f>
        <v>0</v>
      </c>
      <c r="G86" s="71">
        <f>DEB!I94</f>
        <v>0</v>
      </c>
      <c r="H86" s="74">
        <f>DEB!K94</f>
        <v>0</v>
      </c>
      <c r="K8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86" s="149" t="str">
        <f t="shared" si="2"/>
        <v>doublon</v>
      </c>
    </row>
    <row r="87" spans="1:12" ht="16.5" x14ac:dyDescent="0.3">
      <c r="A87" s="33">
        <f>DEB!B95</f>
        <v>63079098</v>
      </c>
      <c r="B87" s="70">
        <f>SUMPRODUCT((DEB!$B$10:$B$198=A87)*(DEB!$G$10:$G$198=D355)*(DEB!$H$10:$H$198=E355)*(DEB!$I$10:$I$198=G355)*(DEB!$J$10:$J$198=F355)*(DEB!$K$10:$K$198=H354)*(DEB!$E$10:$E$198))</f>
        <v>817.9</v>
      </c>
      <c r="C87" s="70">
        <f>SUMPRODUCT((DEB!$B$10:$B$198=A87)*(DEB!$G$10:$G$198=D355)*(DEB!$H$10:$H$198=E355)*(DEB!$I$10:$I$198=G355)*(DEB!$J$10:$J$198=F355)*(DEB!$K$10:$K$198=H354)*(DEB!$F$10:$F$198))</f>
        <v>2217.75</v>
      </c>
      <c r="D87" s="71">
        <f>DEB!G95</f>
        <v>0</v>
      </c>
      <c r="E87" s="72">
        <f>DEB!H95</f>
        <v>0</v>
      </c>
      <c r="F87" s="73">
        <f>DEB!J95</f>
        <v>0</v>
      </c>
      <c r="G87" s="71">
        <f>DEB!I95</f>
        <v>0</v>
      </c>
      <c r="H87" s="74">
        <f>DEB!K95</f>
        <v>0</v>
      </c>
      <c r="K8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87" s="150" t="str">
        <f t="shared" si="2"/>
        <v>doublon</v>
      </c>
    </row>
    <row r="88" spans="1:12" ht="16.5" x14ac:dyDescent="0.3">
      <c r="A88" s="33">
        <f>DEB!B96</f>
        <v>63079098</v>
      </c>
      <c r="B88" s="70">
        <f>SUMPRODUCT((DEB!$B$10:$B$198=A88)*(DEB!$G$10:$G$198=D356)*(DEB!$H$10:$H$198=E356)*(DEB!$I$10:$I$198=G356)*(DEB!$J$10:$J$198=F356)*(DEB!$K$10:$K$198=H355)*(DEB!$E$10:$E$198))</f>
        <v>817.9</v>
      </c>
      <c r="C88" s="70">
        <f>SUMPRODUCT((DEB!$B$10:$B$198=A88)*(DEB!$G$10:$G$198=D356)*(DEB!$H$10:$H$198=E356)*(DEB!$I$10:$I$198=G356)*(DEB!$J$10:$J$198=F356)*(DEB!$K$10:$K$198=H355)*(DEB!$F$10:$F$198))</f>
        <v>2217.75</v>
      </c>
      <c r="D88" s="71">
        <f>DEB!G96</f>
        <v>0</v>
      </c>
      <c r="E88" s="72">
        <f>DEB!H96</f>
        <v>0</v>
      </c>
      <c r="F88" s="73">
        <f>DEB!J96</f>
        <v>0</v>
      </c>
      <c r="G88" s="71">
        <f>DEB!I96</f>
        <v>0</v>
      </c>
      <c r="H88" s="74">
        <f>DEB!K96</f>
        <v>0</v>
      </c>
      <c r="K8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88" s="149" t="str">
        <f t="shared" si="2"/>
        <v>doublon</v>
      </c>
    </row>
    <row r="89" spans="1:12" ht="16.5" x14ac:dyDescent="0.3">
      <c r="A89" s="33">
        <f>DEB!B97</f>
        <v>63079098</v>
      </c>
      <c r="B89" s="70">
        <f>SUMPRODUCT((DEB!$B$10:$B$198=A89)*(DEB!$G$10:$G$198=D357)*(DEB!$H$10:$H$198=E357)*(DEB!$I$10:$I$198=G357)*(DEB!$J$10:$J$198=F357)*(DEB!$K$10:$K$198=H356)*(DEB!$E$10:$E$198))</f>
        <v>817.9</v>
      </c>
      <c r="C89" s="70">
        <f>SUMPRODUCT((DEB!$B$10:$B$198=A89)*(DEB!$G$10:$G$198=D357)*(DEB!$H$10:$H$198=E357)*(DEB!$I$10:$I$198=G357)*(DEB!$J$10:$J$198=F357)*(DEB!$K$10:$K$198=H356)*(DEB!$F$10:$F$198))</f>
        <v>2217.75</v>
      </c>
      <c r="D89" s="71">
        <f>DEB!G97</f>
        <v>0</v>
      </c>
      <c r="E89" s="72">
        <f>DEB!H97</f>
        <v>0</v>
      </c>
      <c r="F89" s="73">
        <f>DEB!J97</f>
        <v>0</v>
      </c>
      <c r="G89" s="71">
        <f>DEB!I97</f>
        <v>0</v>
      </c>
      <c r="H89" s="74">
        <f>DEB!K97</f>
        <v>0</v>
      </c>
      <c r="K8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89" s="150" t="str">
        <f t="shared" si="2"/>
        <v>doublon</v>
      </c>
    </row>
    <row r="90" spans="1:12" ht="16.5" x14ac:dyDescent="0.3">
      <c r="A90" s="33">
        <f>DEB!B98</f>
        <v>63079098</v>
      </c>
      <c r="B90" s="70">
        <f>SUMPRODUCT((DEB!$B$10:$B$198=A90)*(DEB!$G$10:$G$198=D358)*(DEB!$H$10:$H$198=E358)*(DEB!$I$10:$I$198=G358)*(DEB!$J$10:$J$198=F358)*(DEB!$K$10:$K$198=H357)*(DEB!$E$10:$E$198))</f>
        <v>817.9</v>
      </c>
      <c r="C90" s="70">
        <f>SUMPRODUCT((DEB!$B$10:$B$198=A90)*(DEB!$G$10:$G$198=D358)*(DEB!$H$10:$H$198=E358)*(DEB!$I$10:$I$198=G358)*(DEB!$J$10:$J$198=F358)*(DEB!$K$10:$K$198=H357)*(DEB!$F$10:$F$198))</f>
        <v>2217.75</v>
      </c>
      <c r="D90" s="71">
        <f>DEB!G98</f>
        <v>0</v>
      </c>
      <c r="E90" s="72">
        <f>DEB!H98</f>
        <v>0</v>
      </c>
      <c r="F90" s="73">
        <f>DEB!J98</f>
        <v>0</v>
      </c>
      <c r="G90" s="71">
        <f>DEB!I98</f>
        <v>0</v>
      </c>
      <c r="H90" s="74">
        <f>DEB!K98</f>
        <v>0</v>
      </c>
      <c r="K9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90" s="149" t="str">
        <f t="shared" si="2"/>
        <v>doublon</v>
      </c>
    </row>
    <row r="91" spans="1:12" ht="16.5" x14ac:dyDescent="0.3">
      <c r="A91" s="33">
        <f>DEB!B99</f>
        <v>63079098</v>
      </c>
      <c r="B91" s="70">
        <f>SUMPRODUCT((DEB!$B$10:$B$198=A91)*(DEB!$G$10:$G$198=D359)*(DEB!$H$10:$H$198=E359)*(DEB!$I$10:$I$198=G359)*(DEB!$J$10:$J$198=F359)*(DEB!$K$10:$K$198=H358)*(DEB!$E$10:$E$198))</f>
        <v>817.9</v>
      </c>
      <c r="C91" s="70">
        <f>SUMPRODUCT((DEB!$B$10:$B$198=A91)*(DEB!$G$10:$G$198=D359)*(DEB!$H$10:$H$198=E359)*(DEB!$I$10:$I$198=G359)*(DEB!$J$10:$J$198=F359)*(DEB!$K$10:$K$198=H358)*(DEB!$F$10:$F$198))</f>
        <v>2217.75</v>
      </c>
      <c r="D91" s="71">
        <f>DEB!G99</f>
        <v>0</v>
      </c>
      <c r="E91" s="72">
        <f>DEB!H99</f>
        <v>0</v>
      </c>
      <c r="F91" s="73">
        <f>DEB!J99</f>
        <v>0</v>
      </c>
      <c r="G91" s="71">
        <f>DEB!I99</f>
        <v>0</v>
      </c>
      <c r="H91" s="74">
        <f>DEB!K99</f>
        <v>0</v>
      </c>
      <c r="K9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91" s="150" t="str">
        <f t="shared" si="2"/>
        <v>doublon</v>
      </c>
    </row>
    <row r="92" spans="1:12" ht="16.5" x14ac:dyDescent="0.3">
      <c r="A92" s="33">
        <f>DEB!B100</f>
        <v>63079098</v>
      </c>
      <c r="B92" s="70">
        <f>SUMPRODUCT((DEB!$B$10:$B$198=A92)*(DEB!$G$10:$G$198=D360)*(DEB!$H$10:$H$198=E360)*(DEB!$I$10:$I$198=G360)*(DEB!$J$10:$J$198=F360)*(DEB!$K$10:$K$198=H359)*(DEB!$E$10:$E$198))</f>
        <v>817.9</v>
      </c>
      <c r="C92" s="70">
        <f>SUMPRODUCT((DEB!$B$10:$B$198=A92)*(DEB!$G$10:$G$198=D360)*(DEB!$H$10:$H$198=E360)*(DEB!$I$10:$I$198=G360)*(DEB!$J$10:$J$198=F360)*(DEB!$K$10:$K$198=H359)*(DEB!$F$10:$F$198))</f>
        <v>2217.75</v>
      </c>
      <c r="D92" s="71">
        <f>DEB!G100</f>
        <v>0</v>
      </c>
      <c r="E92" s="72">
        <f>DEB!H100</f>
        <v>0</v>
      </c>
      <c r="F92" s="73">
        <f>DEB!J100</f>
        <v>0</v>
      </c>
      <c r="G92" s="71">
        <f>DEB!I100</f>
        <v>0</v>
      </c>
      <c r="H92" s="74">
        <f>DEB!K100</f>
        <v>0</v>
      </c>
      <c r="K9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92" s="149" t="str">
        <f t="shared" si="2"/>
        <v>doublon</v>
      </c>
    </row>
    <row r="93" spans="1:12" ht="16.5" x14ac:dyDescent="0.3">
      <c r="A93" s="33">
        <f>DEB!B101</f>
        <v>63079098</v>
      </c>
      <c r="B93" s="70">
        <f>SUMPRODUCT((DEB!$B$10:$B$198=A93)*(DEB!$G$10:$G$198=D361)*(DEB!$H$10:$H$198=E361)*(DEB!$I$10:$I$198=G361)*(DEB!$J$10:$J$198=F361)*(DEB!$K$10:$K$198=H360)*(DEB!$E$10:$E$198))</f>
        <v>817.9</v>
      </c>
      <c r="C93" s="70">
        <f>SUMPRODUCT((DEB!$B$10:$B$198=A93)*(DEB!$G$10:$G$198=D361)*(DEB!$H$10:$H$198=E361)*(DEB!$I$10:$I$198=G361)*(DEB!$J$10:$J$198=F361)*(DEB!$K$10:$K$198=H360)*(DEB!$F$10:$F$198))</f>
        <v>2217.75</v>
      </c>
      <c r="D93" s="71">
        <f>DEB!G101</f>
        <v>0</v>
      </c>
      <c r="E93" s="72">
        <f>DEB!H101</f>
        <v>0</v>
      </c>
      <c r="F93" s="73">
        <f>DEB!J101</f>
        <v>0</v>
      </c>
      <c r="G93" s="71">
        <f>DEB!I101</f>
        <v>0</v>
      </c>
      <c r="H93" s="74">
        <f>DEB!K101</f>
        <v>0</v>
      </c>
      <c r="K9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93" s="150" t="str">
        <f t="shared" si="2"/>
        <v>doublon</v>
      </c>
    </row>
    <row r="94" spans="1:12" ht="16.5" x14ac:dyDescent="0.3">
      <c r="A94" s="33">
        <f>DEB!B102</f>
        <v>63079098</v>
      </c>
      <c r="B94" s="70">
        <f>SUMPRODUCT((DEB!$B$10:$B$198=A94)*(DEB!$G$10:$G$198=D362)*(DEB!$H$10:$H$198=E362)*(DEB!$I$10:$I$198=G362)*(DEB!$J$10:$J$198=F362)*(DEB!$K$10:$K$198=H361)*(DEB!$E$10:$E$198))</f>
        <v>817.9</v>
      </c>
      <c r="C94" s="70">
        <f>SUMPRODUCT((DEB!$B$10:$B$198=A94)*(DEB!$G$10:$G$198=D362)*(DEB!$H$10:$H$198=E362)*(DEB!$I$10:$I$198=G362)*(DEB!$J$10:$J$198=F362)*(DEB!$K$10:$K$198=H361)*(DEB!$F$10:$F$198))</f>
        <v>2217.75</v>
      </c>
      <c r="D94" s="71">
        <f>DEB!G102</f>
        <v>0</v>
      </c>
      <c r="E94" s="72">
        <f>DEB!H102</f>
        <v>0</v>
      </c>
      <c r="F94" s="73">
        <f>DEB!J102</f>
        <v>0</v>
      </c>
      <c r="G94" s="71">
        <f>DEB!I102</f>
        <v>0</v>
      </c>
      <c r="H94" s="74">
        <f>DEB!K102</f>
        <v>0</v>
      </c>
      <c r="K9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94" s="149" t="str">
        <f t="shared" si="2"/>
        <v>doublon</v>
      </c>
    </row>
    <row r="95" spans="1:12" ht="16.5" x14ac:dyDescent="0.3">
      <c r="A95" s="33">
        <f>DEB!B103</f>
        <v>63079098</v>
      </c>
      <c r="B95" s="70">
        <f>SUMPRODUCT((DEB!$B$10:$B$198=A95)*(DEB!$G$10:$G$198=D363)*(DEB!$H$10:$H$198=E363)*(DEB!$I$10:$I$198=G363)*(DEB!$J$10:$J$198=F363)*(DEB!$K$10:$K$198=H362)*(DEB!$E$10:$E$198))</f>
        <v>817.9</v>
      </c>
      <c r="C95" s="70">
        <f>SUMPRODUCT((DEB!$B$10:$B$198=A95)*(DEB!$G$10:$G$198=D363)*(DEB!$H$10:$H$198=E363)*(DEB!$I$10:$I$198=G363)*(DEB!$J$10:$J$198=F363)*(DEB!$K$10:$K$198=H362)*(DEB!$F$10:$F$198))</f>
        <v>2217.75</v>
      </c>
      <c r="D95" s="71">
        <f>DEB!G103</f>
        <v>0</v>
      </c>
      <c r="E95" s="72">
        <f>DEB!H103</f>
        <v>0</v>
      </c>
      <c r="F95" s="73">
        <f>DEB!J103</f>
        <v>0</v>
      </c>
      <c r="G95" s="71">
        <f>DEB!I103</f>
        <v>0</v>
      </c>
      <c r="H95" s="74">
        <f>DEB!K103</f>
        <v>0</v>
      </c>
      <c r="K9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95" s="150" t="str">
        <f t="shared" si="2"/>
        <v>doublon</v>
      </c>
    </row>
    <row r="96" spans="1:12" ht="16.5" x14ac:dyDescent="0.3">
      <c r="A96" s="33">
        <f>DEB!B104</f>
        <v>63079098</v>
      </c>
      <c r="B96" s="70">
        <f>SUMPRODUCT((DEB!$B$10:$B$198=A96)*(DEB!$G$10:$G$198=D364)*(DEB!$H$10:$H$198=E364)*(DEB!$I$10:$I$198=G364)*(DEB!$J$10:$J$198=F364)*(DEB!$K$10:$K$198=H363)*(DEB!$E$10:$E$198))</f>
        <v>817.9</v>
      </c>
      <c r="C96" s="70">
        <f>SUMPRODUCT((DEB!$B$10:$B$198=A96)*(DEB!$G$10:$G$198=D364)*(DEB!$H$10:$H$198=E364)*(DEB!$I$10:$I$198=G364)*(DEB!$J$10:$J$198=F364)*(DEB!$K$10:$K$198=H363)*(DEB!$F$10:$F$198))</f>
        <v>2217.75</v>
      </c>
      <c r="D96" s="71">
        <f>DEB!G104</f>
        <v>0</v>
      </c>
      <c r="E96" s="72">
        <f>DEB!H104</f>
        <v>0</v>
      </c>
      <c r="F96" s="73">
        <f>DEB!J104</f>
        <v>0</v>
      </c>
      <c r="G96" s="71">
        <f>DEB!I104</f>
        <v>0</v>
      </c>
      <c r="H96" s="74">
        <f>DEB!K104</f>
        <v>0</v>
      </c>
      <c r="K9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96" s="149" t="str">
        <f t="shared" si="2"/>
        <v>doublon</v>
      </c>
    </row>
    <row r="97" spans="1:12" ht="16.5" x14ac:dyDescent="0.3">
      <c r="A97" s="33">
        <f>DEB!B105</f>
        <v>63079098</v>
      </c>
      <c r="B97" s="70">
        <f>SUMPRODUCT((DEB!$B$10:$B$198=A97)*(DEB!$G$10:$G$198=D365)*(DEB!$H$10:$H$198=E365)*(DEB!$I$10:$I$198=G365)*(DEB!$J$10:$J$198=F365)*(DEB!$K$10:$K$198=H364)*(DEB!$E$10:$E$198))</f>
        <v>817.9</v>
      </c>
      <c r="C97" s="70">
        <f>SUMPRODUCT((DEB!$B$10:$B$198=A97)*(DEB!$G$10:$G$198=D365)*(DEB!$H$10:$H$198=E365)*(DEB!$I$10:$I$198=G365)*(DEB!$J$10:$J$198=F365)*(DEB!$K$10:$K$198=H364)*(DEB!$F$10:$F$198))</f>
        <v>2217.75</v>
      </c>
      <c r="D97" s="71">
        <f>DEB!G105</f>
        <v>0</v>
      </c>
      <c r="E97" s="72">
        <f>DEB!H105</f>
        <v>0</v>
      </c>
      <c r="F97" s="73">
        <f>DEB!J105</f>
        <v>0</v>
      </c>
      <c r="G97" s="71">
        <f>DEB!I105</f>
        <v>0</v>
      </c>
      <c r="H97" s="74">
        <f>DEB!K105</f>
        <v>0</v>
      </c>
      <c r="K9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6307909800000</v>
      </c>
      <c r="L97" s="150" t="str">
        <f t="shared" si="2"/>
        <v>doublon</v>
      </c>
    </row>
    <row r="98" spans="1:12" ht="16.5" x14ac:dyDescent="0.3">
      <c r="A98" s="33">
        <f>DEB!B106</f>
        <v>73269092</v>
      </c>
      <c r="B98" s="70">
        <f>SUMPRODUCT((DEB!$B$10:$B$198=A98)*(DEB!$G$10:$G$198=D366)*(DEB!$H$10:$H$198=E366)*(DEB!$I$10:$I$198=G366)*(DEB!$J$10:$J$198=F366)*(DEB!$K$10:$K$198=H365)*(DEB!$E$10:$E$198))</f>
        <v>7478.65</v>
      </c>
      <c r="C98" s="70">
        <f>SUMPRODUCT((DEB!$B$10:$B$198=A98)*(DEB!$G$10:$G$198=D366)*(DEB!$H$10:$H$198=E366)*(DEB!$I$10:$I$198=G366)*(DEB!$J$10:$J$198=F366)*(DEB!$K$10:$K$198=H365)*(DEB!$F$10:$F$198))</f>
        <v>25194.199999999997</v>
      </c>
      <c r="D98" s="71">
        <f>DEB!G106</f>
        <v>0</v>
      </c>
      <c r="E98" s="72">
        <f>DEB!H106</f>
        <v>0</v>
      </c>
      <c r="F98" s="73">
        <f>DEB!J106</f>
        <v>0</v>
      </c>
      <c r="G98" s="71">
        <f>DEB!I106</f>
        <v>0</v>
      </c>
      <c r="H98" s="74">
        <f>DEB!K106</f>
        <v>0</v>
      </c>
      <c r="K9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98" s="149" t="str">
        <f t="shared" si="2"/>
        <v>doublon</v>
      </c>
    </row>
    <row r="99" spans="1:12" ht="16.5" x14ac:dyDescent="0.3">
      <c r="A99" s="33">
        <f>DEB!B107</f>
        <v>73269092</v>
      </c>
      <c r="B99" s="70">
        <f>SUMPRODUCT((DEB!$B$10:$B$198=A99)*(DEB!$G$10:$G$198=D367)*(DEB!$H$10:$H$198=E367)*(DEB!$I$10:$I$198=G367)*(DEB!$J$10:$J$198=F367)*(DEB!$K$10:$K$198=H366)*(DEB!$E$10:$E$198))</f>
        <v>7478.65</v>
      </c>
      <c r="C99" s="70">
        <f>SUMPRODUCT((DEB!$B$10:$B$198=A99)*(DEB!$G$10:$G$198=D367)*(DEB!$H$10:$H$198=E367)*(DEB!$I$10:$I$198=G367)*(DEB!$J$10:$J$198=F367)*(DEB!$K$10:$K$198=H366)*(DEB!$F$10:$F$198))</f>
        <v>25194.199999999997</v>
      </c>
      <c r="D99" s="71">
        <f>DEB!G107</f>
        <v>0</v>
      </c>
      <c r="E99" s="72">
        <f>DEB!H107</f>
        <v>0</v>
      </c>
      <c r="F99" s="73">
        <f>DEB!J107</f>
        <v>0</v>
      </c>
      <c r="G99" s="71">
        <f>DEB!I107</f>
        <v>0</v>
      </c>
      <c r="H99" s="74">
        <f>DEB!K107</f>
        <v>0</v>
      </c>
      <c r="K9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99" s="150" t="str">
        <f t="shared" si="2"/>
        <v>doublon</v>
      </c>
    </row>
    <row r="100" spans="1:12" ht="16.5" x14ac:dyDescent="0.3">
      <c r="A100" s="33">
        <f>DEB!B108</f>
        <v>73269092</v>
      </c>
      <c r="B100" s="76">
        <f>SUMPRODUCT((DEB!$B$10:$B$198=A100)*(DEB!$G$10:$G$198=D368)*(DEB!$H$10:$H$198=E368)*(DEB!$I$10:$I$198=G368)*(DEB!$J$10:$J$198=F368)*(DEB!$K$10:$K$198=H367)*(DEB!$E$10:$E$198))</f>
        <v>7478.65</v>
      </c>
      <c r="C100" s="76">
        <f>SUMPRODUCT((DEB!$B$10:$B$198=A100)*(DEB!$G$10:$G$198=D368)*(DEB!$H$10:$H$198=E368)*(DEB!$I$10:$I$198=G368)*(DEB!$J$10:$J$198=F368)*(DEB!$K$10:$K$198=H367)*(DEB!$F$10:$F$198))</f>
        <v>25194.199999999997</v>
      </c>
      <c r="D100" s="71">
        <f>DEB!G108</f>
        <v>0</v>
      </c>
      <c r="E100" s="72">
        <f>DEB!H108</f>
        <v>0</v>
      </c>
      <c r="F100" s="73">
        <f>DEB!J108</f>
        <v>0</v>
      </c>
      <c r="G100" s="71">
        <f>DEB!I108</f>
        <v>0</v>
      </c>
      <c r="H100" s="74">
        <f>DEB!K108</f>
        <v>0</v>
      </c>
      <c r="K10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7326909200000</v>
      </c>
      <c r="L100" s="149" t="str">
        <f t="shared" si="2"/>
        <v>doublon</v>
      </c>
    </row>
    <row r="101" spans="1:12" ht="16.5" x14ac:dyDescent="0.3">
      <c r="A101" s="33">
        <f>DEB!B109</f>
        <v>73259990</v>
      </c>
      <c r="B101" s="70">
        <f>SUMPRODUCT((DEB!$B$10:$B$198=A101)*(DEB!$G$10:$G$198=D369)*(DEB!$H$10:$H$198=E369)*(DEB!$I$10:$I$198=G369)*(DEB!$J$10:$J$198=F369)*(DEB!$K$10:$K$198=H368)*(DEB!$E$10:$E$198))</f>
        <v>0</v>
      </c>
      <c r="C101" s="70">
        <f>SUMPRODUCT((DEB!$B$10:$B$198=A101)*(DEB!$G$10:$G$198=D369)*(DEB!$H$10:$H$198=E369)*(DEB!$I$10:$I$198=G369)*(DEB!$J$10:$J$198=F369)*(DEB!$K$10:$K$198=H368)*(DEB!$F$10:$F$198))</f>
        <v>4120.8</v>
      </c>
      <c r="D101" s="71">
        <f>DEB!G109</f>
        <v>0</v>
      </c>
      <c r="E101" s="72">
        <f>DEB!H109</f>
        <v>0</v>
      </c>
      <c r="F101" s="73">
        <f>DEB!J109</f>
        <v>0</v>
      </c>
      <c r="G101" s="71">
        <f>DEB!I109</f>
        <v>0</v>
      </c>
      <c r="H101" s="74">
        <f>DEB!K109</f>
        <v>0</v>
      </c>
      <c r="K10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7325999000000</v>
      </c>
      <c r="L101" s="150" t="str">
        <f t="shared" ref="L101:L164" si="3">IF(MATCH(B:B,B:B,0)=ROW(), "ok", "doublon")</f>
        <v>doublon</v>
      </c>
    </row>
    <row r="102" spans="1:12" ht="16.5" x14ac:dyDescent="0.3">
      <c r="A102" s="33">
        <f>DEB!B110</f>
        <v>73259990</v>
      </c>
      <c r="B102" s="70">
        <f>SUMPRODUCT((DEB!$B$10:$B$198=A102)*(DEB!$G$10:$G$198=D370)*(DEB!$H$10:$H$198=E370)*(DEB!$I$10:$I$198=G370)*(DEB!$J$10:$J$198=F370)*(DEB!$K$10:$K$198=H369)*(DEB!$E$10:$E$198))</f>
        <v>0</v>
      </c>
      <c r="C102" s="70">
        <f>SUMPRODUCT((DEB!$B$10:$B$198=A102)*(DEB!$G$10:$G$198=D370)*(DEB!$H$10:$H$198=E370)*(DEB!$I$10:$I$198=G370)*(DEB!$J$10:$J$198=F370)*(DEB!$K$10:$K$198=H369)*(DEB!$F$10:$F$198))</f>
        <v>4120.8</v>
      </c>
      <c r="D102" s="71">
        <f>DEB!G110</f>
        <v>0</v>
      </c>
      <c r="E102" s="72">
        <f>DEB!H110</f>
        <v>0</v>
      </c>
      <c r="F102" s="73">
        <f>DEB!J110</f>
        <v>0</v>
      </c>
      <c r="G102" s="71">
        <f>DEB!I110</f>
        <v>0</v>
      </c>
      <c r="H102" s="74">
        <f>DEB!K110</f>
        <v>0</v>
      </c>
      <c r="K10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7325999000000</v>
      </c>
      <c r="L102" s="149" t="str">
        <f t="shared" si="3"/>
        <v>doublon</v>
      </c>
    </row>
    <row r="103" spans="1:12" ht="16.5" x14ac:dyDescent="0.3">
      <c r="A103" s="33">
        <f>DEB!B111</f>
        <v>73259990</v>
      </c>
      <c r="B103" s="70">
        <f>SUMPRODUCT((DEB!$B$10:$B$198=A103)*(DEB!$G$10:$G$198=D371)*(DEB!$H$10:$H$198=E371)*(DEB!$I$10:$I$198=G371)*(DEB!$J$10:$J$198=F371)*(DEB!$K$10:$K$198=H370)*(DEB!$E$10:$E$198))</f>
        <v>0</v>
      </c>
      <c r="C103" s="70">
        <f>SUMPRODUCT((DEB!$B$10:$B$198=A103)*(DEB!$G$10:$G$198=D371)*(DEB!$H$10:$H$198=E371)*(DEB!$I$10:$I$198=G371)*(DEB!$J$10:$J$198=F371)*(DEB!$K$10:$K$198=H370)*(DEB!$F$10:$F$198))</f>
        <v>4120.8</v>
      </c>
      <c r="D103" s="71">
        <f>DEB!G111</f>
        <v>0</v>
      </c>
      <c r="E103" s="72">
        <f>DEB!H111</f>
        <v>0</v>
      </c>
      <c r="F103" s="73">
        <f>DEB!J111</f>
        <v>0</v>
      </c>
      <c r="G103" s="71">
        <f>DEB!I111</f>
        <v>0</v>
      </c>
      <c r="H103" s="74">
        <f>DEB!K111</f>
        <v>0</v>
      </c>
      <c r="K10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7325999000000</v>
      </c>
      <c r="L103" s="150" t="str">
        <f t="shared" si="3"/>
        <v>doublon</v>
      </c>
    </row>
    <row r="104" spans="1:12" ht="16.5" x14ac:dyDescent="0.3">
      <c r="A104" s="33">
        <f>DEB!B112</f>
        <v>73259990</v>
      </c>
      <c r="B104" s="70">
        <f>SUMPRODUCT((DEB!$B$10:$B$198=A104)*(DEB!$G$10:$G$198=D372)*(DEB!$H$10:$H$198=E372)*(DEB!$I$10:$I$198=G372)*(DEB!$J$10:$J$198=F372)*(DEB!$K$10:$K$198=H371)*(DEB!$E$10:$E$198))</f>
        <v>0</v>
      </c>
      <c r="C104" s="70">
        <f>SUMPRODUCT((DEB!$B$10:$B$198=A104)*(DEB!$G$10:$G$198=D372)*(DEB!$H$10:$H$198=E372)*(DEB!$I$10:$I$198=G372)*(DEB!$J$10:$J$198=F372)*(DEB!$K$10:$K$198=H371)*(DEB!$F$10:$F$198))</f>
        <v>4120.8</v>
      </c>
      <c r="D104" s="71">
        <f>DEB!G112</f>
        <v>0</v>
      </c>
      <c r="E104" s="72">
        <f>DEB!H112</f>
        <v>0</v>
      </c>
      <c r="F104" s="73">
        <f>DEB!J112</f>
        <v>0</v>
      </c>
      <c r="G104" s="71">
        <f>DEB!I112</f>
        <v>0</v>
      </c>
      <c r="H104" s="74">
        <f>DEB!K112</f>
        <v>0</v>
      </c>
      <c r="K10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7325999000000</v>
      </c>
      <c r="L104" s="149" t="str">
        <f t="shared" si="3"/>
        <v>doublon</v>
      </c>
    </row>
    <row r="105" spans="1:12" ht="16.5" x14ac:dyDescent="0.3">
      <c r="A105" s="33">
        <f>DEB!B113</f>
        <v>73269091</v>
      </c>
      <c r="B105" s="70">
        <f>SUMPRODUCT((DEB!$B$10:$B$198=A105)*(DEB!$G$10:$G$198=D373)*(DEB!$H$10:$H$198=E373)*(DEB!$I$10:$I$198=G373)*(DEB!$J$10:$J$198=F373)*(DEB!$K$10:$K$198=H372)*(DEB!$E$10:$E$198))</f>
        <v>60</v>
      </c>
      <c r="C105" s="70">
        <f>SUMPRODUCT((DEB!$B$10:$B$198=A105)*(DEB!$G$10:$G$198=D373)*(DEB!$H$10:$H$198=E373)*(DEB!$I$10:$I$198=G373)*(DEB!$J$10:$J$198=F373)*(DEB!$K$10:$K$198=H372)*(DEB!$F$10:$F$198))</f>
        <v>45.2</v>
      </c>
      <c r="D105" s="71">
        <f>DEB!G113</f>
        <v>0</v>
      </c>
      <c r="E105" s="72">
        <f>DEB!H113</f>
        <v>0</v>
      </c>
      <c r="F105" s="73">
        <f>DEB!J113</f>
        <v>0</v>
      </c>
      <c r="G105" s="71">
        <f>DEB!I113</f>
        <v>0</v>
      </c>
      <c r="H105" s="74">
        <f>DEB!K113</f>
        <v>0</v>
      </c>
      <c r="K10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7326909100000</v>
      </c>
      <c r="L105" s="150" t="str">
        <f t="shared" si="3"/>
        <v>ok</v>
      </c>
    </row>
    <row r="106" spans="1:12" ht="16.5" x14ac:dyDescent="0.3">
      <c r="A106" s="33">
        <f>DEB!B114</f>
        <v>73261990</v>
      </c>
      <c r="B106" s="70">
        <f>SUMPRODUCT((DEB!$B$10:$B$198=A106)*(DEB!$G$10:$G$198=D374)*(DEB!$H$10:$H$198=E374)*(DEB!$I$10:$I$198=G374)*(DEB!$J$10:$J$198=F374)*(DEB!$K$10:$K$198=H373)*(DEB!$E$10:$E$198))</f>
        <v>0</v>
      </c>
      <c r="C106" s="70">
        <f>SUMPRODUCT((DEB!$B$10:$B$198=A106)*(DEB!$G$10:$G$198=D374)*(DEB!$H$10:$H$198=E374)*(DEB!$I$10:$I$198=G374)*(DEB!$J$10:$J$198=F374)*(DEB!$K$10:$K$198=H373)*(DEB!$F$10:$F$198))</f>
        <v>3.9</v>
      </c>
      <c r="D106" s="71">
        <f>DEB!G114</f>
        <v>0</v>
      </c>
      <c r="E106" s="72">
        <f>DEB!H114</f>
        <v>0</v>
      </c>
      <c r="F106" s="73">
        <f>DEB!J114</f>
        <v>0</v>
      </c>
      <c r="G106" s="71">
        <f>DEB!I114</f>
        <v>0</v>
      </c>
      <c r="H106" s="74">
        <f>DEB!K114</f>
        <v>0</v>
      </c>
      <c r="K10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7326199000000</v>
      </c>
      <c r="L106" s="149" t="str">
        <f t="shared" si="3"/>
        <v>doublon</v>
      </c>
    </row>
    <row r="107" spans="1:12" ht="16.5" x14ac:dyDescent="0.3">
      <c r="A107" s="33">
        <f>DEB!B115</f>
        <v>73121083</v>
      </c>
      <c r="B107" s="70">
        <f>SUMPRODUCT((DEB!$B$10:$B$198=A107)*(DEB!$G$10:$G$198=D375)*(DEB!$H$10:$H$198=E375)*(DEB!$I$10:$I$198=G375)*(DEB!$J$10:$J$198=F375)*(DEB!$K$10:$K$198=H374)*(DEB!$E$10:$E$198))</f>
        <v>2770</v>
      </c>
      <c r="C107" s="70">
        <f>SUMPRODUCT((DEB!$B$10:$B$198=A107)*(DEB!$G$10:$G$198=D375)*(DEB!$H$10:$H$198=E375)*(DEB!$I$10:$I$198=G375)*(DEB!$J$10:$J$198=F375)*(DEB!$K$10:$K$198=H374)*(DEB!$F$10:$F$198))</f>
        <v>9136.6</v>
      </c>
      <c r="D107" s="71">
        <f>DEB!G115</f>
        <v>0</v>
      </c>
      <c r="E107" s="72">
        <f>DEB!H115</f>
        <v>0</v>
      </c>
      <c r="F107" s="73">
        <f>DEB!J115</f>
        <v>0</v>
      </c>
      <c r="G107" s="71">
        <f>DEB!I115</f>
        <v>0</v>
      </c>
      <c r="H107" s="74">
        <f>DEB!K115</f>
        <v>0</v>
      </c>
      <c r="K10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7312108300000</v>
      </c>
      <c r="L107" s="150" t="str">
        <f t="shared" si="3"/>
        <v>doublon</v>
      </c>
    </row>
    <row r="108" spans="1:12" ht="16.5" x14ac:dyDescent="0.3">
      <c r="A108" s="33">
        <f>DEB!B116</f>
        <v>73121020</v>
      </c>
      <c r="B108" s="70">
        <f>SUMPRODUCT((DEB!$B$10:$B$198=A108)*(DEB!$G$10:$G$198=D376)*(DEB!$H$10:$H$198=E376)*(DEB!$I$10:$I$198=G376)*(DEB!$J$10:$J$198=F376)*(DEB!$K$10:$K$198=H375)*(DEB!$E$10:$E$198))</f>
        <v>38</v>
      </c>
      <c r="C108" s="70">
        <f>SUMPRODUCT((DEB!$B$10:$B$198=A108)*(DEB!$G$10:$G$198=D376)*(DEB!$H$10:$H$198=E376)*(DEB!$I$10:$I$198=G376)*(DEB!$J$10:$J$198=F376)*(DEB!$K$10:$K$198=H375)*(DEB!$F$10:$F$198))</f>
        <v>280</v>
      </c>
      <c r="D108" s="71">
        <f>DEB!G116</f>
        <v>0</v>
      </c>
      <c r="E108" s="72">
        <f>DEB!H116</f>
        <v>0</v>
      </c>
      <c r="F108" s="73">
        <f>DEB!J116</f>
        <v>0</v>
      </c>
      <c r="G108" s="71">
        <f>DEB!I116</f>
        <v>0</v>
      </c>
      <c r="H108" s="74">
        <f>DEB!K116</f>
        <v>0</v>
      </c>
      <c r="K10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7312102000000</v>
      </c>
      <c r="L108" s="149" t="str">
        <f t="shared" si="3"/>
        <v>ok</v>
      </c>
    </row>
    <row r="109" spans="1:12" ht="16.5" x14ac:dyDescent="0.3">
      <c r="A109" s="33">
        <f>DEB!B117</f>
        <v>56074911</v>
      </c>
      <c r="B109" s="70">
        <f>SUMPRODUCT((DEB!$B$10:$B$198=A109)*(DEB!$G$10:$G$198=D377)*(DEB!$H$10:$H$198=E377)*(DEB!$I$10:$I$198=G377)*(DEB!$J$10:$J$198=F377)*(DEB!$K$10:$K$198=H376)*(DEB!$E$10:$E$198))</f>
        <v>855.98</v>
      </c>
      <c r="C109" s="70">
        <f>SUMPRODUCT((DEB!$B$10:$B$198=A109)*(DEB!$G$10:$G$198=D377)*(DEB!$H$10:$H$198=E377)*(DEB!$I$10:$I$198=G377)*(DEB!$J$10:$J$198=F377)*(DEB!$K$10:$K$198=H376)*(DEB!$F$10:$F$198))</f>
        <v>2940</v>
      </c>
      <c r="D109" s="71">
        <f>DEB!G117</f>
        <v>0</v>
      </c>
      <c r="E109" s="72">
        <f>DEB!H117</f>
        <v>0</v>
      </c>
      <c r="F109" s="73">
        <f>DEB!J117</f>
        <v>0</v>
      </c>
      <c r="G109" s="71">
        <f>DEB!I117</f>
        <v>0</v>
      </c>
      <c r="H109" s="74">
        <f>DEB!K117</f>
        <v>0</v>
      </c>
      <c r="K10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5607491100000</v>
      </c>
      <c r="L109" s="150" t="str">
        <f t="shared" si="3"/>
        <v>ok</v>
      </c>
    </row>
    <row r="110" spans="1:12" ht="16.5" x14ac:dyDescent="0.3">
      <c r="A110" s="33">
        <f>DEB!B118</f>
        <v>56074911</v>
      </c>
      <c r="B110" s="70">
        <f>SUMPRODUCT((DEB!$B$10:$B$198=A110)*(DEB!$G$10:$G$198=D378)*(DEB!$H$10:$H$198=E378)*(DEB!$I$10:$I$198=G378)*(DEB!$J$10:$J$198=F378)*(DEB!$K$10:$K$198=H377)*(DEB!$E$10:$E$198))</f>
        <v>855.98</v>
      </c>
      <c r="C110" s="70">
        <f>SUMPRODUCT((DEB!$B$10:$B$198=A110)*(DEB!$G$10:$G$198=D378)*(DEB!$H$10:$H$198=E378)*(DEB!$I$10:$I$198=G378)*(DEB!$J$10:$J$198=F378)*(DEB!$K$10:$K$198=H377)*(DEB!$F$10:$F$198))</f>
        <v>2940</v>
      </c>
      <c r="D110" s="71">
        <f>DEB!G118</f>
        <v>0</v>
      </c>
      <c r="E110" s="72">
        <f>DEB!H118</f>
        <v>0</v>
      </c>
      <c r="F110" s="73">
        <f>DEB!J118</f>
        <v>0</v>
      </c>
      <c r="G110" s="71">
        <f>DEB!I118</f>
        <v>0</v>
      </c>
      <c r="H110" s="74">
        <f>DEB!K118</f>
        <v>0</v>
      </c>
      <c r="K11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5607491100000</v>
      </c>
      <c r="L110" s="149" t="str">
        <f t="shared" si="3"/>
        <v>doublon</v>
      </c>
    </row>
    <row r="111" spans="1:12" ht="16.5" x14ac:dyDescent="0.3">
      <c r="A111" s="33">
        <f>DEB!B119</f>
        <v>73121085</v>
      </c>
      <c r="B111" s="70">
        <f>SUMPRODUCT((DEB!$B$10:$B$198=A111)*(DEB!$G$10:$G$198=D379)*(DEB!$H$10:$H$198=E379)*(DEB!$I$10:$I$198=G379)*(DEB!$J$10:$J$198=F379)*(DEB!$K$10:$K$198=H378)*(DEB!$E$10:$E$198))</f>
        <v>8096</v>
      </c>
      <c r="C111" s="70">
        <f>SUMPRODUCT((DEB!$B$10:$B$198=A111)*(DEB!$G$10:$G$198=D379)*(DEB!$H$10:$H$198=E379)*(DEB!$I$10:$I$198=G379)*(DEB!$J$10:$J$198=F379)*(DEB!$K$10:$K$198=H378)*(DEB!$F$10:$F$198))</f>
        <v>17583.12</v>
      </c>
      <c r="D111" s="71">
        <f>DEB!G119</f>
        <v>0</v>
      </c>
      <c r="E111" s="72">
        <f>DEB!H119</f>
        <v>0</v>
      </c>
      <c r="F111" s="73">
        <f>DEB!J119</f>
        <v>0</v>
      </c>
      <c r="G111" s="71">
        <f>DEB!I119</f>
        <v>0</v>
      </c>
      <c r="H111" s="74">
        <f>DEB!K119</f>
        <v>0</v>
      </c>
      <c r="K11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7312108500000</v>
      </c>
      <c r="L111" s="150" t="str">
        <f t="shared" si="3"/>
        <v>doublon</v>
      </c>
    </row>
    <row r="112" spans="1:12" ht="16.5" x14ac:dyDescent="0.3">
      <c r="A112" s="33">
        <f>DEB!B120</f>
        <v>84291900</v>
      </c>
      <c r="B112" s="70">
        <f>SUMPRODUCT((DEB!$B$10:$B$198=A112)*(DEB!$G$10:$G$198=D380)*(DEB!$H$10:$H$198=E380)*(DEB!$I$10:$I$198=G380)*(DEB!$J$10:$J$198=F380)*(DEB!$K$10:$K$198=H379)*(DEB!$E$10:$E$198))</f>
        <v>13.2</v>
      </c>
      <c r="C112" s="70">
        <f>SUMPRODUCT((DEB!$B$10:$B$198=A112)*(DEB!$G$10:$G$198=D380)*(DEB!$H$10:$H$198=E380)*(DEB!$I$10:$I$198=G380)*(DEB!$J$10:$J$198=F380)*(DEB!$K$10:$K$198=H379)*(DEB!$F$10:$F$198))</f>
        <v>360.7</v>
      </c>
      <c r="D112" s="71">
        <f>DEB!G120</f>
        <v>0</v>
      </c>
      <c r="E112" s="72">
        <f>DEB!H120</f>
        <v>0</v>
      </c>
      <c r="F112" s="73">
        <f>DEB!J120</f>
        <v>0</v>
      </c>
      <c r="G112" s="71">
        <f>DEB!I120</f>
        <v>0</v>
      </c>
      <c r="H112" s="74">
        <f>DEB!K120</f>
        <v>0</v>
      </c>
      <c r="K11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8429190000000</v>
      </c>
      <c r="L112" s="149" t="str">
        <f t="shared" si="3"/>
        <v>ok</v>
      </c>
    </row>
    <row r="113" spans="1:12" ht="16.5" x14ac:dyDescent="0.3">
      <c r="A113" s="33">
        <f>DEB!B121</f>
        <v>84291900</v>
      </c>
      <c r="B113" s="70">
        <f>SUMPRODUCT((DEB!$B$10:$B$198=A113)*(DEB!$G$10:$G$198=D381)*(DEB!$H$10:$H$198=E381)*(DEB!$I$10:$I$198=G381)*(DEB!$J$10:$J$198=F381)*(DEB!$K$10:$K$198=H380)*(DEB!$E$10:$E$198))</f>
        <v>13.2</v>
      </c>
      <c r="C113" s="70">
        <f>SUMPRODUCT((DEB!$B$10:$B$198=A113)*(DEB!$G$10:$G$198=D381)*(DEB!$H$10:$H$198=E381)*(DEB!$I$10:$I$198=G381)*(DEB!$J$10:$J$198=F381)*(DEB!$K$10:$K$198=H380)*(DEB!$F$10:$F$198))</f>
        <v>360.7</v>
      </c>
      <c r="D113" s="71">
        <f>DEB!G121</f>
        <v>0</v>
      </c>
      <c r="E113" s="72">
        <f>DEB!H121</f>
        <v>0</v>
      </c>
      <c r="F113" s="73">
        <f>DEB!J121</f>
        <v>0</v>
      </c>
      <c r="G113" s="71">
        <f>DEB!I121</f>
        <v>0</v>
      </c>
      <c r="H113" s="74">
        <f>DEB!K121</f>
        <v>0</v>
      </c>
      <c r="K11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8429190000000</v>
      </c>
      <c r="L113" s="150" t="str">
        <f t="shared" si="3"/>
        <v>doublon</v>
      </c>
    </row>
    <row r="114" spans="1:12" ht="16.5" x14ac:dyDescent="0.3">
      <c r="A114" s="33" t="str">
        <f>DEB!B122</f>
        <v/>
      </c>
      <c r="B114" s="70">
        <f>SUMPRODUCT((DEB!$B$10:$B$198=A114)*(DEB!$G$10:$G$198=D382)*(DEB!$H$10:$H$198=E382)*(DEB!$I$10:$I$198=G382)*(DEB!$J$10:$J$198=F382)*(DEB!$K$10:$K$198=H381)*(DEB!$E$10:$E$198))</f>
        <v>0</v>
      </c>
      <c r="C114" s="70">
        <f>SUMPRODUCT((DEB!$B$10:$B$198=A114)*(DEB!$G$10:$G$198=D382)*(DEB!$H$10:$H$198=E382)*(DEB!$I$10:$I$198=G382)*(DEB!$J$10:$J$198=F382)*(DEB!$K$10:$K$198=H381)*(DEB!$F$10:$F$198))</f>
        <v>0</v>
      </c>
      <c r="D114" s="71">
        <f>DEB!G122</f>
        <v>0</v>
      </c>
      <c r="E114" s="72">
        <f>DEB!H122</f>
        <v>0</v>
      </c>
      <c r="F114" s="73">
        <f>DEB!J122</f>
        <v>0</v>
      </c>
      <c r="G114" s="71">
        <f>DEB!I122</f>
        <v>0</v>
      </c>
      <c r="H114" s="74">
        <f>DEB!K122</f>
        <v>0</v>
      </c>
      <c r="K11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14" s="149" t="str">
        <f t="shared" si="3"/>
        <v>doublon</v>
      </c>
    </row>
    <row r="115" spans="1:12" ht="16.5" x14ac:dyDescent="0.3">
      <c r="A115" s="33" t="str">
        <f>DEB!B123</f>
        <v/>
      </c>
      <c r="B115" s="70">
        <f>SUMPRODUCT((DEB!$B$10:$B$198=A115)*(DEB!$G$10:$G$198=D383)*(DEB!$H$10:$H$198=E383)*(DEB!$I$10:$I$198=G383)*(DEB!$J$10:$J$198=F383)*(DEB!$K$10:$K$198=H382)*(DEB!$E$10:$E$198))</f>
        <v>0</v>
      </c>
      <c r="C115" s="70">
        <f>SUMPRODUCT((DEB!$B$10:$B$198=A115)*(DEB!$G$10:$G$198=D383)*(DEB!$H$10:$H$198=E383)*(DEB!$I$10:$I$198=G383)*(DEB!$J$10:$J$198=F383)*(DEB!$K$10:$K$198=H382)*(DEB!$F$10:$F$198))</f>
        <v>0</v>
      </c>
      <c r="D115" s="71">
        <f>DEB!G123</f>
        <v>0</v>
      </c>
      <c r="E115" s="72">
        <f>DEB!H123</f>
        <v>0</v>
      </c>
      <c r="F115" s="73">
        <f>DEB!J123</f>
        <v>0</v>
      </c>
      <c r="G115" s="71">
        <f>DEB!I123</f>
        <v>0</v>
      </c>
      <c r="H115" s="74">
        <f>DEB!K123</f>
        <v>0</v>
      </c>
      <c r="K11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15" s="150" t="str">
        <f t="shared" si="3"/>
        <v>doublon</v>
      </c>
    </row>
    <row r="116" spans="1:12" ht="16.5" x14ac:dyDescent="0.3">
      <c r="A116" s="33" t="str">
        <f>DEB!B124</f>
        <v/>
      </c>
      <c r="B116" s="70">
        <f>SUMPRODUCT((DEB!$B$10:$B$198=A116)*(DEB!$G$10:$G$198=D384)*(DEB!$H$10:$H$198=E384)*(DEB!$I$10:$I$198=G384)*(DEB!$J$10:$J$198=F384)*(DEB!$K$10:$K$198=H383)*(DEB!$E$10:$E$198))</f>
        <v>0</v>
      </c>
      <c r="C116" s="70">
        <f>SUMPRODUCT((DEB!$B$10:$B$198=A116)*(DEB!$G$10:$G$198=D384)*(DEB!$H$10:$H$198=E384)*(DEB!$I$10:$I$198=G384)*(DEB!$J$10:$J$198=F384)*(DEB!$K$10:$K$198=H383)*(DEB!$F$10:$F$198))</f>
        <v>0</v>
      </c>
      <c r="D116" s="71">
        <f>DEB!G124</f>
        <v>0</v>
      </c>
      <c r="E116" s="72">
        <f>DEB!H124</f>
        <v>0</v>
      </c>
      <c r="F116" s="73">
        <f>DEB!J124</f>
        <v>0</v>
      </c>
      <c r="G116" s="71">
        <f>DEB!I124</f>
        <v>0</v>
      </c>
      <c r="H116" s="74">
        <f>DEB!K124</f>
        <v>0</v>
      </c>
      <c r="K11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16" s="149" t="str">
        <f t="shared" si="3"/>
        <v>doublon</v>
      </c>
    </row>
    <row r="117" spans="1:12" ht="16.5" x14ac:dyDescent="0.3">
      <c r="A117" s="33" t="str">
        <f>DEB!B125</f>
        <v/>
      </c>
      <c r="B117" s="70">
        <f>SUMPRODUCT((DEB!$B$10:$B$198=A117)*(DEB!$G$10:$G$198=D385)*(DEB!$H$10:$H$198=E385)*(DEB!$I$10:$I$198=G385)*(DEB!$J$10:$J$198=F385)*(DEB!$K$10:$K$198=H384)*(DEB!$E$10:$E$198))</f>
        <v>0</v>
      </c>
      <c r="C117" s="70">
        <f>SUMPRODUCT((DEB!$B$10:$B$198=A117)*(DEB!$G$10:$G$198=D385)*(DEB!$H$10:$H$198=E385)*(DEB!$I$10:$I$198=G385)*(DEB!$J$10:$J$198=F385)*(DEB!$K$10:$K$198=H384)*(DEB!$F$10:$F$198))</f>
        <v>0</v>
      </c>
      <c r="D117" s="71">
        <f>DEB!G125</f>
        <v>0</v>
      </c>
      <c r="E117" s="72">
        <f>DEB!H125</f>
        <v>0</v>
      </c>
      <c r="F117" s="73">
        <f>DEB!J125</f>
        <v>0</v>
      </c>
      <c r="G117" s="71">
        <f>DEB!I125</f>
        <v>0</v>
      </c>
      <c r="H117" s="74">
        <f>DEB!K125</f>
        <v>0</v>
      </c>
      <c r="K11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17" s="150" t="str">
        <f t="shared" si="3"/>
        <v>doublon</v>
      </c>
    </row>
    <row r="118" spans="1:12" ht="16.5" x14ac:dyDescent="0.3">
      <c r="A118" s="33" t="str">
        <f>DEB!B126</f>
        <v/>
      </c>
      <c r="B118" s="70">
        <f>SUMPRODUCT((DEB!$B$10:$B$198=A118)*(DEB!$G$10:$G$198=D386)*(DEB!$H$10:$H$198=E386)*(DEB!$I$10:$I$198=G386)*(DEB!$J$10:$J$198=F386)*(DEB!$K$10:$K$198=H385)*(DEB!$E$10:$E$198))</f>
        <v>0</v>
      </c>
      <c r="C118" s="70">
        <f>SUMPRODUCT((DEB!$B$10:$B$198=A118)*(DEB!$G$10:$G$198=D386)*(DEB!$H$10:$H$198=E386)*(DEB!$I$10:$I$198=G386)*(DEB!$J$10:$J$198=F386)*(DEB!$K$10:$K$198=H385)*(DEB!$F$10:$F$198))</f>
        <v>0</v>
      </c>
      <c r="D118" s="71">
        <f>DEB!G126</f>
        <v>0</v>
      </c>
      <c r="E118" s="72">
        <f>DEB!H126</f>
        <v>0</v>
      </c>
      <c r="F118" s="73">
        <f>DEB!J126</f>
        <v>0</v>
      </c>
      <c r="G118" s="71">
        <f>DEB!I126</f>
        <v>0</v>
      </c>
      <c r="H118" s="74">
        <f>DEB!K126</f>
        <v>0</v>
      </c>
      <c r="K11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18" s="149" t="str">
        <f t="shared" si="3"/>
        <v>doublon</v>
      </c>
    </row>
    <row r="119" spans="1:12" ht="16.5" x14ac:dyDescent="0.3">
      <c r="A119" s="33" t="str">
        <f>DEB!B127</f>
        <v/>
      </c>
      <c r="B119" s="70">
        <f>SUMPRODUCT((DEB!$B$10:$B$198=A119)*(DEB!$G$10:$G$198=D387)*(DEB!$H$10:$H$198=E387)*(DEB!$I$10:$I$198=G387)*(DEB!$J$10:$J$198=F387)*(DEB!$K$10:$K$198=H386)*(DEB!$E$10:$E$198))</f>
        <v>0</v>
      </c>
      <c r="C119" s="70">
        <f>SUMPRODUCT((DEB!$B$10:$B$198=A119)*(DEB!$G$10:$G$198=D387)*(DEB!$H$10:$H$198=E387)*(DEB!$I$10:$I$198=G387)*(DEB!$J$10:$J$198=F387)*(DEB!$K$10:$K$198=H386)*(DEB!$F$10:$F$198))</f>
        <v>0</v>
      </c>
      <c r="D119" s="71">
        <f>DEB!G127</f>
        <v>0</v>
      </c>
      <c r="E119" s="72">
        <f>DEB!H127</f>
        <v>0</v>
      </c>
      <c r="F119" s="73">
        <f>DEB!J127</f>
        <v>0</v>
      </c>
      <c r="G119" s="71">
        <f>DEB!I127</f>
        <v>0</v>
      </c>
      <c r="H119" s="74">
        <f>DEB!K127</f>
        <v>0</v>
      </c>
      <c r="K11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19" s="150" t="str">
        <f t="shared" si="3"/>
        <v>doublon</v>
      </c>
    </row>
    <row r="120" spans="1:12" ht="16.5" x14ac:dyDescent="0.3">
      <c r="A120" s="33" t="str">
        <f>DEB!B128</f>
        <v/>
      </c>
      <c r="B120" s="70">
        <f>SUMPRODUCT((DEB!$B$10:$B$198=A120)*(DEB!$G$10:$G$198=D388)*(DEB!$H$10:$H$198=E388)*(DEB!$I$10:$I$198=G388)*(DEB!$J$10:$J$198=F388)*(DEB!$K$10:$K$198=H387)*(DEB!$E$10:$E$198))</f>
        <v>0</v>
      </c>
      <c r="C120" s="70">
        <f>SUMPRODUCT((DEB!$B$10:$B$198=A120)*(DEB!$G$10:$G$198=D388)*(DEB!$H$10:$H$198=E388)*(DEB!$I$10:$I$198=G388)*(DEB!$J$10:$J$198=F388)*(DEB!$K$10:$K$198=H387)*(DEB!$F$10:$F$198))</f>
        <v>0</v>
      </c>
      <c r="D120" s="71">
        <f>DEB!G128</f>
        <v>0</v>
      </c>
      <c r="E120" s="72">
        <f>DEB!H128</f>
        <v>0</v>
      </c>
      <c r="F120" s="73">
        <f>DEB!J128</f>
        <v>0</v>
      </c>
      <c r="G120" s="71">
        <f>DEB!I128</f>
        <v>0</v>
      </c>
      <c r="H120" s="74">
        <f>DEB!K128</f>
        <v>0</v>
      </c>
      <c r="K12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20" s="149" t="str">
        <f t="shared" si="3"/>
        <v>doublon</v>
      </c>
    </row>
    <row r="121" spans="1:12" ht="16.5" x14ac:dyDescent="0.3">
      <c r="A121" s="33" t="str">
        <f>DEB!B129</f>
        <v/>
      </c>
      <c r="B121" s="70">
        <f>SUMPRODUCT((DEB!$B$10:$B$198=A121)*(DEB!$G$10:$G$198=D389)*(DEB!$H$10:$H$198=E389)*(DEB!$I$10:$I$198=G389)*(DEB!$J$10:$J$198=F389)*(DEB!$K$10:$K$198=H388)*(DEB!$E$10:$E$198))</f>
        <v>0</v>
      </c>
      <c r="C121" s="70">
        <f>SUMPRODUCT((DEB!$B$10:$B$198=A121)*(DEB!$G$10:$G$198=D389)*(DEB!$H$10:$H$198=E389)*(DEB!$I$10:$I$198=G389)*(DEB!$J$10:$J$198=F389)*(DEB!$K$10:$K$198=H388)*(DEB!$F$10:$F$198))</f>
        <v>0</v>
      </c>
      <c r="D121" s="71">
        <f>DEB!G129</f>
        <v>0</v>
      </c>
      <c r="E121" s="72">
        <f>DEB!H129</f>
        <v>0</v>
      </c>
      <c r="F121" s="73">
        <f>DEB!J129</f>
        <v>0</v>
      </c>
      <c r="G121" s="71">
        <f>DEB!I129</f>
        <v>0</v>
      </c>
      <c r="H121" s="74">
        <f>DEB!K129</f>
        <v>0</v>
      </c>
      <c r="K12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21" s="150" t="str">
        <f t="shared" si="3"/>
        <v>doublon</v>
      </c>
    </row>
    <row r="122" spans="1:12" ht="16.5" x14ac:dyDescent="0.3">
      <c r="A122" s="33" t="str">
        <f>DEB!B130</f>
        <v/>
      </c>
      <c r="B122" s="70">
        <f>SUMPRODUCT((DEB!$B$10:$B$198=A122)*(DEB!$G$10:$G$198=D390)*(DEB!$H$10:$H$198=E390)*(DEB!$I$10:$I$198=G390)*(DEB!$J$10:$J$198=F390)*(DEB!$K$10:$K$198=H389)*(DEB!$E$10:$E$198))</f>
        <v>0</v>
      </c>
      <c r="C122" s="70">
        <f>SUMPRODUCT((DEB!$B$10:$B$198=A122)*(DEB!$G$10:$G$198=D390)*(DEB!$H$10:$H$198=E390)*(DEB!$I$10:$I$198=G390)*(DEB!$J$10:$J$198=F390)*(DEB!$K$10:$K$198=H389)*(DEB!$F$10:$F$198))</f>
        <v>0</v>
      </c>
      <c r="D122" s="71">
        <f>DEB!G130</f>
        <v>0</v>
      </c>
      <c r="E122" s="72">
        <f>DEB!H130</f>
        <v>0</v>
      </c>
      <c r="F122" s="73">
        <f>DEB!J130</f>
        <v>0</v>
      </c>
      <c r="G122" s="71">
        <f>DEB!I130</f>
        <v>0</v>
      </c>
      <c r="H122" s="74">
        <f>DEB!K130</f>
        <v>0</v>
      </c>
      <c r="K12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22" s="149" t="str">
        <f t="shared" si="3"/>
        <v>doublon</v>
      </c>
    </row>
    <row r="123" spans="1:12" ht="16.5" x14ac:dyDescent="0.3">
      <c r="A123" s="33" t="str">
        <f>DEB!B131</f>
        <v/>
      </c>
      <c r="B123" s="70">
        <f>SUMPRODUCT((DEB!$B$10:$B$198=A123)*(DEB!$G$10:$G$198=D391)*(DEB!$H$10:$H$198=E391)*(DEB!$I$10:$I$198=G391)*(DEB!$J$10:$J$198=F391)*(DEB!$K$10:$K$198=H390)*(DEB!$E$10:$E$198))</f>
        <v>0</v>
      </c>
      <c r="C123" s="70">
        <f>SUMPRODUCT((DEB!$B$10:$B$198=A123)*(DEB!$G$10:$G$198=D391)*(DEB!$H$10:$H$198=E391)*(DEB!$I$10:$I$198=G391)*(DEB!$J$10:$J$198=F391)*(DEB!$K$10:$K$198=H390)*(DEB!$F$10:$F$198))</f>
        <v>0</v>
      </c>
      <c r="D123" s="71">
        <f>DEB!G131</f>
        <v>0</v>
      </c>
      <c r="E123" s="72">
        <f>DEB!H131</f>
        <v>0</v>
      </c>
      <c r="F123" s="73">
        <f>DEB!J131</f>
        <v>0</v>
      </c>
      <c r="G123" s="71">
        <f>DEB!I131</f>
        <v>0</v>
      </c>
      <c r="H123" s="74">
        <f>DEB!K131</f>
        <v>0</v>
      </c>
      <c r="K12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23" s="150" t="str">
        <f t="shared" si="3"/>
        <v>doublon</v>
      </c>
    </row>
    <row r="124" spans="1:12" ht="16.5" x14ac:dyDescent="0.3">
      <c r="A124" s="33" t="str">
        <f>DEB!B132</f>
        <v/>
      </c>
      <c r="B124" s="70">
        <f>SUMPRODUCT((DEB!$B$10:$B$198=A124)*(DEB!$G$10:$G$198=D392)*(DEB!$H$10:$H$198=E392)*(DEB!$I$10:$I$198=G392)*(DEB!$J$10:$J$198=F392)*(DEB!$K$10:$K$198=H391)*(DEB!$E$10:$E$198))</f>
        <v>0</v>
      </c>
      <c r="C124" s="70">
        <f>SUMPRODUCT((DEB!$B$10:$B$198=A124)*(DEB!$G$10:$G$198=D392)*(DEB!$H$10:$H$198=E392)*(DEB!$I$10:$I$198=G392)*(DEB!$J$10:$J$198=F392)*(DEB!$K$10:$K$198=H391)*(DEB!$F$10:$F$198))</f>
        <v>0</v>
      </c>
      <c r="D124" s="71">
        <f>DEB!G132</f>
        <v>0</v>
      </c>
      <c r="E124" s="72">
        <f>DEB!H132</f>
        <v>0</v>
      </c>
      <c r="F124" s="73">
        <f>DEB!J132</f>
        <v>0</v>
      </c>
      <c r="G124" s="71">
        <f>DEB!I132</f>
        <v>0</v>
      </c>
      <c r="H124" s="74">
        <f>DEB!K132</f>
        <v>0</v>
      </c>
      <c r="K12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24" s="149" t="str">
        <f t="shared" si="3"/>
        <v>doublon</v>
      </c>
    </row>
    <row r="125" spans="1:12" ht="16.5" x14ac:dyDescent="0.3">
      <c r="A125" s="33" t="str">
        <f>DEB!B133</f>
        <v/>
      </c>
      <c r="B125" s="70">
        <f>SUMPRODUCT((DEB!$B$10:$B$198=A125)*(DEB!$G$10:$G$198=D393)*(DEB!$H$10:$H$198=E393)*(DEB!$I$10:$I$198=G393)*(DEB!$J$10:$J$198=F393)*(DEB!$K$10:$K$198=H392)*(DEB!$E$10:$E$198))</f>
        <v>0</v>
      </c>
      <c r="C125" s="70">
        <f>SUMPRODUCT((DEB!$B$10:$B$198=A125)*(DEB!$G$10:$G$198=D393)*(DEB!$H$10:$H$198=E393)*(DEB!$I$10:$I$198=G393)*(DEB!$J$10:$J$198=F393)*(DEB!$K$10:$K$198=H392)*(DEB!$F$10:$F$198))</f>
        <v>0</v>
      </c>
      <c r="D125" s="71">
        <f>DEB!G133</f>
        <v>0</v>
      </c>
      <c r="E125" s="72">
        <f>DEB!H133</f>
        <v>0</v>
      </c>
      <c r="F125" s="73">
        <f>DEB!J133</f>
        <v>0</v>
      </c>
      <c r="G125" s="71">
        <f>DEB!I133</f>
        <v>0</v>
      </c>
      <c r="H125" s="74">
        <f>DEB!K133</f>
        <v>0</v>
      </c>
      <c r="K12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25" s="150" t="str">
        <f t="shared" si="3"/>
        <v>doublon</v>
      </c>
    </row>
    <row r="126" spans="1:12" ht="16.5" x14ac:dyDescent="0.3">
      <c r="A126" s="33" t="str">
        <f>DEB!B134</f>
        <v/>
      </c>
      <c r="B126" s="70">
        <f>SUMPRODUCT((DEB!$B$10:$B$198=A126)*(DEB!$G$10:$G$198=D394)*(DEB!$H$10:$H$198=E394)*(DEB!$I$10:$I$198=G394)*(DEB!$J$10:$J$198=F394)*(DEB!$K$10:$K$198=H393)*(DEB!$E$10:$E$198))</f>
        <v>0</v>
      </c>
      <c r="C126" s="70">
        <f>SUMPRODUCT((DEB!$B$10:$B$198=A126)*(DEB!$G$10:$G$198=D394)*(DEB!$H$10:$H$198=E394)*(DEB!$I$10:$I$198=G394)*(DEB!$J$10:$J$198=F394)*(DEB!$K$10:$K$198=H393)*(DEB!$F$10:$F$198))</f>
        <v>0</v>
      </c>
      <c r="D126" s="71">
        <f>DEB!G134</f>
        <v>0</v>
      </c>
      <c r="E126" s="72">
        <f>DEB!H134</f>
        <v>0</v>
      </c>
      <c r="F126" s="73">
        <f>DEB!J134</f>
        <v>0</v>
      </c>
      <c r="G126" s="71">
        <f>DEB!I134</f>
        <v>0</v>
      </c>
      <c r="H126" s="74">
        <f>DEB!K134</f>
        <v>0</v>
      </c>
      <c r="K12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26" s="149" t="str">
        <f t="shared" si="3"/>
        <v>doublon</v>
      </c>
    </row>
    <row r="127" spans="1:12" ht="16.5" x14ac:dyDescent="0.3">
      <c r="A127" s="33" t="str">
        <f>DEB!B135</f>
        <v/>
      </c>
      <c r="B127" s="70">
        <f>SUMPRODUCT((DEB!$B$10:$B$198=A127)*(DEB!$G$10:$G$198=D395)*(DEB!$H$10:$H$198=E395)*(DEB!$I$10:$I$198=G395)*(DEB!$J$10:$J$198=F395)*(DEB!$K$10:$K$198=H394)*(DEB!$E$10:$E$198))</f>
        <v>0</v>
      </c>
      <c r="C127" s="70">
        <f>SUMPRODUCT((DEB!$B$10:$B$198=A127)*(DEB!$G$10:$G$198=D395)*(DEB!$H$10:$H$198=E395)*(DEB!$I$10:$I$198=G395)*(DEB!$J$10:$J$198=F395)*(DEB!$K$10:$K$198=H394)*(DEB!$F$10:$F$198))</f>
        <v>0</v>
      </c>
      <c r="D127" s="71">
        <f>DEB!G135</f>
        <v>0</v>
      </c>
      <c r="E127" s="72">
        <f>DEB!H135</f>
        <v>0</v>
      </c>
      <c r="F127" s="73">
        <f>DEB!J135</f>
        <v>0</v>
      </c>
      <c r="G127" s="71">
        <f>DEB!I135</f>
        <v>0</v>
      </c>
      <c r="H127" s="74">
        <f>DEB!K135</f>
        <v>0</v>
      </c>
      <c r="K12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27" s="150" t="str">
        <f t="shared" si="3"/>
        <v>doublon</v>
      </c>
    </row>
    <row r="128" spans="1:12" ht="16.5" x14ac:dyDescent="0.3">
      <c r="A128" s="33" t="str">
        <f>DEB!B136</f>
        <v/>
      </c>
      <c r="B128" s="70">
        <f>SUMPRODUCT((DEB!$B$10:$B$198=A128)*(DEB!$G$10:$G$198=D396)*(DEB!$H$10:$H$198=E396)*(DEB!$I$10:$I$198=G396)*(DEB!$J$10:$J$198=F396)*(DEB!$K$10:$K$198=H395)*(DEB!$E$10:$E$198))</f>
        <v>0</v>
      </c>
      <c r="C128" s="70">
        <f>SUMPRODUCT((DEB!$B$10:$B$198=A128)*(DEB!$G$10:$G$198=D396)*(DEB!$H$10:$H$198=E396)*(DEB!$I$10:$I$198=G396)*(DEB!$J$10:$J$198=F396)*(DEB!$K$10:$K$198=H395)*(DEB!$F$10:$F$198))</f>
        <v>0</v>
      </c>
      <c r="D128" s="71">
        <f>DEB!G136</f>
        <v>0</v>
      </c>
      <c r="E128" s="72">
        <f>DEB!H136</f>
        <v>0</v>
      </c>
      <c r="F128" s="73">
        <f>DEB!J136</f>
        <v>0</v>
      </c>
      <c r="G128" s="71">
        <f>DEB!I136</f>
        <v>0</v>
      </c>
      <c r="H128" s="74">
        <f>DEB!K136</f>
        <v>0</v>
      </c>
      <c r="K12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28" s="149" t="str">
        <f t="shared" si="3"/>
        <v>doublon</v>
      </c>
    </row>
    <row r="129" spans="1:12" ht="16.5" x14ac:dyDescent="0.3">
      <c r="A129" s="33" t="str">
        <f>DEB!B137</f>
        <v/>
      </c>
      <c r="B129" s="70">
        <f>SUMPRODUCT((DEB!$B$10:$B$198=A129)*(DEB!$G$10:$G$198=D397)*(DEB!$H$10:$H$198=E397)*(DEB!$I$10:$I$198=G397)*(DEB!$J$10:$J$198=F397)*(DEB!$K$10:$K$198=H396)*(DEB!$E$10:$E$198))</f>
        <v>0</v>
      </c>
      <c r="C129" s="70">
        <f>SUMPRODUCT((DEB!$B$10:$B$198=A129)*(DEB!$G$10:$G$198=D397)*(DEB!$H$10:$H$198=E397)*(DEB!$I$10:$I$198=G397)*(DEB!$J$10:$J$198=F397)*(DEB!$K$10:$K$198=H396)*(DEB!$F$10:$F$198))</f>
        <v>0</v>
      </c>
      <c r="D129" s="71">
        <f>DEB!G137</f>
        <v>0</v>
      </c>
      <c r="E129" s="72">
        <f>DEB!H137</f>
        <v>0</v>
      </c>
      <c r="F129" s="73">
        <f>DEB!J137</f>
        <v>0</v>
      </c>
      <c r="G129" s="71">
        <f>DEB!I137</f>
        <v>0</v>
      </c>
      <c r="H129" s="74">
        <f>DEB!K137</f>
        <v>0</v>
      </c>
      <c r="K12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29" s="150" t="str">
        <f t="shared" si="3"/>
        <v>doublon</v>
      </c>
    </row>
    <row r="130" spans="1:12" ht="16.5" x14ac:dyDescent="0.3">
      <c r="A130" s="33" t="str">
        <f>DEB!B138</f>
        <v/>
      </c>
      <c r="B130" s="70">
        <f>SUMPRODUCT((DEB!$B$10:$B$198=A130)*(DEB!$G$10:$G$198=D398)*(DEB!$H$10:$H$198=E398)*(DEB!$I$10:$I$198=G398)*(DEB!$J$10:$J$198=F398)*(DEB!$K$10:$K$198=H397)*(DEB!$E$10:$E$198))</f>
        <v>0</v>
      </c>
      <c r="C130" s="70">
        <f>SUMPRODUCT((DEB!$B$10:$B$198=A130)*(DEB!$G$10:$G$198=D398)*(DEB!$H$10:$H$198=E398)*(DEB!$I$10:$I$198=G398)*(DEB!$J$10:$J$198=F398)*(DEB!$K$10:$K$198=H397)*(DEB!$F$10:$F$198))</f>
        <v>0</v>
      </c>
      <c r="D130" s="71">
        <f>DEB!G138</f>
        <v>0</v>
      </c>
      <c r="E130" s="72">
        <f>DEB!H138</f>
        <v>0</v>
      </c>
      <c r="F130" s="73">
        <f>DEB!J138</f>
        <v>0</v>
      </c>
      <c r="G130" s="71">
        <f>DEB!I138</f>
        <v>0</v>
      </c>
      <c r="H130" s="74">
        <f>DEB!K138</f>
        <v>0</v>
      </c>
      <c r="K13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30" s="149" t="str">
        <f t="shared" si="3"/>
        <v>doublon</v>
      </c>
    </row>
    <row r="131" spans="1:12" ht="16.5" x14ac:dyDescent="0.3">
      <c r="A131" s="33" t="str">
        <f>DEB!B139</f>
        <v/>
      </c>
      <c r="B131" s="70">
        <f>SUMPRODUCT((DEB!$B$10:$B$198=A131)*(DEB!$G$10:$G$198=D399)*(DEB!$H$10:$H$198=E399)*(DEB!$I$10:$I$198=G399)*(DEB!$J$10:$J$198=F399)*(DEB!$K$10:$K$198=H398)*(DEB!$E$10:$E$198))</f>
        <v>0</v>
      </c>
      <c r="C131" s="70">
        <f>SUMPRODUCT((DEB!$B$10:$B$198=A131)*(DEB!$G$10:$G$198=D399)*(DEB!$H$10:$H$198=E399)*(DEB!$I$10:$I$198=G399)*(DEB!$J$10:$J$198=F399)*(DEB!$K$10:$K$198=H398)*(DEB!$F$10:$F$198))</f>
        <v>0</v>
      </c>
      <c r="D131" s="71">
        <f>DEB!G139</f>
        <v>0</v>
      </c>
      <c r="E131" s="72">
        <f>DEB!H139</f>
        <v>0</v>
      </c>
      <c r="F131" s="73">
        <f>DEB!J139</f>
        <v>0</v>
      </c>
      <c r="G131" s="71">
        <f>DEB!I139</f>
        <v>0</v>
      </c>
      <c r="H131" s="74">
        <f>DEB!K139</f>
        <v>0</v>
      </c>
      <c r="K13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31" s="150" t="str">
        <f t="shared" si="3"/>
        <v>doublon</v>
      </c>
    </row>
    <row r="132" spans="1:12" ht="16.5" x14ac:dyDescent="0.3">
      <c r="A132" s="33" t="str">
        <f>DEB!B140</f>
        <v/>
      </c>
      <c r="B132" s="70">
        <f>SUMPRODUCT((DEB!$B$10:$B$198=A132)*(DEB!$G$10:$G$198=D400)*(DEB!$H$10:$H$198=E400)*(DEB!$I$10:$I$198=G400)*(DEB!$J$10:$J$198=F400)*(DEB!$K$10:$K$198=H399)*(DEB!$E$10:$E$198))</f>
        <v>0</v>
      </c>
      <c r="C132" s="70">
        <f>SUMPRODUCT((DEB!$B$10:$B$198=A132)*(DEB!$G$10:$G$198=D400)*(DEB!$H$10:$H$198=E400)*(DEB!$I$10:$I$198=G400)*(DEB!$J$10:$J$198=F400)*(DEB!$K$10:$K$198=H399)*(DEB!$F$10:$F$198))</f>
        <v>0</v>
      </c>
      <c r="D132" s="71">
        <f>DEB!G140</f>
        <v>0</v>
      </c>
      <c r="E132" s="72">
        <f>DEB!H140</f>
        <v>0</v>
      </c>
      <c r="F132" s="73">
        <f>DEB!J140</f>
        <v>0</v>
      </c>
      <c r="G132" s="71">
        <f>DEB!I140</f>
        <v>0</v>
      </c>
      <c r="H132" s="74">
        <f>DEB!K140</f>
        <v>0</v>
      </c>
      <c r="K13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32" s="149" t="str">
        <f t="shared" si="3"/>
        <v>doublon</v>
      </c>
    </row>
    <row r="133" spans="1:12" ht="16.5" x14ac:dyDescent="0.3">
      <c r="A133" s="33" t="str">
        <f>DEB!B141</f>
        <v/>
      </c>
      <c r="B133" s="70">
        <f>SUMPRODUCT((DEB!$B$10:$B$198=A133)*(DEB!$G$10:$G$198=D401)*(DEB!$H$10:$H$198=E401)*(DEB!$I$10:$I$198=G401)*(DEB!$J$10:$J$198=F401)*(DEB!$K$10:$K$198=H400)*(DEB!$E$10:$E$198))</f>
        <v>0</v>
      </c>
      <c r="C133" s="70">
        <f>SUMPRODUCT((DEB!$B$10:$B$198=A133)*(DEB!$G$10:$G$198=D401)*(DEB!$H$10:$H$198=E401)*(DEB!$I$10:$I$198=G401)*(DEB!$J$10:$J$198=F401)*(DEB!$K$10:$K$198=H400)*(DEB!$F$10:$F$198))</f>
        <v>0</v>
      </c>
      <c r="D133" s="71">
        <f>DEB!G141</f>
        <v>0</v>
      </c>
      <c r="E133" s="72">
        <f>DEB!H141</f>
        <v>0</v>
      </c>
      <c r="F133" s="73">
        <f>DEB!J141</f>
        <v>0</v>
      </c>
      <c r="G133" s="71">
        <f>DEB!I141</f>
        <v>0</v>
      </c>
      <c r="H133" s="74">
        <f>DEB!K141</f>
        <v>0</v>
      </c>
      <c r="K13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33" s="150" t="str">
        <f t="shared" si="3"/>
        <v>doublon</v>
      </c>
    </row>
    <row r="134" spans="1:12" ht="16.5" x14ac:dyDescent="0.3">
      <c r="A134" s="33" t="str">
        <f>DEB!B142</f>
        <v/>
      </c>
      <c r="B134" s="70">
        <f>SUMPRODUCT((DEB!$B$10:$B$198=A134)*(DEB!$G$10:$G$198=D402)*(DEB!$H$10:$H$198=E402)*(DEB!$I$10:$I$198=G402)*(DEB!$J$10:$J$198=F402)*(DEB!$K$10:$K$198=H401)*(DEB!$E$10:$E$198))</f>
        <v>0</v>
      </c>
      <c r="C134" s="70">
        <f>SUMPRODUCT((DEB!$B$10:$B$198=A134)*(DEB!$G$10:$G$198=D402)*(DEB!$H$10:$H$198=E402)*(DEB!$I$10:$I$198=G402)*(DEB!$J$10:$J$198=F402)*(DEB!$K$10:$K$198=H401)*(DEB!$F$10:$F$198))</f>
        <v>0</v>
      </c>
      <c r="D134" s="71">
        <f>DEB!G142</f>
        <v>0</v>
      </c>
      <c r="E134" s="72">
        <f>DEB!H142</f>
        <v>0</v>
      </c>
      <c r="F134" s="73">
        <f>DEB!J142</f>
        <v>0</v>
      </c>
      <c r="G134" s="71">
        <f>DEB!I142</f>
        <v>0</v>
      </c>
      <c r="H134" s="74">
        <f>DEB!K142</f>
        <v>0</v>
      </c>
      <c r="K13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34" s="149" t="str">
        <f t="shared" si="3"/>
        <v>doublon</v>
      </c>
    </row>
    <row r="135" spans="1:12" ht="16.5" x14ac:dyDescent="0.3">
      <c r="A135" s="33" t="str">
        <f>DEB!B143</f>
        <v/>
      </c>
      <c r="B135" s="70">
        <f>SUMPRODUCT((DEB!$B$10:$B$198=A135)*(DEB!$G$10:$G$198=D403)*(DEB!$H$10:$H$198=E403)*(DEB!$I$10:$I$198=G403)*(DEB!$J$10:$J$198=F403)*(DEB!$K$10:$K$198=H402)*(DEB!$E$10:$E$198))</f>
        <v>0</v>
      </c>
      <c r="C135" s="70">
        <f>SUMPRODUCT((DEB!$B$10:$B$198=A135)*(DEB!$G$10:$G$198=D403)*(DEB!$H$10:$H$198=E403)*(DEB!$I$10:$I$198=G403)*(DEB!$J$10:$J$198=F403)*(DEB!$K$10:$K$198=H402)*(DEB!$F$10:$F$198))</f>
        <v>0</v>
      </c>
      <c r="D135" s="71">
        <f>DEB!G143</f>
        <v>0</v>
      </c>
      <c r="E135" s="72">
        <f>DEB!H143</f>
        <v>0</v>
      </c>
      <c r="F135" s="73">
        <f>DEB!J143</f>
        <v>0</v>
      </c>
      <c r="G135" s="71">
        <f>DEB!I143</f>
        <v>0</v>
      </c>
      <c r="H135" s="74">
        <f>DEB!K143</f>
        <v>0</v>
      </c>
      <c r="K13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35" s="150" t="str">
        <f t="shared" si="3"/>
        <v>doublon</v>
      </c>
    </row>
    <row r="136" spans="1:12" ht="16.5" x14ac:dyDescent="0.3">
      <c r="A136" s="33" t="str">
        <f>DEB!B144</f>
        <v/>
      </c>
      <c r="B136" s="70">
        <f>SUMPRODUCT((DEB!$B$10:$B$198=A136)*(DEB!$G$10:$G$198=D404)*(DEB!$H$10:$H$198=E404)*(DEB!$I$10:$I$198=G404)*(DEB!$J$10:$J$198=F404)*(DEB!$K$10:$K$198=H403)*(DEB!$E$10:$E$198))</f>
        <v>0</v>
      </c>
      <c r="C136" s="70">
        <f>SUMPRODUCT((DEB!$B$10:$B$198=A136)*(DEB!$G$10:$G$198=D404)*(DEB!$H$10:$H$198=E404)*(DEB!$I$10:$I$198=G404)*(DEB!$J$10:$J$198=F404)*(DEB!$K$10:$K$198=H403)*(DEB!$F$10:$F$198))</f>
        <v>0</v>
      </c>
      <c r="D136" s="71">
        <f>DEB!G144</f>
        <v>0</v>
      </c>
      <c r="E136" s="72">
        <f>DEB!H144</f>
        <v>0</v>
      </c>
      <c r="F136" s="73">
        <f>DEB!J144</f>
        <v>0</v>
      </c>
      <c r="G136" s="71">
        <f>DEB!I144</f>
        <v>0</v>
      </c>
      <c r="H136" s="74">
        <f>DEB!K144</f>
        <v>0</v>
      </c>
      <c r="K13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36" s="149" t="str">
        <f t="shared" si="3"/>
        <v>doublon</v>
      </c>
    </row>
    <row r="137" spans="1:12" ht="16.5" x14ac:dyDescent="0.3">
      <c r="A137" s="33" t="str">
        <f>DEB!B145</f>
        <v/>
      </c>
      <c r="B137" s="70">
        <f>SUMPRODUCT((DEB!$B$10:$B$198=A137)*(DEB!$G$10:$G$198=D405)*(DEB!$H$10:$H$198=E405)*(DEB!$I$10:$I$198=G405)*(DEB!$J$10:$J$198=F405)*(DEB!$K$10:$K$198=H404)*(DEB!$E$10:$E$198))</f>
        <v>0</v>
      </c>
      <c r="C137" s="70">
        <f>SUMPRODUCT((DEB!$B$10:$B$198=A137)*(DEB!$G$10:$G$198=D405)*(DEB!$H$10:$H$198=E405)*(DEB!$I$10:$I$198=G405)*(DEB!$J$10:$J$198=F405)*(DEB!$K$10:$K$198=H404)*(DEB!$F$10:$F$198))</f>
        <v>0</v>
      </c>
      <c r="D137" s="71">
        <f>DEB!G145</f>
        <v>0</v>
      </c>
      <c r="E137" s="72">
        <f>DEB!H145</f>
        <v>0</v>
      </c>
      <c r="F137" s="73">
        <f>DEB!J145</f>
        <v>0</v>
      </c>
      <c r="G137" s="71">
        <f>DEB!I145</f>
        <v>0</v>
      </c>
      <c r="H137" s="74">
        <f>DEB!K145</f>
        <v>0</v>
      </c>
      <c r="K13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37" s="150" t="str">
        <f t="shared" si="3"/>
        <v>doublon</v>
      </c>
    </row>
    <row r="138" spans="1:12" ht="16.5" x14ac:dyDescent="0.3">
      <c r="A138" s="33" t="str">
        <f>DEB!B146</f>
        <v/>
      </c>
      <c r="B138" s="70">
        <f>SUMPRODUCT((DEB!$B$10:$B$198=A138)*(DEB!$G$10:$G$198=D406)*(DEB!$H$10:$H$198=E406)*(DEB!$I$10:$I$198=G406)*(DEB!$J$10:$J$198=F406)*(DEB!$K$10:$K$198=H405)*(DEB!$E$10:$E$198))</f>
        <v>0</v>
      </c>
      <c r="C138" s="70">
        <f>SUMPRODUCT((DEB!$B$10:$B$198=A138)*(DEB!$G$10:$G$198=D406)*(DEB!$H$10:$H$198=E406)*(DEB!$I$10:$I$198=G406)*(DEB!$J$10:$J$198=F406)*(DEB!$K$10:$K$198=H405)*(DEB!$F$10:$F$198))</f>
        <v>0</v>
      </c>
      <c r="D138" s="71">
        <f>DEB!G146</f>
        <v>0</v>
      </c>
      <c r="E138" s="72">
        <f>DEB!H146</f>
        <v>0</v>
      </c>
      <c r="F138" s="73">
        <f>DEB!J146</f>
        <v>0</v>
      </c>
      <c r="G138" s="71">
        <f>DEB!I146</f>
        <v>0</v>
      </c>
      <c r="H138" s="74">
        <f>DEB!K146</f>
        <v>0</v>
      </c>
      <c r="K13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38" s="149" t="str">
        <f t="shared" si="3"/>
        <v>doublon</v>
      </c>
    </row>
    <row r="139" spans="1:12" ht="16.5" x14ac:dyDescent="0.3">
      <c r="A139" s="33" t="str">
        <f>DEB!B147</f>
        <v/>
      </c>
      <c r="B139" s="70">
        <f>SUMPRODUCT((DEB!$B$10:$B$198=A139)*(DEB!$G$10:$G$198=D407)*(DEB!$H$10:$H$198=E407)*(DEB!$I$10:$I$198=G407)*(DEB!$J$10:$J$198=F407)*(DEB!$K$10:$K$198=H406)*(DEB!$E$10:$E$198))</f>
        <v>0</v>
      </c>
      <c r="C139" s="70">
        <f>SUMPRODUCT((DEB!$B$10:$B$198=A139)*(DEB!$G$10:$G$198=D407)*(DEB!$H$10:$H$198=E407)*(DEB!$I$10:$I$198=G407)*(DEB!$J$10:$J$198=F407)*(DEB!$K$10:$K$198=H406)*(DEB!$F$10:$F$198))</f>
        <v>0</v>
      </c>
      <c r="D139" s="71">
        <f>DEB!G147</f>
        <v>0</v>
      </c>
      <c r="E139" s="72">
        <f>DEB!H147</f>
        <v>0</v>
      </c>
      <c r="F139" s="73">
        <f>DEB!J147</f>
        <v>0</v>
      </c>
      <c r="G139" s="71">
        <f>DEB!I147</f>
        <v>0</v>
      </c>
      <c r="H139" s="74">
        <f>DEB!K147</f>
        <v>0</v>
      </c>
      <c r="K13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39" s="150" t="str">
        <f t="shared" si="3"/>
        <v>doublon</v>
      </c>
    </row>
    <row r="140" spans="1:12" ht="16.5" x14ac:dyDescent="0.3">
      <c r="A140" s="33" t="str">
        <f>DEB!B148</f>
        <v/>
      </c>
      <c r="B140" s="70">
        <f>SUMPRODUCT((DEB!$B$10:$B$198=A140)*(DEB!$G$10:$G$198=D408)*(DEB!$H$10:$H$198=E408)*(DEB!$I$10:$I$198=G408)*(DEB!$J$10:$J$198=F408)*(DEB!$K$10:$K$198=H407)*(DEB!$E$10:$E$198))</f>
        <v>0</v>
      </c>
      <c r="C140" s="70">
        <f>SUMPRODUCT((DEB!$B$10:$B$198=A140)*(DEB!$G$10:$G$198=D408)*(DEB!$H$10:$H$198=E408)*(DEB!$I$10:$I$198=G408)*(DEB!$J$10:$J$198=F408)*(DEB!$K$10:$K$198=H407)*(DEB!$F$10:$F$198))</f>
        <v>0</v>
      </c>
      <c r="D140" s="71">
        <f>DEB!G148</f>
        <v>0</v>
      </c>
      <c r="E140" s="72">
        <f>DEB!H148</f>
        <v>0</v>
      </c>
      <c r="F140" s="73">
        <f>DEB!J148</f>
        <v>0</v>
      </c>
      <c r="G140" s="71">
        <f>DEB!I148</f>
        <v>0</v>
      </c>
      <c r="H140" s="74">
        <f>DEB!K148</f>
        <v>0</v>
      </c>
      <c r="K14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40" s="149" t="str">
        <f t="shared" si="3"/>
        <v>doublon</v>
      </c>
    </row>
    <row r="141" spans="1:12" ht="16.5" x14ac:dyDescent="0.3">
      <c r="A141" s="33" t="str">
        <f>DEB!B149</f>
        <v/>
      </c>
      <c r="B141" s="70">
        <f>SUMPRODUCT((DEB!$B$10:$B$198=A141)*(DEB!$G$10:$G$198=D409)*(DEB!$H$10:$H$198=E409)*(DEB!$I$10:$I$198=G409)*(DEB!$J$10:$J$198=F409)*(DEB!$K$10:$K$198=H408)*(DEB!$E$10:$E$198))</f>
        <v>0</v>
      </c>
      <c r="C141" s="70">
        <f>SUMPRODUCT((DEB!$B$10:$B$198=A141)*(DEB!$G$10:$G$198=D409)*(DEB!$H$10:$H$198=E409)*(DEB!$I$10:$I$198=G409)*(DEB!$J$10:$J$198=F409)*(DEB!$K$10:$K$198=H408)*(DEB!$F$10:$F$198))</f>
        <v>0</v>
      </c>
      <c r="D141" s="71">
        <f>DEB!G149</f>
        <v>0</v>
      </c>
      <c r="E141" s="72">
        <f>DEB!H149</f>
        <v>0</v>
      </c>
      <c r="F141" s="73">
        <f>DEB!J149</f>
        <v>0</v>
      </c>
      <c r="G141" s="71">
        <f>DEB!I149</f>
        <v>0</v>
      </c>
      <c r="H141" s="74">
        <f>DEB!K149</f>
        <v>0</v>
      </c>
      <c r="K14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41" s="150" t="str">
        <f t="shared" si="3"/>
        <v>doublon</v>
      </c>
    </row>
    <row r="142" spans="1:12" ht="16.5" x14ac:dyDescent="0.3">
      <c r="A142" s="33" t="str">
        <f>DEB!B150</f>
        <v/>
      </c>
      <c r="B142" s="70">
        <f>SUMPRODUCT((DEB!$B$10:$B$198=A142)*(DEB!$G$10:$G$198=D410)*(DEB!$H$10:$H$198=E410)*(DEB!$I$10:$I$198=G410)*(DEB!$J$10:$J$198=F410)*(DEB!$K$10:$K$198=H409)*(DEB!$E$10:$E$198))</f>
        <v>0</v>
      </c>
      <c r="C142" s="70">
        <f>SUMPRODUCT((DEB!$B$10:$B$198=A142)*(DEB!$G$10:$G$198=D410)*(DEB!$H$10:$H$198=E410)*(DEB!$I$10:$I$198=G410)*(DEB!$J$10:$J$198=F410)*(DEB!$K$10:$K$198=H409)*(DEB!$F$10:$F$198))</f>
        <v>0</v>
      </c>
      <c r="D142" s="71">
        <f>DEB!G150</f>
        <v>0</v>
      </c>
      <c r="E142" s="72">
        <f>DEB!H150</f>
        <v>0</v>
      </c>
      <c r="F142" s="73">
        <f>DEB!J150</f>
        <v>0</v>
      </c>
      <c r="G142" s="71">
        <f>DEB!I150</f>
        <v>0</v>
      </c>
      <c r="H142" s="74">
        <f>DEB!K150</f>
        <v>0</v>
      </c>
      <c r="K14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42" s="149" t="str">
        <f t="shared" si="3"/>
        <v>doublon</v>
      </c>
    </row>
    <row r="143" spans="1:12" ht="16.5" x14ac:dyDescent="0.3">
      <c r="A143" s="33" t="str">
        <f>DEB!B151</f>
        <v/>
      </c>
      <c r="B143" s="70">
        <f>SUMPRODUCT((DEB!$B$10:$B$198=A143)*(DEB!$G$10:$G$198=D411)*(DEB!$H$10:$H$198=E411)*(DEB!$I$10:$I$198=G411)*(DEB!$J$10:$J$198=F411)*(DEB!$K$10:$K$198=H410)*(DEB!$E$10:$E$198))</f>
        <v>0</v>
      </c>
      <c r="C143" s="70">
        <f>SUMPRODUCT((DEB!$B$10:$B$198=A143)*(DEB!$G$10:$G$198=D411)*(DEB!$H$10:$H$198=E411)*(DEB!$I$10:$I$198=G411)*(DEB!$J$10:$J$198=F411)*(DEB!$K$10:$K$198=H410)*(DEB!$F$10:$F$198))</f>
        <v>0</v>
      </c>
      <c r="D143" s="71">
        <f>DEB!G151</f>
        <v>0</v>
      </c>
      <c r="E143" s="72">
        <f>DEB!H151</f>
        <v>0</v>
      </c>
      <c r="F143" s="73">
        <f>DEB!J151</f>
        <v>0</v>
      </c>
      <c r="G143" s="71">
        <f>DEB!I151</f>
        <v>0</v>
      </c>
      <c r="H143" s="74">
        <f>DEB!K151</f>
        <v>0</v>
      </c>
      <c r="K14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43" s="150" t="str">
        <f t="shared" si="3"/>
        <v>doublon</v>
      </c>
    </row>
    <row r="144" spans="1:12" ht="16.5" x14ac:dyDescent="0.3">
      <c r="A144" s="33" t="str">
        <f>DEB!B152</f>
        <v/>
      </c>
      <c r="B144" s="70">
        <f>SUMPRODUCT((DEB!$B$10:$B$198=A144)*(DEB!$G$10:$G$198=D412)*(DEB!$H$10:$H$198=E412)*(DEB!$I$10:$I$198=G412)*(DEB!$J$10:$J$198=F412)*(DEB!$K$10:$K$198=H411)*(DEB!$E$10:$E$198))</f>
        <v>0</v>
      </c>
      <c r="C144" s="70">
        <f>SUMPRODUCT((DEB!$B$10:$B$198=A144)*(DEB!$G$10:$G$198=D412)*(DEB!$H$10:$H$198=E412)*(DEB!$I$10:$I$198=G412)*(DEB!$J$10:$J$198=F412)*(DEB!$K$10:$K$198=H411)*(DEB!$F$10:$F$198))</f>
        <v>0</v>
      </c>
      <c r="D144" s="71">
        <f>DEB!G152</f>
        <v>0</v>
      </c>
      <c r="E144" s="72">
        <f>DEB!H152</f>
        <v>0</v>
      </c>
      <c r="F144" s="73">
        <f>DEB!J152</f>
        <v>0</v>
      </c>
      <c r="G144" s="71">
        <f>DEB!I152</f>
        <v>0</v>
      </c>
      <c r="H144" s="74">
        <f>DEB!K152</f>
        <v>0</v>
      </c>
      <c r="K14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44" s="149" t="str">
        <f t="shared" si="3"/>
        <v>doublon</v>
      </c>
    </row>
    <row r="145" spans="1:12" ht="16.5" x14ac:dyDescent="0.3">
      <c r="A145" s="33" t="str">
        <f>DEB!B153</f>
        <v/>
      </c>
      <c r="B145" s="70">
        <f>SUMPRODUCT((DEB!$B$10:$B$198=A145)*(DEB!$G$10:$G$198=D413)*(DEB!$H$10:$H$198=E413)*(DEB!$I$10:$I$198=G413)*(DEB!$J$10:$J$198=F413)*(DEB!$K$10:$K$198=H412)*(DEB!$E$10:$E$198))</f>
        <v>0</v>
      </c>
      <c r="C145" s="70">
        <f>SUMPRODUCT((DEB!$B$10:$B$198=A145)*(DEB!$G$10:$G$198=D413)*(DEB!$H$10:$H$198=E413)*(DEB!$I$10:$I$198=G413)*(DEB!$J$10:$J$198=F413)*(DEB!$K$10:$K$198=H412)*(DEB!$F$10:$F$198))</f>
        <v>0</v>
      </c>
      <c r="D145" s="71">
        <f>DEB!G153</f>
        <v>0</v>
      </c>
      <c r="E145" s="72">
        <f>DEB!H153</f>
        <v>0</v>
      </c>
      <c r="F145" s="73">
        <f>DEB!J153</f>
        <v>0</v>
      </c>
      <c r="G145" s="71">
        <f>DEB!I153</f>
        <v>0</v>
      </c>
      <c r="H145" s="74">
        <f>DEB!K153</f>
        <v>0</v>
      </c>
      <c r="K14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45" s="150" t="str">
        <f t="shared" si="3"/>
        <v>doublon</v>
      </c>
    </row>
    <row r="146" spans="1:12" ht="16.5" x14ac:dyDescent="0.3">
      <c r="A146" s="33" t="str">
        <f>DEB!B154</f>
        <v/>
      </c>
      <c r="B146" s="70">
        <f>SUMPRODUCT((DEB!$B$10:$B$198=A146)*(DEB!$G$10:$G$198=D414)*(DEB!$H$10:$H$198=E414)*(DEB!$I$10:$I$198=G414)*(DEB!$J$10:$J$198=F414)*(DEB!$K$10:$K$198=H413)*(DEB!$E$10:$E$198))</f>
        <v>0</v>
      </c>
      <c r="C146" s="70">
        <f>SUMPRODUCT((DEB!$B$10:$B$198=A146)*(DEB!$G$10:$G$198=D414)*(DEB!$H$10:$H$198=E414)*(DEB!$I$10:$I$198=G414)*(DEB!$J$10:$J$198=F414)*(DEB!$K$10:$K$198=H413)*(DEB!$F$10:$F$198))</f>
        <v>0</v>
      </c>
      <c r="D146" s="71">
        <f>DEB!G154</f>
        <v>0</v>
      </c>
      <c r="E146" s="72">
        <f>DEB!H154</f>
        <v>0</v>
      </c>
      <c r="F146" s="73">
        <f>DEB!J154</f>
        <v>0</v>
      </c>
      <c r="G146" s="71">
        <f>DEB!I154</f>
        <v>0</v>
      </c>
      <c r="H146" s="74">
        <f>DEB!K154</f>
        <v>0</v>
      </c>
      <c r="K14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46" s="149" t="str">
        <f t="shared" si="3"/>
        <v>doublon</v>
      </c>
    </row>
    <row r="147" spans="1:12" ht="16.5" x14ac:dyDescent="0.3">
      <c r="A147" s="33" t="str">
        <f>DEB!B155</f>
        <v/>
      </c>
      <c r="B147" s="70">
        <f>SUMPRODUCT((DEB!$B$10:$B$198=A147)*(DEB!$G$10:$G$198=D415)*(DEB!$H$10:$H$198=E415)*(DEB!$I$10:$I$198=G415)*(DEB!$J$10:$J$198=F415)*(DEB!$K$10:$K$198=H414)*(DEB!$E$10:$E$198))</f>
        <v>0</v>
      </c>
      <c r="C147" s="70">
        <f>SUMPRODUCT((DEB!$B$10:$B$198=A147)*(DEB!$G$10:$G$198=D415)*(DEB!$H$10:$H$198=E415)*(DEB!$I$10:$I$198=G415)*(DEB!$J$10:$J$198=F415)*(DEB!$K$10:$K$198=H414)*(DEB!$F$10:$F$198))</f>
        <v>0</v>
      </c>
      <c r="D147" s="71">
        <f>DEB!G155</f>
        <v>0</v>
      </c>
      <c r="E147" s="72">
        <f>DEB!H155</f>
        <v>0</v>
      </c>
      <c r="F147" s="73">
        <f>DEB!J155</f>
        <v>0</v>
      </c>
      <c r="G147" s="71">
        <f>DEB!I155</f>
        <v>0</v>
      </c>
      <c r="H147" s="74">
        <f>DEB!K155</f>
        <v>0</v>
      </c>
      <c r="K14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47" s="150" t="str">
        <f t="shared" si="3"/>
        <v>doublon</v>
      </c>
    </row>
    <row r="148" spans="1:12" ht="16.5" x14ac:dyDescent="0.3">
      <c r="A148" s="33" t="str">
        <f>DEB!B156</f>
        <v/>
      </c>
      <c r="B148" s="70">
        <f>SUMPRODUCT((DEB!$B$10:$B$198=A148)*(DEB!$G$10:$G$198=D416)*(DEB!$H$10:$H$198=E416)*(DEB!$I$10:$I$198=G416)*(DEB!$J$10:$J$198=F416)*(DEB!$K$10:$K$198=H415)*(DEB!$E$10:$E$198))</f>
        <v>0</v>
      </c>
      <c r="C148" s="70">
        <f>SUMPRODUCT((DEB!$B$10:$B$198=A148)*(DEB!$G$10:$G$198=D416)*(DEB!$H$10:$H$198=E416)*(DEB!$I$10:$I$198=G416)*(DEB!$J$10:$J$198=F416)*(DEB!$K$10:$K$198=H415)*(DEB!$F$10:$F$198))</f>
        <v>0</v>
      </c>
      <c r="D148" s="71">
        <f>DEB!G156</f>
        <v>0</v>
      </c>
      <c r="E148" s="72">
        <f>DEB!H156</f>
        <v>0</v>
      </c>
      <c r="F148" s="73">
        <f>DEB!J156</f>
        <v>0</v>
      </c>
      <c r="G148" s="71">
        <f>DEB!I156</f>
        <v>0</v>
      </c>
      <c r="H148" s="74">
        <f>DEB!K156</f>
        <v>0</v>
      </c>
      <c r="K14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48" s="149" t="str">
        <f t="shared" si="3"/>
        <v>doublon</v>
      </c>
    </row>
    <row r="149" spans="1:12" ht="16.5" x14ac:dyDescent="0.3">
      <c r="A149" s="33" t="str">
        <f>DEB!B157</f>
        <v/>
      </c>
      <c r="B149" s="70">
        <f>SUMPRODUCT((DEB!$B$10:$B$198=A149)*(DEB!$G$10:$G$198=D417)*(DEB!$H$10:$H$198=E417)*(DEB!$I$10:$I$198=G417)*(DEB!$J$10:$J$198=F417)*(DEB!$K$10:$K$198=H416)*(DEB!$E$10:$E$198))</f>
        <v>0</v>
      </c>
      <c r="C149" s="70">
        <f>SUMPRODUCT((DEB!$B$10:$B$198=A149)*(DEB!$G$10:$G$198=D417)*(DEB!$H$10:$H$198=E417)*(DEB!$I$10:$I$198=G417)*(DEB!$J$10:$J$198=F417)*(DEB!$K$10:$K$198=H416)*(DEB!$F$10:$F$198))</f>
        <v>0</v>
      </c>
      <c r="D149" s="71">
        <f>DEB!G157</f>
        <v>0</v>
      </c>
      <c r="E149" s="72">
        <f>DEB!H157</f>
        <v>0</v>
      </c>
      <c r="F149" s="73">
        <f>DEB!J157</f>
        <v>0</v>
      </c>
      <c r="G149" s="71">
        <f>DEB!I157</f>
        <v>0</v>
      </c>
      <c r="H149" s="74">
        <f>DEB!K157</f>
        <v>0</v>
      </c>
      <c r="K14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49" s="150" t="str">
        <f t="shared" si="3"/>
        <v>doublon</v>
      </c>
    </row>
    <row r="150" spans="1:12" ht="16.5" x14ac:dyDescent="0.3">
      <c r="A150" s="33" t="str">
        <f>DEB!B158</f>
        <v/>
      </c>
      <c r="B150" s="70">
        <f>SUMPRODUCT((DEB!$B$10:$B$198=A150)*(DEB!$G$10:$G$198=D418)*(DEB!$H$10:$H$198=E418)*(DEB!$I$10:$I$198=G418)*(DEB!$J$10:$J$198=F418)*(DEB!$K$10:$K$198=H417)*(DEB!$E$10:$E$198))</f>
        <v>0</v>
      </c>
      <c r="C150" s="70">
        <f>SUMPRODUCT((DEB!$B$10:$B$198=A150)*(DEB!$G$10:$G$198=D418)*(DEB!$H$10:$H$198=E418)*(DEB!$I$10:$I$198=G418)*(DEB!$J$10:$J$198=F418)*(DEB!$K$10:$K$198=H417)*(DEB!$F$10:$F$198))</f>
        <v>0</v>
      </c>
      <c r="D150" s="71">
        <f>DEB!G158</f>
        <v>0</v>
      </c>
      <c r="E150" s="72">
        <f>DEB!H158</f>
        <v>0</v>
      </c>
      <c r="F150" s="73">
        <f>DEB!J158</f>
        <v>0</v>
      </c>
      <c r="G150" s="71">
        <f>DEB!I158</f>
        <v>0</v>
      </c>
      <c r="H150" s="74">
        <f>DEB!K158</f>
        <v>0</v>
      </c>
      <c r="K15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50" s="149" t="str">
        <f t="shared" si="3"/>
        <v>doublon</v>
      </c>
    </row>
    <row r="151" spans="1:12" ht="16.5" x14ac:dyDescent="0.3">
      <c r="A151" s="33" t="str">
        <f>DEB!B159</f>
        <v/>
      </c>
      <c r="B151" s="70">
        <f>SUMPRODUCT((DEB!$B$10:$B$198=A151)*(DEB!$G$10:$G$198=D419)*(DEB!$H$10:$H$198=E419)*(DEB!$I$10:$I$198=G419)*(DEB!$J$10:$J$198=F419)*(DEB!$K$10:$K$198=H418)*(DEB!$E$10:$E$198))</f>
        <v>0</v>
      </c>
      <c r="C151" s="70">
        <f>SUMPRODUCT((DEB!$B$10:$B$198=A151)*(DEB!$G$10:$G$198=D419)*(DEB!$H$10:$H$198=E419)*(DEB!$I$10:$I$198=G419)*(DEB!$J$10:$J$198=F419)*(DEB!$K$10:$K$198=H418)*(DEB!$F$10:$F$198))</f>
        <v>0</v>
      </c>
      <c r="D151" s="71">
        <f>DEB!G159</f>
        <v>0</v>
      </c>
      <c r="E151" s="72">
        <f>DEB!H159</f>
        <v>0</v>
      </c>
      <c r="F151" s="73">
        <f>DEB!J159</f>
        <v>0</v>
      </c>
      <c r="G151" s="71">
        <f>DEB!I159</f>
        <v>0</v>
      </c>
      <c r="H151" s="74">
        <f>DEB!K159</f>
        <v>0</v>
      </c>
      <c r="K15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51" s="150" t="str">
        <f t="shared" si="3"/>
        <v>doublon</v>
      </c>
    </row>
    <row r="152" spans="1:12" ht="16.5" x14ac:dyDescent="0.3">
      <c r="A152" s="33" t="str">
        <f>DEB!B160</f>
        <v/>
      </c>
      <c r="B152" s="70">
        <f>SUMPRODUCT((DEB!$B$10:$B$198=A152)*(DEB!$G$10:$G$198=D420)*(DEB!$H$10:$H$198=E420)*(DEB!$I$10:$I$198=G420)*(DEB!$J$10:$J$198=F420)*(DEB!$K$10:$K$198=H419)*(DEB!$E$10:$E$198))</f>
        <v>0</v>
      </c>
      <c r="C152" s="70">
        <f>SUMPRODUCT((DEB!$B$10:$B$198=A152)*(DEB!$G$10:$G$198=D420)*(DEB!$H$10:$H$198=E420)*(DEB!$I$10:$I$198=G420)*(DEB!$J$10:$J$198=F420)*(DEB!$K$10:$K$198=H419)*(DEB!$F$10:$F$198))</f>
        <v>0</v>
      </c>
      <c r="D152" s="71">
        <f>DEB!G160</f>
        <v>0</v>
      </c>
      <c r="E152" s="72">
        <f>DEB!H160</f>
        <v>0</v>
      </c>
      <c r="F152" s="73">
        <f>DEB!J160</f>
        <v>0</v>
      </c>
      <c r="G152" s="71">
        <f>DEB!I160</f>
        <v>0</v>
      </c>
      <c r="H152" s="74">
        <f>DEB!K160</f>
        <v>0</v>
      </c>
      <c r="K15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52" s="149" t="str">
        <f t="shared" si="3"/>
        <v>doublon</v>
      </c>
    </row>
    <row r="153" spans="1:12" ht="16.5" x14ac:dyDescent="0.3">
      <c r="A153" s="33" t="str">
        <f>DEB!B161</f>
        <v/>
      </c>
      <c r="B153" s="70">
        <f>SUMPRODUCT((DEB!$B$10:$B$198=A153)*(DEB!$G$10:$G$198=D421)*(DEB!$H$10:$H$198=E421)*(DEB!$I$10:$I$198=G421)*(DEB!$J$10:$J$198=F421)*(DEB!$K$10:$K$198=H420)*(DEB!$E$10:$E$198))</f>
        <v>0</v>
      </c>
      <c r="C153" s="70">
        <f>SUMPRODUCT((DEB!$B$10:$B$198=A153)*(DEB!$G$10:$G$198=D421)*(DEB!$H$10:$H$198=E421)*(DEB!$I$10:$I$198=G421)*(DEB!$J$10:$J$198=F421)*(DEB!$K$10:$K$198=H420)*(DEB!$F$10:$F$198))</f>
        <v>0</v>
      </c>
      <c r="D153" s="71">
        <f>DEB!G161</f>
        <v>0</v>
      </c>
      <c r="E153" s="72">
        <f>DEB!H161</f>
        <v>0</v>
      </c>
      <c r="F153" s="73">
        <f>DEB!J161</f>
        <v>0</v>
      </c>
      <c r="G153" s="71">
        <f>DEB!I161</f>
        <v>0</v>
      </c>
      <c r="H153" s="74">
        <f>DEB!K161</f>
        <v>0</v>
      </c>
      <c r="K15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53" s="150" t="str">
        <f t="shared" si="3"/>
        <v>doublon</v>
      </c>
    </row>
    <row r="154" spans="1:12" ht="16.5" x14ac:dyDescent="0.3">
      <c r="A154" s="33">
        <f>DEB!B162</f>
        <v>0</v>
      </c>
      <c r="B154" s="70">
        <f>SUMPRODUCT((DEB!$B$10:$B$198=A154)*(DEB!$G$10:$G$198=D422)*(DEB!$H$10:$H$198=E422)*(DEB!$I$10:$I$198=G422)*(DEB!$J$10:$J$198=F422)*(DEB!$K$10:$K$198=H421)*(DEB!$E$10:$E$198))</f>
        <v>0</v>
      </c>
      <c r="C154" s="70">
        <f>SUMPRODUCT((DEB!$B$10:$B$198=A154)*(DEB!$G$10:$G$198=D422)*(DEB!$H$10:$H$198=E422)*(DEB!$I$10:$I$198=G422)*(DEB!$J$10:$J$198=F422)*(DEB!$K$10:$K$198=H421)*(DEB!$F$10:$F$198))</f>
        <v>0</v>
      </c>
      <c r="D154" s="71">
        <f>DEB!G162</f>
        <v>0</v>
      </c>
      <c r="E154" s="72">
        <f>DEB!H162</f>
        <v>0</v>
      </c>
      <c r="F154" s="73">
        <f>DEB!J162</f>
        <v>0</v>
      </c>
      <c r="G154" s="71">
        <f>DEB!I162</f>
        <v>0</v>
      </c>
      <c r="H154" s="74">
        <f>DEB!K162</f>
        <v>0</v>
      </c>
      <c r="K15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154" s="149" t="str">
        <f t="shared" si="3"/>
        <v>doublon</v>
      </c>
    </row>
    <row r="155" spans="1:12" ht="16.5" x14ac:dyDescent="0.3">
      <c r="A155" s="33">
        <f>DEB!B163</f>
        <v>0</v>
      </c>
      <c r="B155" s="70">
        <f>SUMPRODUCT((DEB!$B$10:$B$198=A155)*(DEB!$G$10:$G$198=D423)*(DEB!$H$10:$H$198=E423)*(DEB!$I$10:$I$198=G423)*(DEB!$J$10:$J$198=F423)*(DEB!$K$10:$K$198=H422)*(DEB!$E$10:$E$198))</f>
        <v>0</v>
      </c>
      <c r="C155" s="70">
        <f>SUMPRODUCT((DEB!$B$10:$B$198=A155)*(DEB!$G$10:$G$198=D423)*(DEB!$H$10:$H$198=E423)*(DEB!$I$10:$I$198=G423)*(DEB!$J$10:$J$198=F423)*(DEB!$K$10:$K$198=H422)*(DEB!$F$10:$F$198))</f>
        <v>0</v>
      </c>
      <c r="D155" s="71">
        <f>DEB!G163</f>
        <v>0</v>
      </c>
      <c r="E155" s="72">
        <f>DEB!H163</f>
        <v>0</v>
      </c>
      <c r="F155" s="73">
        <f>DEB!J163</f>
        <v>0</v>
      </c>
      <c r="G155" s="71">
        <f>DEB!I163</f>
        <v>0</v>
      </c>
      <c r="H155" s="74">
        <f>DEB!K163</f>
        <v>0</v>
      </c>
      <c r="K15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155" s="150" t="str">
        <f t="shared" si="3"/>
        <v>doublon</v>
      </c>
    </row>
    <row r="156" spans="1:12" ht="16.5" x14ac:dyDescent="0.3">
      <c r="A156" s="33">
        <f>DEB!B164</f>
        <v>0</v>
      </c>
      <c r="B156" s="70">
        <f>SUMPRODUCT((DEB!$B$10:$B$198=A156)*(DEB!$G$10:$G$198=D424)*(DEB!$H$10:$H$198=E424)*(DEB!$I$10:$I$198=G424)*(DEB!$J$10:$J$198=F424)*(DEB!$K$10:$K$198=H423)*(DEB!$E$10:$E$198))</f>
        <v>0</v>
      </c>
      <c r="C156" s="70">
        <f>SUMPRODUCT((DEB!$B$10:$B$198=A156)*(DEB!$G$10:$G$198=D424)*(DEB!$H$10:$H$198=E424)*(DEB!$I$10:$I$198=G424)*(DEB!$J$10:$J$198=F424)*(DEB!$K$10:$K$198=H423)*(DEB!$F$10:$F$198))</f>
        <v>0</v>
      </c>
      <c r="D156" s="71">
        <f>DEB!G164</f>
        <v>0</v>
      </c>
      <c r="E156" s="72">
        <f>DEB!H164</f>
        <v>0</v>
      </c>
      <c r="F156" s="73">
        <f>DEB!J164</f>
        <v>0</v>
      </c>
      <c r="G156" s="71">
        <f>DEB!I164</f>
        <v>0</v>
      </c>
      <c r="H156" s="74">
        <f>DEB!K164</f>
        <v>0</v>
      </c>
      <c r="K15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156" s="149" t="str">
        <f t="shared" si="3"/>
        <v>doublon</v>
      </c>
    </row>
    <row r="157" spans="1:12" ht="16.5" x14ac:dyDescent="0.3">
      <c r="A157" s="33">
        <f>DEB!B165</f>
        <v>0</v>
      </c>
      <c r="B157" s="70">
        <f>SUMPRODUCT((DEB!$B$10:$B$198=A157)*(DEB!$G$10:$G$198=D425)*(DEB!$H$10:$H$198=E425)*(DEB!$I$10:$I$198=G425)*(DEB!$J$10:$J$198=F425)*(DEB!$K$10:$K$198=H424)*(DEB!$E$10:$E$198))</f>
        <v>0</v>
      </c>
      <c r="C157" s="70">
        <f>SUMPRODUCT((DEB!$B$10:$B$198=A157)*(DEB!$G$10:$G$198=D425)*(DEB!$H$10:$H$198=E425)*(DEB!$I$10:$I$198=G425)*(DEB!$J$10:$J$198=F425)*(DEB!$K$10:$K$198=H424)*(DEB!$F$10:$F$198))</f>
        <v>0</v>
      </c>
      <c r="D157" s="71">
        <f>DEB!G165</f>
        <v>0</v>
      </c>
      <c r="E157" s="72">
        <f>DEB!H165</f>
        <v>0</v>
      </c>
      <c r="F157" s="73">
        <f>DEB!J165</f>
        <v>0</v>
      </c>
      <c r="G157" s="71">
        <f>DEB!I165</f>
        <v>0</v>
      </c>
      <c r="H157" s="74">
        <f>DEB!K165</f>
        <v>0</v>
      </c>
      <c r="K15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157" s="150" t="str">
        <f t="shared" si="3"/>
        <v>doublon</v>
      </c>
    </row>
    <row r="158" spans="1:12" ht="16.5" x14ac:dyDescent="0.3">
      <c r="A158" s="33">
        <f>DEB!B166</f>
        <v>0</v>
      </c>
      <c r="B158" s="70">
        <f>SUMPRODUCT((DEB!$B$10:$B$198=A158)*(DEB!$G$10:$G$198=D426)*(DEB!$H$10:$H$198=E426)*(DEB!$I$10:$I$198=G426)*(DEB!$J$10:$J$198=F426)*(DEB!$K$10:$K$198=H425)*(DEB!$E$10:$E$198))</f>
        <v>0</v>
      </c>
      <c r="C158" s="70">
        <f>SUMPRODUCT((DEB!$B$10:$B$198=A158)*(DEB!$G$10:$G$198=D426)*(DEB!$H$10:$H$198=E426)*(DEB!$I$10:$I$198=G426)*(DEB!$J$10:$J$198=F426)*(DEB!$K$10:$K$198=H425)*(DEB!$F$10:$F$198))</f>
        <v>0</v>
      </c>
      <c r="D158" s="71">
        <f>DEB!G166</f>
        <v>0</v>
      </c>
      <c r="E158" s="72">
        <f>DEB!H166</f>
        <v>0</v>
      </c>
      <c r="F158" s="73">
        <f>DEB!J166</f>
        <v>0</v>
      </c>
      <c r="G158" s="71">
        <f>DEB!I166</f>
        <v>0</v>
      </c>
      <c r="H158" s="74">
        <f>DEB!K166</f>
        <v>0</v>
      </c>
      <c r="K15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158" s="149" t="str">
        <f t="shared" si="3"/>
        <v>doublon</v>
      </c>
    </row>
    <row r="159" spans="1:12" ht="16.5" x14ac:dyDescent="0.3">
      <c r="A159" s="33">
        <f>DEB!B167</f>
        <v>0</v>
      </c>
      <c r="B159" s="70">
        <f>SUMPRODUCT((DEB!$B$10:$B$198=A159)*(DEB!$G$10:$G$198=D427)*(DEB!$H$10:$H$198=E427)*(DEB!$I$10:$I$198=G427)*(DEB!$J$10:$J$198=F427)*(DEB!$K$10:$K$198=H426)*(DEB!$E$10:$E$198))</f>
        <v>0</v>
      </c>
      <c r="C159" s="70">
        <f>SUMPRODUCT((DEB!$B$10:$B$198=A159)*(DEB!$G$10:$G$198=D427)*(DEB!$H$10:$H$198=E427)*(DEB!$I$10:$I$198=G427)*(DEB!$J$10:$J$198=F427)*(DEB!$K$10:$K$198=H426)*(DEB!$F$10:$F$198))</f>
        <v>0</v>
      </c>
      <c r="D159" s="71">
        <f>DEB!G167</f>
        <v>0</v>
      </c>
      <c r="E159" s="72">
        <f>DEB!H167</f>
        <v>0</v>
      </c>
      <c r="F159" s="73">
        <f>DEB!J167</f>
        <v>0</v>
      </c>
      <c r="G159" s="71">
        <f>DEB!I167</f>
        <v>0</v>
      </c>
      <c r="H159" s="74">
        <f>DEB!K167</f>
        <v>0</v>
      </c>
      <c r="K15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159" s="150" t="str">
        <f t="shared" si="3"/>
        <v>doublon</v>
      </c>
    </row>
    <row r="160" spans="1:12" ht="16.5" x14ac:dyDescent="0.3">
      <c r="A160" s="33">
        <f>DEB!B168</f>
        <v>0</v>
      </c>
      <c r="B160" s="70">
        <f>SUMPRODUCT((DEB!$B$10:$B$198=A160)*(DEB!$G$10:$G$198=D428)*(DEB!$H$10:$H$198=E428)*(DEB!$I$10:$I$198=G428)*(DEB!$J$10:$J$198=F428)*(DEB!$K$10:$K$198=H427)*(DEB!$E$10:$E$198))</f>
        <v>0</v>
      </c>
      <c r="C160" s="70">
        <f>SUMPRODUCT((DEB!$B$10:$B$198=A160)*(DEB!$G$10:$G$198=D428)*(DEB!$H$10:$H$198=E428)*(DEB!$I$10:$I$198=G428)*(DEB!$J$10:$J$198=F428)*(DEB!$K$10:$K$198=H427)*(DEB!$F$10:$F$198))</f>
        <v>0</v>
      </c>
      <c r="D160" s="71">
        <f>DEB!G168</f>
        <v>0</v>
      </c>
      <c r="E160" s="72">
        <f>DEB!H168</f>
        <v>0</v>
      </c>
      <c r="F160" s="73">
        <f>DEB!J168</f>
        <v>0</v>
      </c>
      <c r="G160" s="71">
        <f>DEB!I168</f>
        <v>0</v>
      </c>
      <c r="H160" s="74">
        <f>DEB!K168</f>
        <v>0</v>
      </c>
      <c r="K16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160" s="149" t="str">
        <f t="shared" si="3"/>
        <v>doublon</v>
      </c>
    </row>
    <row r="161" spans="1:12" ht="16.5" x14ac:dyDescent="0.3">
      <c r="A161" s="33">
        <f>DEB!B169</f>
        <v>0</v>
      </c>
      <c r="B161" s="70">
        <f>SUMPRODUCT((DEB!$B$10:$B$198=A161)*(DEB!$G$10:$G$198=D429)*(DEB!$H$10:$H$198=E429)*(DEB!$I$10:$I$198=G429)*(DEB!$J$10:$J$198=F429)*(DEB!$K$10:$K$198=H428)*(DEB!$E$10:$E$198))</f>
        <v>0</v>
      </c>
      <c r="C161" s="70">
        <f>SUMPRODUCT((DEB!$B$10:$B$198=A161)*(DEB!$G$10:$G$198=D429)*(DEB!$H$10:$H$198=E429)*(DEB!$I$10:$I$198=G429)*(DEB!$J$10:$J$198=F429)*(DEB!$K$10:$K$198=H428)*(DEB!$F$10:$F$198))</f>
        <v>0</v>
      </c>
      <c r="D161" s="71">
        <f>DEB!G169</f>
        <v>0</v>
      </c>
      <c r="E161" s="72">
        <f>DEB!H169</f>
        <v>0</v>
      </c>
      <c r="F161" s="73">
        <f>DEB!J169</f>
        <v>0</v>
      </c>
      <c r="G161" s="71">
        <f>DEB!I169</f>
        <v>0</v>
      </c>
      <c r="H161" s="74">
        <f>DEB!K169</f>
        <v>0</v>
      </c>
      <c r="K16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161" s="150" t="str">
        <f t="shared" si="3"/>
        <v>doublon</v>
      </c>
    </row>
    <row r="162" spans="1:12" ht="16.5" x14ac:dyDescent="0.3">
      <c r="A162" s="33">
        <f>DEB!B170</f>
        <v>0</v>
      </c>
      <c r="B162" s="70">
        <f>SUMPRODUCT((DEB!$B$10:$B$198=A162)*(DEB!$G$10:$G$198=D430)*(DEB!$H$10:$H$198=E430)*(DEB!$I$10:$I$198=G430)*(DEB!$J$10:$J$198=F430)*(DEB!$K$10:$K$198=H429)*(DEB!$E$10:$E$198))</f>
        <v>0</v>
      </c>
      <c r="C162" s="70">
        <f>SUMPRODUCT((DEB!$B$10:$B$198=A162)*(DEB!$G$10:$G$198=D430)*(DEB!$H$10:$H$198=E430)*(DEB!$I$10:$I$198=G430)*(DEB!$J$10:$J$198=F430)*(DEB!$K$10:$K$198=H429)*(DEB!$F$10:$F$198))</f>
        <v>0</v>
      </c>
      <c r="D162" s="71">
        <f>DEB!G170</f>
        <v>0</v>
      </c>
      <c r="E162" s="72">
        <f>DEB!H170</f>
        <v>0</v>
      </c>
      <c r="F162" s="73">
        <f>DEB!J170</f>
        <v>0</v>
      </c>
      <c r="G162" s="71">
        <f>DEB!I170</f>
        <v>0</v>
      </c>
      <c r="H162" s="74">
        <f>DEB!K170</f>
        <v>0</v>
      </c>
      <c r="K16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162" s="149" t="str">
        <f t="shared" si="3"/>
        <v>doublon</v>
      </c>
    </row>
    <row r="163" spans="1:12" ht="16.5" x14ac:dyDescent="0.3">
      <c r="A163" s="33">
        <f>DEB!B171</f>
        <v>0</v>
      </c>
      <c r="B163" s="70">
        <f>SUMPRODUCT((DEB!$B$10:$B$198=A163)*(DEB!$G$10:$G$198=D431)*(DEB!$H$10:$H$198=E431)*(DEB!$I$10:$I$198=G431)*(DEB!$J$10:$J$198=F431)*(DEB!$K$10:$K$198=H430)*(DEB!$E$10:$E$198))</f>
        <v>0</v>
      </c>
      <c r="C163" s="70">
        <f>SUMPRODUCT((DEB!$B$10:$B$198=A163)*(DEB!$G$10:$G$198=D431)*(DEB!$H$10:$H$198=E431)*(DEB!$I$10:$I$198=G431)*(DEB!$J$10:$J$198=F431)*(DEB!$K$10:$K$198=H430)*(DEB!$F$10:$F$198))</f>
        <v>0</v>
      </c>
      <c r="D163" s="71">
        <f>DEB!G171</f>
        <v>0</v>
      </c>
      <c r="E163" s="72">
        <f>DEB!H171</f>
        <v>0</v>
      </c>
      <c r="F163" s="73">
        <f>DEB!J171</f>
        <v>0</v>
      </c>
      <c r="G163" s="71">
        <f>DEB!I171</f>
        <v>0</v>
      </c>
      <c r="H163" s="74">
        <f>DEB!K171</f>
        <v>0</v>
      </c>
      <c r="K16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163" s="150" t="str">
        <f t="shared" si="3"/>
        <v>doublon</v>
      </c>
    </row>
    <row r="164" spans="1:12" ht="16.5" x14ac:dyDescent="0.3">
      <c r="A164" s="33">
        <f>DEB!B172</f>
        <v>0</v>
      </c>
      <c r="B164" s="70">
        <f>SUMPRODUCT((DEB!$B$10:$B$198=A164)*(DEB!$G$10:$G$198=D432)*(DEB!$H$10:$H$198=E432)*(DEB!$I$10:$I$198=G432)*(DEB!$J$10:$J$198=F432)*(DEB!$K$10:$K$198=H431)*(DEB!$E$10:$E$198))</f>
        <v>0</v>
      </c>
      <c r="C164" s="70">
        <f>SUMPRODUCT((DEB!$B$10:$B$198=A164)*(DEB!$G$10:$G$198=D432)*(DEB!$H$10:$H$198=E432)*(DEB!$I$10:$I$198=G432)*(DEB!$J$10:$J$198=F432)*(DEB!$K$10:$K$198=H431)*(DEB!$F$10:$F$198))</f>
        <v>0</v>
      </c>
      <c r="D164" s="71">
        <f>DEB!G172</f>
        <v>0</v>
      </c>
      <c r="E164" s="72">
        <f>DEB!H172</f>
        <v>0</v>
      </c>
      <c r="F164" s="73">
        <f>DEB!J172</f>
        <v>0</v>
      </c>
      <c r="G164" s="71">
        <f>DEB!I172</f>
        <v>0</v>
      </c>
      <c r="H164" s="74">
        <f>DEB!K172</f>
        <v>0</v>
      </c>
      <c r="K16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164" s="149" t="str">
        <f t="shared" si="3"/>
        <v>doublon</v>
      </c>
    </row>
    <row r="165" spans="1:12" ht="16.5" x14ac:dyDescent="0.3">
      <c r="A165" s="33">
        <f>DEB!B173</f>
        <v>0</v>
      </c>
      <c r="B165" s="70">
        <f>SUMPRODUCT((DEB!$B$10:$B$198=A165)*(DEB!$G$10:$G$198=D433)*(DEB!$H$10:$H$198=E433)*(DEB!$I$10:$I$198=G433)*(DEB!$J$10:$J$198=F433)*(DEB!$K$10:$K$198=H432)*(DEB!$E$10:$E$198))</f>
        <v>0</v>
      </c>
      <c r="C165" s="70">
        <f>SUMPRODUCT((DEB!$B$10:$B$198=A165)*(DEB!$G$10:$G$198=D433)*(DEB!$H$10:$H$198=E433)*(DEB!$I$10:$I$198=G433)*(DEB!$J$10:$J$198=F433)*(DEB!$K$10:$K$198=H432)*(DEB!$F$10:$F$198))</f>
        <v>0</v>
      </c>
      <c r="D165" s="71">
        <f>DEB!G173</f>
        <v>0</v>
      </c>
      <c r="E165" s="72">
        <f>DEB!H173</f>
        <v>0</v>
      </c>
      <c r="F165" s="73">
        <f>DEB!J173</f>
        <v>0</v>
      </c>
      <c r="G165" s="71">
        <f>DEB!I173</f>
        <v>0</v>
      </c>
      <c r="H165" s="74">
        <f>DEB!K173</f>
        <v>0</v>
      </c>
      <c r="K16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165" s="150" t="str">
        <f t="shared" ref="L165:L228" si="4">IF(MATCH(B:B,B:B,0)=ROW(), "ok", "doublon")</f>
        <v>doublon</v>
      </c>
    </row>
    <row r="166" spans="1:12" ht="16.5" x14ac:dyDescent="0.3">
      <c r="A166" s="33" t="str">
        <f>DEB!B174</f>
        <v/>
      </c>
      <c r="B166" s="70">
        <f>SUMPRODUCT((DEB!$B$10:$B$198=A166)*(DEB!$G$10:$G$198=D434)*(DEB!$H$10:$H$198=E434)*(DEB!$I$10:$I$198=G434)*(DEB!$J$10:$J$198=F434)*(DEB!$K$10:$K$198=H433)*(DEB!$E$10:$E$198))</f>
        <v>0</v>
      </c>
      <c r="C166" s="70">
        <f>SUMPRODUCT((DEB!$B$10:$B$198=A166)*(DEB!$G$10:$G$198=D434)*(DEB!$H$10:$H$198=E434)*(DEB!$I$10:$I$198=G434)*(DEB!$J$10:$J$198=F434)*(DEB!$K$10:$K$198=H433)*(DEB!$F$10:$F$198))</f>
        <v>0</v>
      </c>
      <c r="D166" s="71">
        <f>DEB!G174</f>
        <v>0</v>
      </c>
      <c r="E166" s="72">
        <f>DEB!H174</f>
        <v>0</v>
      </c>
      <c r="F166" s="73">
        <f>DEB!J174</f>
        <v>0</v>
      </c>
      <c r="G166" s="71">
        <f>DEB!I174</f>
        <v>0</v>
      </c>
      <c r="H166" s="74">
        <f>DEB!K174</f>
        <v>0</v>
      </c>
      <c r="K16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66" s="149" t="str">
        <f t="shared" si="4"/>
        <v>doublon</v>
      </c>
    </row>
    <row r="167" spans="1:12" ht="16.5" x14ac:dyDescent="0.3">
      <c r="A167" s="33" t="str">
        <f>DEB!B175</f>
        <v/>
      </c>
      <c r="B167" s="70">
        <f>SUMPRODUCT((DEB!$B$10:$B$198=A167)*(DEB!$G$10:$G$198=D435)*(DEB!$H$10:$H$198=E435)*(DEB!$I$10:$I$198=G435)*(DEB!$J$10:$J$198=F435)*(DEB!$K$10:$K$198=H434)*(DEB!$E$10:$E$198))</f>
        <v>0</v>
      </c>
      <c r="C167" s="70">
        <f>SUMPRODUCT((DEB!$B$10:$B$198=A167)*(DEB!$G$10:$G$198=D435)*(DEB!$H$10:$H$198=E435)*(DEB!$I$10:$I$198=G435)*(DEB!$J$10:$J$198=F435)*(DEB!$K$10:$K$198=H434)*(DEB!$F$10:$F$198))</f>
        <v>0</v>
      </c>
      <c r="D167" s="71">
        <f>DEB!G175</f>
        <v>0</v>
      </c>
      <c r="E167" s="72">
        <f>DEB!H175</f>
        <v>0</v>
      </c>
      <c r="F167" s="73">
        <f>DEB!J175</f>
        <v>0</v>
      </c>
      <c r="G167" s="71">
        <f>DEB!I175</f>
        <v>0</v>
      </c>
      <c r="H167" s="74">
        <f>DEB!K175</f>
        <v>0</v>
      </c>
      <c r="K16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67" s="150" t="str">
        <f t="shared" si="4"/>
        <v>doublon</v>
      </c>
    </row>
    <row r="168" spans="1:12" ht="16.5" x14ac:dyDescent="0.3">
      <c r="A168" s="33" t="str">
        <f>DEB!B176</f>
        <v/>
      </c>
      <c r="B168" s="70">
        <f>SUMPRODUCT((DEB!$B$10:$B$198=A168)*(DEB!$G$10:$G$198=D436)*(DEB!$H$10:$H$198=E436)*(DEB!$I$10:$I$198=G436)*(DEB!$J$10:$J$198=F436)*(DEB!$K$10:$K$198=H435)*(DEB!$E$10:$E$198))</f>
        <v>0</v>
      </c>
      <c r="C168" s="70">
        <f>SUMPRODUCT((DEB!$B$10:$B$198=A168)*(DEB!$G$10:$G$198=D436)*(DEB!$H$10:$H$198=E436)*(DEB!$I$10:$I$198=G436)*(DEB!$J$10:$J$198=F436)*(DEB!$K$10:$K$198=H435)*(DEB!$F$10:$F$198))</f>
        <v>0</v>
      </c>
      <c r="D168" s="71">
        <f>DEB!G176</f>
        <v>0</v>
      </c>
      <c r="E168" s="72">
        <f>DEB!H176</f>
        <v>0</v>
      </c>
      <c r="F168" s="73">
        <f>DEB!J176</f>
        <v>0</v>
      </c>
      <c r="G168" s="71">
        <f>DEB!I176</f>
        <v>0</v>
      </c>
      <c r="H168" s="74">
        <f>DEB!K176</f>
        <v>0</v>
      </c>
      <c r="K16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68" s="149" t="str">
        <f t="shared" si="4"/>
        <v>doublon</v>
      </c>
    </row>
    <row r="169" spans="1:12" ht="16.5" x14ac:dyDescent="0.3">
      <c r="A169" s="33" t="str">
        <f>DEB!B177</f>
        <v/>
      </c>
      <c r="B169" s="70">
        <f>SUMPRODUCT((DEB!$B$10:$B$198=A169)*(DEB!$G$10:$G$198=D437)*(DEB!$H$10:$H$198=E437)*(DEB!$I$10:$I$198=G437)*(DEB!$J$10:$J$198=F437)*(DEB!$K$10:$K$198=H436)*(DEB!$E$10:$E$198))</f>
        <v>0</v>
      </c>
      <c r="C169" s="70">
        <f>SUMPRODUCT((DEB!$B$10:$B$198=A169)*(DEB!$G$10:$G$198=D437)*(DEB!$H$10:$H$198=E437)*(DEB!$I$10:$I$198=G437)*(DEB!$J$10:$J$198=F437)*(DEB!$K$10:$K$198=H436)*(DEB!$F$10:$F$198))</f>
        <v>0</v>
      </c>
      <c r="D169" s="71">
        <f>DEB!G177</f>
        <v>0</v>
      </c>
      <c r="E169" s="72">
        <f>DEB!H177</f>
        <v>0</v>
      </c>
      <c r="F169" s="73">
        <f>DEB!J177</f>
        <v>0</v>
      </c>
      <c r="G169" s="71">
        <f>DEB!I177</f>
        <v>0</v>
      </c>
      <c r="H169" s="74">
        <f>DEB!K177</f>
        <v>0</v>
      </c>
      <c r="K16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69" s="150" t="str">
        <f t="shared" si="4"/>
        <v>doublon</v>
      </c>
    </row>
    <row r="170" spans="1:12" ht="16.5" x14ac:dyDescent="0.3">
      <c r="A170" s="33" t="str">
        <f>DEB!B178</f>
        <v/>
      </c>
      <c r="B170" s="70">
        <f>SUMPRODUCT((DEB!$B$10:$B$198=A170)*(DEB!$G$10:$G$198=D438)*(DEB!$H$10:$H$198=E438)*(DEB!$I$10:$I$198=G438)*(DEB!$J$10:$J$198=F438)*(DEB!$K$10:$K$198=H437)*(DEB!$E$10:$E$198))</f>
        <v>0</v>
      </c>
      <c r="C170" s="70">
        <f>SUMPRODUCT((DEB!$B$10:$B$198=A170)*(DEB!$G$10:$G$198=D438)*(DEB!$H$10:$H$198=E438)*(DEB!$I$10:$I$198=G438)*(DEB!$J$10:$J$198=F438)*(DEB!$K$10:$K$198=H437)*(DEB!$F$10:$F$198))</f>
        <v>0</v>
      </c>
      <c r="D170" s="71">
        <f>DEB!G178</f>
        <v>0</v>
      </c>
      <c r="E170" s="72">
        <f>DEB!H178</f>
        <v>0</v>
      </c>
      <c r="F170" s="73">
        <f>DEB!J178</f>
        <v>0</v>
      </c>
      <c r="G170" s="71">
        <f>DEB!I178</f>
        <v>0</v>
      </c>
      <c r="H170" s="74">
        <f>DEB!K178</f>
        <v>0</v>
      </c>
      <c r="K17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70" s="149" t="str">
        <f t="shared" si="4"/>
        <v>doublon</v>
      </c>
    </row>
    <row r="171" spans="1:12" ht="16.5" x14ac:dyDescent="0.3">
      <c r="A171" s="33" t="str">
        <f>DEB!B179</f>
        <v/>
      </c>
      <c r="B171" s="70">
        <f>SUMPRODUCT((DEB!$B$10:$B$198=A171)*(DEB!$G$10:$G$198=D439)*(DEB!$H$10:$H$198=E439)*(DEB!$I$10:$I$198=G439)*(DEB!$J$10:$J$198=F439)*(DEB!$K$10:$K$198=H438)*(DEB!$E$10:$E$198))</f>
        <v>0</v>
      </c>
      <c r="C171" s="70">
        <f>SUMPRODUCT((DEB!$B$10:$B$198=A171)*(DEB!$G$10:$G$198=D439)*(DEB!$H$10:$H$198=E439)*(DEB!$I$10:$I$198=G439)*(DEB!$J$10:$J$198=F439)*(DEB!$K$10:$K$198=H438)*(DEB!$F$10:$F$198))</f>
        <v>0</v>
      </c>
      <c r="D171" s="71">
        <f>DEB!G179</f>
        <v>0</v>
      </c>
      <c r="E171" s="72">
        <f>DEB!H179</f>
        <v>0</v>
      </c>
      <c r="F171" s="73">
        <f>DEB!J179</f>
        <v>0</v>
      </c>
      <c r="G171" s="71">
        <f>DEB!I179</f>
        <v>0</v>
      </c>
      <c r="H171" s="74">
        <f>DEB!K179</f>
        <v>0</v>
      </c>
      <c r="K17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71" s="150" t="str">
        <f t="shared" si="4"/>
        <v>doublon</v>
      </c>
    </row>
    <row r="172" spans="1:12" ht="16.5" x14ac:dyDescent="0.3">
      <c r="A172" s="33" t="str">
        <f>DEB!B180</f>
        <v/>
      </c>
      <c r="B172" s="70">
        <f>SUMPRODUCT((DEB!$B$10:$B$198=A172)*(DEB!$G$10:$G$198=D440)*(DEB!$H$10:$H$198=E440)*(DEB!$I$10:$I$198=G440)*(DEB!$J$10:$J$198=F440)*(DEB!$K$10:$K$198=H439)*(DEB!$E$10:$E$198))</f>
        <v>0</v>
      </c>
      <c r="C172" s="70">
        <f>SUMPRODUCT((DEB!$B$10:$B$198=A172)*(DEB!$G$10:$G$198=D440)*(DEB!$H$10:$H$198=E440)*(DEB!$I$10:$I$198=G440)*(DEB!$J$10:$J$198=F440)*(DEB!$K$10:$K$198=H439)*(DEB!$F$10:$F$198))</f>
        <v>0</v>
      </c>
      <c r="D172" s="71">
        <f>DEB!G180</f>
        <v>0</v>
      </c>
      <c r="E172" s="72">
        <f>DEB!H180</f>
        <v>0</v>
      </c>
      <c r="F172" s="73">
        <f>DEB!J180</f>
        <v>0</v>
      </c>
      <c r="G172" s="71">
        <f>DEB!I180</f>
        <v>0</v>
      </c>
      <c r="H172" s="74">
        <f>DEB!K180</f>
        <v>0</v>
      </c>
      <c r="K17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72" s="149" t="str">
        <f t="shared" si="4"/>
        <v>doublon</v>
      </c>
    </row>
    <row r="173" spans="1:12" ht="16.5" x14ac:dyDescent="0.3">
      <c r="A173" s="33" t="str">
        <f>DEB!B181</f>
        <v/>
      </c>
      <c r="B173" s="70">
        <f>SUMPRODUCT((DEB!$B$10:$B$198=A173)*(DEB!$G$10:$G$198=D441)*(DEB!$H$10:$H$198=E441)*(DEB!$I$10:$I$198=G441)*(DEB!$J$10:$J$198=F441)*(DEB!$K$10:$K$198=H440)*(DEB!$E$10:$E$198))</f>
        <v>0</v>
      </c>
      <c r="C173" s="70">
        <f>SUMPRODUCT((DEB!$B$10:$B$198=A173)*(DEB!$G$10:$G$198=D441)*(DEB!$H$10:$H$198=E441)*(DEB!$I$10:$I$198=G441)*(DEB!$J$10:$J$198=F441)*(DEB!$K$10:$K$198=H440)*(DEB!$F$10:$F$198))</f>
        <v>0</v>
      </c>
      <c r="D173" s="71">
        <f>DEB!G181</f>
        <v>0</v>
      </c>
      <c r="E173" s="72">
        <f>DEB!H181</f>
        <v>0</v>
      </c>
      <c r="F173" s="73">
        <f>DEB!J181</f>
        <v>0</v>
      </c>
      <c r="G173" s="71">
        <f>DEB!I181</f>
        <v>0</v>
      </c>
      <c r="H173" s="74">
        <f>DEB!K181</f>
        <v>0</v>
      </c>
      <c r="K17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73" s="150" t="str">
        <f t="shared" si="4"/>
        <v>doublon</v>
      </c>
    </row>
    <row r="174" spans="1:12" ht="16.5" x14ac:dyDescent="0.3">
      <c r="A174" s="33" t="str">
        <f>DEB!B182</f>
        <v/>
      </c>
      <c r="B174" s="70">
        <f>SUMPRODUCT((DEB!$B$10:$B$198=A174)*(DEB!$G$10:$G$198=D442)*(DEB!$H$10:$H$198=E442)*(DEB!$I$10:$I$198=G442)*(DEB!$J$10:$J$198=F442)*(DEB!$K$10:$K$198=H441)*(DEB!$E$10:$E$198))</f>
        <v>0</v>
      </c>
      <c r="C174" s="70">
        <f>SUMPRODUCT((DEB!$B$10:$B$198=A174)*(DEB!$G$10:$G$198=D442)*(DEB!$H$10:$H$198=E442)*(DEB!$I$10:$I$198=G442)*(DEB!$J$10:$J$198=F442)*(DEB!$K$10:$K$198=H441)*(DEB!$F$10:$F$198))</f>
        <v>0</v>
      </c>
      <c r="D174" s="71">
        <f>DEB!G182</f>
        <v>0</v>
      </c>
      <c r="E174" s="72">
        <f>DEB!H182</f>
        <v>0</v>
      </c>
      <c r="F174" s="73">
        <f>DEB!J182</f>
        <v>0</v>
      </c>
      <c r="G174" s="71">
        <f>DEB!I182</f>
        <v>0</v>
      </c>
      <c r="H174" s="74">
        <f>DEB!K182</f>
        <v>0</v>
      </c>
      <c r="K17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74" s="149" t="str">
        <f t="shared" si="4"/>
        <v>doublon</v>
      </c>
    </row>
    <row r="175" spans="1:12" ht="16.5" x14ac:dyDescent="0.3">
      <c r="A175" s="33" t="str">
        <f>DEB!B183</f>
        <v/>
      </c>
      <c r="B175" s="70">
        <f>SUMPRODUCT((DEB!$B$10:$B$198=A175)*(DEB!$G$10:$G$198=D443)*(DEB!$H$10:$H$198=E443)*(DEB!$I$10:$I$198=G443)*(DEB!$J$10:$J$198=F443)*(DEB!$K$10:$K$198=H442)*(DEB!$E$10:$E$198))</f>
        <v>0</v>
      </c>
      <c r="C175" s="70">
        <f>SUMPRODUCT((DEB!$B$10:$B$198=A175)*(DEB!$G$10:$G$198=D443)*(DEB!$H$10:$H$198=E443)*(DEB!$I$10:$I$198=G443)*(DEB!$J$10:$J$198=F443)*(DEB!$K$10:$K$198=H442)*(DEB!$F$10:$F$198))</f>
        <v>0</v>
      </c>
      <c r="D175" s="71">
        <f>DEB!G183</f>
        <v>0</v>
      </c>
      <c r="E175" s="72">
        <f>DEB!H183</f>
        <v>0</v>
      </c>
      <c r="F175" s="73">
        <f>DEB!J183</f>
        <v>0</v>
      </c>
      <c r="G175" s="71">
        <f>DEB!I183</f>
        <v>0</v>
      </c>
      <c r="H175" s="74">
        <f>DEB!K183</f>
        <v>0</v>
      </c>
      <c r="K17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75" s="150" t="str">
        <f t="shared" si="4"/>
        <v>doublon</v>
      </c>
    </row>
    <row r="176" spans="1:12" ht="16.5" x14ac:dyDescent="0.3">
      <c r="A176" s="33" t="str">
        <f>DEB!B184</f>
        <v/>
      </c>
      <c r="B176" s="70">
        <f>SUMPRODUCT((DEB!$B$10:$B$198=A176)*(DEB!$G$10:$G$198=D444)*(DEB!$H$10:$H$198=E444)*(DEB!$I$10:$I$198=G444)*(DEB!$J$10:$J$198=F444)*(DEB!$K$10:$K$198=H443)*(DEB!$E$10:$E$198))</f>
        <v>0</v>
      </c>
      <c r="C176" s="70">
        <f>SUMPRODUCT((DEB!$B$10:$B$198=A176)*(DEB!$G$10:$G$198=D444)*(DEB!$H$10:$H$198=E444)*(DEB!$I$10:$I$198=G444)*(DEB!$J$10:$J$198=F444)*(DEB!$K$10:$K$198=H443)*(DEB!$F$10:$F$198))</f>
        <v>0</v>
      </c>
      <c r="D176" s="71">
        <f>DEB!G184</f>
        <v>0</v>
      </c>
      <c r="E176" s="72">
        <f>DEB!H184</f>
        <v>0</v>
      </c>
      <c r="F176" s="73">
        <f>DEB!J184</f>
        <v>0</v>
      </c>
      <c r="G176" s="71">
        <f>DEB!I184</f>
        <v>0</v>
      </c>
      <c r="H176" s="74">
        <f>DEB!K184</f>
        <v>0</v>
      </c>
      <c r="K17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76" s="149" t="str">
        <f t="shared" si="4"/>
        <v>doublon</v>
      </c>
    </row>
    <row r="177" spans="1:12" ht="16.5" x14ac:dyDescent="0.3">
      <c r="A177" s="33" t="str">
        <f>DEB!B185</f>
        <v/>
      </c>
      <c r="B177" s="70">
        <f>SUMPRODUCT((DEB!$B$10:$B$198=A177)*(DEB!$G$10:$G$198=D445)*(DEB!$H$10:$H$198=E445)*(DEB!$I$10:$I$198=G445)*(DEB!$J$10:$J$198=F445)*(DEB!$K$10:$K$198=H444)*(DEB!$E$10:$E$198))</f>
        <v>0</v>
      </c>
      <c r="C177" s="70">
        <f>SUMPRODUCT((DEB!$B$10:$B$198=A177)*(DEB!$G$10:$G$198=D445)*(DEB!$H$10:$H$198=E445)*(DEB!$I$10:$I$198=G445)*(DEB!$J$10:$J$198=F445)*(DEB!$K$10:$K$198=H444)*(DEB!$F$10:$F$198))</f>
        <v>0</v>
      </c>
      <c r="D177" s="71">
        <f>DEB!G185</f>
        <v>0</v>
      </c>
      <c r="E177" s="72">
        <f>DEB!H185</f>
        <v>0</v>
      </c>
      <c r="F177" s="73">
        <f>DEB!J185</f>
        <v>0</v>
      </c>
      <c r="G177" s="71">
        <f>DEB!I185</f>
        <v>0</v>
      </c>
      <c r="H177" s="74">
        <f>DEB!K185</f>
        <v>0</v>
      </c>
      <c r="K17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77" s="150" t="str">
        <f t="shared" si="4"/>
        <v>doublon</v>
      </c>
    </row>
    <row r="178" spans="1:12" ht="16.5" x14ac:dyDescent="0.3">
      <c r="A178" s="33" t="str">
        <f>DEB!B186</f>
        <v/>
      </c>
      <c r="B178" s="70">
        <f>SUMPRODUCT((DEB!$B$10:$B$198=A178)*(DEB!$G$10:$G$198=D446)*(DEB!$H$10:$H$198=E446)*(DEB!$I$10:$I$198=G446)*(DEB!$J$10:$J$198=F446)*(DEB!$K$10:$K$198=H445)*(DEB!$E$10:$E$198))</f>
        <v>0</v>
      </c>
      <c r="C178" s="70">
        <f>SUMPRODUCT((DEB!$B$10:$B$198=A178)*(DEB!$G$10:$G$198=D446)*(DEB!$H$10:$H$198=E446)*(DEB!$I$10:$I$198=G446)*(DEB!$J$10:$J$198=F446)*(DEB!$K$10:$K$198=H445)*(DEB!$F$10:$F$198))</f>
        <v>0</v>
      </c>
      <c r="D178" s="71">
        <f>DEB!G186</f>
        <v>0</v>
      </c>
      <c r="E178" s="72">
        <f>DEB!H186</f>
        <v>0</v>
      </c>
      <c r="F178" s="73">
        <f>DEB!J186</f>
        <v>0</v>
      </c>
      <c r="G178" s="71">
        <f>DEB!I186</f>
        <v>0</v>
      </c>
      <c r="H178" s="74">
        <f>DEB!K186</f>
        <v>0</v>
      </c>
      <c r="K17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78" s="149" t="str">
        <f t="shared" si="4"/>
        <v>doublon</v>
      </c>
    </row>
    <row r="179" spans="1:12" ht="16.5" x14ac:dyDescent="0.3">
      <c r="A179" s="33" t="str">
        <f>DEB!B187</f>
        <v/>
      </c>
      <c r="B179" s="70">
        <f>SUMPRODUCT((DEB!$B$10:$B$198=A179)*(DEB!$G$10:$G$198=D447)*(DEB!$H$10:$H$198=E447)*(DEB!$I$10:$I$198=G447)*(DEB!$J$10:$J$198=F447)*(DEB!$K$10:$K$198=H446)*(DEB!$E$10:$E$198))</f>
        <v>0</v>
      </c>
      <c r="C179" s="70">
        <f>SUMPRODUCT((DEB!$B$10:$B$198=A179)*(DEB!$G$10:$G$198=D447)*(DEB!$H$10:$H$198=E447)*(DEB!$I$10:$I$198=G447)*(DEB!$J$10:$J$198=F447)*(DEB!$K$10:$K$198=H446)*(DEB!$F$10:$F$198))</f>
        <v>0</v>
      </c>
      <c r="D179" s="71">
        <f>DEB!G187</f>
        <v>0</v>
      </c>
      <c r="E179" s="72">
        <f>DEB!H187</f>
        <v>0</v>
      </c>
      <c r="F179" s="73">
        <f>DEB!J187</f>
        <v>0</v>
      </c>
      <c r="G179" s="71">
        <f>DEB!I187</f>
        <v>0</v>
      </c>
      <c r="H179" s="74">
        <f>DEB!K187</f>
        <v>0</v>
      </c>
      <c r="K17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79" s="150" t="str">
        <f t="shared" si="4"/>
        <v>doublon</v>
      </c>
    </row>
    <row r="180" spans="1:12" ht="16.5" x14ac:dyDescent="0.3">
      <c r="A180" s="33" t="str">
        <f>DEB!B188</f>
        <v/>
      </c>
      <c r="B180" s="70">
        <f>SUMPRODUCT((DEB!$B$10:$B$198=A180)*(DEB!$G$10:$G$198=D448)*(DEB!$H$10:$H$198=E448)*(DEB!$I$10:$I$198=G448)*(DEB!$J$10:$J$198=F448)*(DEB!$K$10:$K$198=H447)*(DEB!$E$10:$E$198))</f>
        <v>0</v>
      </c>
      <c r="C180" s="70">
        <f>SUMPRODUCT((DEB!$B$10:$B$198=A180)*(DEB!$G$10:$G$198=D448)*(DEB!$H$10:$H$198=E448)*(DEB!$I$10:$I$198=G448)*(DEB!$J$10:$J$198=F448)*(DEB!$K$10:$K$198=H447)*(DEB!$F$10:$F$198))</f>
        <v>0</v>
      </c>
      <c r="D180" s="71">
        <f>DEB!G188</f>
        <v>0</v>
      </c>
      <c r="E180" s="72">
        <f>DEB!H188</f>
        <v>0</v>
      </c>
      <c r="F180" s="73">
        <f>DEB!J188</f>
        <v>0</v>
      </c>
      <c r="G180" s="71">
        <f>DEB!I188</f>
        <v>0</v>
      </c>
      <c r="H180" s="74">
        <f>DEB!K188</f>
        <v>0</v>
      </c>
      <c r="K18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80" s="149" t="str">
        <f t="shared" si="4"/>
        <v>doublon</v>
      </c>
    </row>
    <row r="181" spans="1:12" ht="16.5" x14ac:dyDescent="0.3">
      <c r="A181" s="33" t="str">
        <f>DEB!B189</f>
        <v/>
      </c>
      <c r="B181" s="70">
        <f>SUMPRODUCT((DEB!$B$10:$B$198=A181)*(DEB!$G$10:$G$198=D449)*(DEB!$H$10:$H$198=E449)*(DEB!$I$10:$I$198=G449)*(DEB!$J$10:$J$198=F449)*(DEB!$K$10:$K$198=H448)*(DEB!$E$10:$E$198))</f>
        <v>0</v>
      </c>
      <c r="C181" s="70">
        <f>SUMPRODUCT((DEB!$B$10:$B$198=A181)*(DEB!$G$10:$G$198=D449)*(DEB!$H$10:$H$198=E449)*(DEB!$I$10:$I$198=G449)*(DEB!$J$10:$J$198=F449)*(DEB!$K$10:$K$198=H448)*(DEB!$F$10:$F$198))</f>
        <v>0</v>
      </c>
      <c r="D181" s="71">
        <f>DEB!G189</f>
        <v>0</v>
      </c>
      <c r="E181" s="72">
        <f>DEB!H189</f>
        <v>0</v>
      </c>
      <c r="F181" s="73">
        <f>DEB!J189</f>
        <v>0</v>
      </c>
      <c r="G181" s="71">
        <f>DEB!I189</f>
        <v>0</v>
      </c>
      <c r="H181" s="74">
        <f>DEB!K189</f>
        <v>0</v>
      </c>
      <c r="K18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81" s="150" t="str">
        <f t="shared" si="4"/>
        <v>doublon</v>
      </c>
    </row>
    <row r="182" spans="1:12" ht="16.5" x14ac:dyDescent="0.3">
      <c r="A182" s="33" t="str">
        <f>DEB!B190</f>
        <v/>
      </c>
      <c r="B182" s="70">
        <f>SUMPRODUCT((DEB!$B$10:$B$198=A182)*(DEB!$G$10:$G$198=D450)*(DEB!$H$10:$H$198=E450)*(DEB!$I$10:$I$198=G450)*(DEB!$J$10:$J$198=F450)*(DEB!$K$10:$K$198=H449)*(DEB!$E$10:$E$198))</f>
        <v>0</v>
      </c>
      <c r="C182" s="70">
        <f>SUMPRODUCT((DEB!$B$10:$B$198=A182)*(DEB!$G$10:$G$198=D450)*(DEB!$H$10:$H$198=E450)*(DEB!$I$10:$I$198=G450)*(DEB!$J$10:$J$198=F450)*(DEB!$K$10:$K$198=H449)*(DEB!$F$10:$F$198))</f>
        <v>0</v>
      </c>
      <c r="D182" s="71">
        <f>DEB!G190</f>
        <v>0</v>
      </c>
      <c r="E182" s="72">
        <f>DEB!H190</f>
        <v>0</v>
      </c>
      <c r="F182" s="73">
        <f>DEB!J190</f>
        <v>0</v>
      </c>
      <c r="G182" s="71">
        <f>DEB!I190</f>
        <v>0</v>
      </c>
      <c r="H182" s="74">
        <f>DEB!K190</f>
        <v>0</v>
      </c>
      <c r="K18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82" s="149" t="str">
        <f t="shared" si="4"/>
        <v>doublon</v>
      </c>
    </row>
    <row r="183" spans="1:12" ht="16.5" x14ac:dyDescent="0.3">
      <c r="A183" s="33" t="str">
        <f>DEB!B191</f>
        <v/>
      </c>
      <c r="B183" s="70">
        <f>SUMPRODUCT((DEB!$B$10:$B$198=A183)*(DEB!$G$10:$G$198=D451)*(DEB!$H$10:$H$198=E451)*(DEB!$I$10:$I$198=G451)*(DEB!$J$10:$J$198=F451)*(DEB!$K$10:$K$198=H450)*(DEB!$E$10:$E$198))</f>
        <v>0</v>
      </c>
      <c r="C183" s="70">
        <f>SUMPRODUCT((DEB!$B$10:$B$198=A183)*(DEB!$G$10:$G$198=D451)*(DEB!$H$10:$H$198=E451)*(DEB!$I$10:$I$198=G451)*(DEB!$J$10:$J$198=F451)*(DEB!$K$10:$K$198=H450)*(DEB!$F$10:$F$198))</f>
        <v>0</v>
      </c>
      <c r="D183" s="71">
        <f>DEB!G191</f>
        <v>0</v>
      </c>
      <c r="E183" s="72">
        <f>DEB!H191</f>
        <v>0</v>
      </c>
      <c r="F183" s="73">
        <f>DEB!J191</f>
        <v>0</v>
      </c>
      <c r="G183" s="71">
        <f>DEB!I191</f>
        <v>0</v>
      </c>
      <c r="H183" s="74">
        <f>DEB!K191</f>
        <v>0</v>
      </c>
      <c r="K18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83" s="150" t="str">
        <f t="shared" si="4"/>
        <v>doublon</v>
      </c>
    </row>
    <row r="184" spans="1:12" ht="16.5" x14ac:dyDescent="0.3">
      <c r="A184" s="33" t="str">
        <f>DEB!B192</f>
        <v/>
      </c>
      <c r="B184" s="70">
        <f>SUMPRODUCT((DEB!$B$10:$B$198=A184)*(DEB!$G$10:$G$198=D452)*(DEB!$H$10:$H$198=E452)*(DEB!$I$10:$I$198=G452)*(DEB!$J$10:$J$198=F452)*(DEB!$K$10:$K$198=H451)*(DEB!$E$10:$E$198))</f>
        <v>0</v>
      </c>
      <c r="C184" s="70">
        <f>SUMPRODUCT((DEB!$B$10:$B$198=A184)*(DEB!$G$10:$G$198=D452)*(DEB!$H$10:$H$198=E452)*(DEB!$I$10:$I$198=G452)*(DEB!$J$10:$J$198=F452)*(DEB!$K$10:$K$198=H451)*(DEB!$F$10:$F$198))</f>
        <v>0</v>
      </c>
      <c r="D184" s="71">
        <f>DEB!G192</f>
        <v>0</v>
      </c>
      <c r="E184" s="72">
        <f>DEB!H192</f>
        <v>0</v>
      </c>
      <c r="F184" s="73">
        <f>DEB!J192</f>
        <v>0</v>
      </c>
      <c r="G184" s="71">
        <f>DEB!I192</f>
        <v>0</v>
      </c>
      <c r="H184" s="74">
        <f>DEB!K192</f>
        <v>0</v>
      </c>
      <c r="K18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84" s="149" t="str">
        <f t="shared" si="4"/>
        <v>doublon</v>
      </c>
    </row>
    <row r="185" spans="1:12" ht="16.5" x14ac:dyDescent="0.3">
      <c r="A185" s="33" t="str">
        <f>DEB!B193</f>
        <v/>
      </c>
      <c r="B185" s="70">
        <f>SUMPRODUCT((DEB!$B$10:$B$198=A185)*(DEB!$G$10:$G$198=D453)*(DEB!$H$10:$H$198=E453)*(DEB!$I$10:$I$198=G453)*(DEB!$J$10:$J$198=F453)*(DEB!$K$10:$K$198=H452)*(DEB!$E$10:$E$198))</f>
        <v>0</v>
      </c>
      <c r="C185" s="70">
        <f>SUMPRODUCT((DEB!$B$10:$B$198=A185)*(DEB!$G$10:$G$198=D453)*(DEB!$H$10:$H$198=E453)*(DEB!$I$10:$I$198=G453)*(DEB!$J$10:$J$198=F453)*(DEB!$K$10:$K$198=H452)*(DEB!$F$10:$F$198))</f>
        <v>0</v>
      </c>
      <c r="D185" s="71">
        <f>DEB!G193</f>
        <v>0</v>
      </c>
      <c r="E185" s="72">
        <f>DEB!H193</f>
        <v>0</v>
      </c>
      <c r="F185" s="73">
        <f>DEB!J193</f>
        <v>0</v>
      </c>
      <c r="G185" s="71">
        <f>DEB!I193</f>
        <v>0</v>
      </c>
      <c r="H185" s="74">
        <f>DEB!K193</f>
        <v>0</v>
      </c>
      <c r="K18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85" s="150" t="str">
        <f t="shared" si="4"/>
        <v>doublon</v>
      </c>
    </row>
    <row r="186" spans="1:12" ht="16.5" x14ac:dyDescent="0.3">
      <c r="A186" s="33" t="str">
        <f>DEB!B194</f>
        <v/>
      </c>
      <c r="B186" s="70">
        <f>SUMPRODUCT((DEB!$B$10:$B$198=A186)*(DEB!$G$10:$G$198=D454)*(DEB!$H$10:$H$198=E454)*(DEB!$I$10:$I$198=G454)*(DEB!$J$10:$J$198=F454)*(DEB!$K$10:$K$198=H453)*(DEB!$E$10:$E$198))</f>
        <v>0</v>
      </c>
      <c r="C186" s="70">
        <f>SUMPRODUCT((DEB!$B$10:$B$198=A186)*(DEB!$G$10:$G$198=D454)*(DEB!$H$10:$H$198=E454)*(DEB!$I$10:$I$198=G454)*(DEB!$J$10:$J$198=F454)*(DEB!$K$10:$K$198=H453)*(DEB!$F$10:$F$198))</f>
        <v>0</v>
      </c>
      <c r="D186" s="71">
        <f>DEB!G194</f>
        <v>0</v>
      </c>
      <c r="E186" s="72">
        <f>DEB!H194</f>
        <v>0</v>
      </c>
      <c r="F186" s="73">
        <f>DEB!J194</f>
        <v>0</v>
      </c>
      <c r="G186" s="71">
        <f>DEB!I194</f>
        <v>0</v>
      </c>
      <c r="H186" s="74">
        <f>DEB!K194</f>
        <v>0</v>
      </c>
      <c r="K18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86" s="149" t="str">
        <f t="shared" si="4"/>
        <v>doublon</v>
      </c>
    </row>
    <row r="187" spans="1:12" ht="16.5" x14ac:dyDescent="0.3">
      <c r="A187" s="33" t="str">
        <f>DEB!B195</f>
        <v/>
      </c>
      <c r="B187" s="70">
        <f>SUMPRODUCT((DEB!$B$10:$B$198=A187)*(DEB!$G$10:$G$198=D455)*(DEB!$H$10:$H$198=E455)*(DEB!$I$10:$I$198=G455)*(DEB!$J$10:$J$198=F455)*(DEB!$K$10:$K$198=H454)*(DEB!$E$10:$E$198))</f>
        <v>0</v>
      </c>
      <c r="C187" s="70">
        <f>SUMPRODUCT((DEB!$B$10:$B$198=A187)*(DEB!$G$10:$G$198=D455)*(DEB!$H$10:$H$198=E455)*(DEB!$I$10:$I$198=G455)*(DEB!$J$10:$J$198=F455)*(DEB!$K$10:$K$198=H454)*(DEB!$F$10:$F$198))</f>
        <v>0</v>
      </c>
      <c r="D187" s="71">
        <f>DEB!G195</f>
        <v>0</v>
      </c>
      <c r="E187" s="72">
        <f>DEB!H195</f>
        <v>0</v>
      </c>
      <c r="F187" s="73">
        <f>DEB!J195</f>
        <v>0</v>
      </c>
      <c r="G187" s="71">
        <f>DEB!I195</f>
        <v>0</v>
      </c>
      <c r="H187" s="74">
        <f>DEB!K195</f>
        <v>0</v>
      </c>
      <c r="K18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87" s="150" t="str">
        <f t="shared" si="4"/>
        <v>doublon</v>
      </c>
    </row>
    <row r="188" spans="1:12" ht="16.5" x14ac:dyDescent="0.3">
      <c r="A188" s="33" t="str">
        <f>DEB!B196</f>
        <v/>
      </c>
      <c r="B188" s="70">
        <f>SUMPRODUCT((DEB!$B$10:$B$198=A188)*(DEB!$G$10:$G$198=D456)*(DEB!$H$10:$H$198=E456)*(DEB!$I$10:$I$198=G456)*(DEB!$J$10:$J$198=F456)*(DEB!$K$10:$K$198=H455)*(DEB!$E$10:$E$198))</f>
        <v>0</v>
      </c>
      <c r="C188" s="70">
        <f>SUMPRODUCT((DEB!$B$10:$B$198=A188)*(DEB!$G$10:$G$198=D456)*(DEB!$H$10:$H$198=E456)*(DEB!$I$10:$I$198=G456)*(DEB!$J$10:$J$198=F456)*(DEB!$K$10:$K$198=H455)*(DEB!$F$10:$F$198))</f>
        <v>0</v>
      </c>
      <c r="D188" s="71">
        <f>DEB!G196</f>
        <v>0</v>
      </c>
      <c r="E188" s="72">
        <f>DEB!H196</f>
        <v>0</v>
      </c>
      <c r="F188" s="73">
        <f>DEB!J196</f>
        <v>0</v>
      </c>
      <c r="G188" s="71">
        <f>DEB!I196</f>
        <v>0</v>
      </c>
      <c r="H188" s="74">
        <f>DEB!K196</f>
        <v>0</v>
      </c>
      <c r="K18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88" s="149" t="str">
        <f t="shared" si="4"/>
        <v>doublon</v>
      </c>
    </row>
    <row r="189" spans="1:12" ht="16.5" x14ac:dyDescent="0.3">
      <c r="A189" s="33" t="str">
        <f>DEB!B197</f>
        <v/>
      </c>
      <c r="B189" s="70">
        <f>SUMPRODUCT((DEB!$B$10:$B$198=A189)*(DEB!$G$10:$G$198=D457)*(DEB!$H$10:$H$198=E457)*(DEB!$I$10:$I$198=G457)*(DEB!$J$10:$J$198=F457)*(DEB!$K$10:$K$198=H456)*(DEB!$E$10:$E$198))</f>
        <v>0</v>
      </c>
      <c r="C189" s="70">
        <f>SUMPRODUCT((DEB!$B$10:$B$198=A189)*(DEB!$G$10:$G$198=D457)*(DEB!$H$10:$H$198=E457)*(DEB!$I$10:$I$198=G457)*(DEB!$J$10:$J$198=F457)*(DEB!$K$10:$K$198=H456)*(DEB!$F$10:$F$198))</f>
        <v>0</v>
      </c>
      <c r="D189" s="71">
        <f>DEB!G197</f>
        <v>0</v>
      </c>
      <c r="E189" s="72">
        <f>DEB!H197</f>
        <v>0</v>
      </c>
      <c r="F189" s="73">
        <f>DEB!J197</f>
        <v>0</v>
      </c>
      <c r="G189" s="71">
        <f>DEB!I197</f>
        <v>0</v>
      </c>
      <c r="H189" s="74">
        <f>DEB!K197</f>
        <v>0</v>
      </c>
      <c r="K18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89" s="150" t="str">
        <f t="shared" si="4"/>
        <v>doublon</v>
      </c>
    </row>
    <row r="190" spans="1:12" ht="16.5" x14ac:dyDescent="0.3">
      <c r="A190" s="33" t="str">
        <f>DEB!B198</f>
        <v/>
      </c>
      <c r="B190" s="70">
        <f>SUMPRODUCT((DEB!$B$10:$B$198=A190)*(DEB!$G$10:$G$198=D458)*(DEB!$H$10:$H$198=E458)*(DEB!$I$10:$I$198=G458)*(DEB!$J$10:$J$198=F458)*(DEB!$K$10:$K$198=H457)*(DEB!$E$10:$E$198))</f>
        <v>0</v>
      </c>
      <c r="C190" s="70">
        <f>SUMPRODUCT((DEB!$B$10:$B$198=A190)*(DEB!$G$10:$G$198=D458)*(DEB!$H$10:$H$198=E458)*(DEB!$I$10:$I$198=G458)*(DEB!$J$10:$J$198=F458)*(DEB!$K$10:$K$198=H457)*(DEB!$F$10:$F$198))</f>
        <v>0</v>
      </c>
      <c r="D190" s="71">
        <f>DEB!G198</f>
        <v>0</v>
      </c>
      <c r="E190" s="72">
        <f>DEB!H198</f>
        <v>0</v>
      </c>
      <c r="F190" s="73">
        <f>DEB!J198</f>
        <v>0</v>
      </c>
      <c r="G190" s="71">
        <f>DEB!I198</f>
        <v>0</v>
      </c>
      <c r="H190" s="74">
        <f>DEB!K198</f>
        <v>0</v>
      </c>
      <c r="K19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90" s="149" t="str">
        <f t="shared" si="4"/>
        <v>doublon</v>
      </c>
    </row>
    <row r="191" spans="1:12" ht="16.5" x14ac:dyDescent="0.3">
      <c r="A191" s="33" t="str">
        <f>DEB!B199</f>
        <v/>
      </c>
      <c r="B191" s="70">
        <f>SUMPRODUCT((DEB!$B$10:$B$198=A191)*(DEB!$G$10:$G$198=D459)*(DEB!$H$10:$H$198=E459)*(DEB!$I$10:$I$198=G459)*(DEB!$J$10:$J$198=F459)*(DEB!$K$10:$K$198=H458)*(DEB!$E$10:$E$198))</f>
        <v>0</v>
      </c>
      <c r="C191" s="70">
        <f>SUMPRODUCT((DEB!$B$10:$B$198=A191)*(DEB!$G$10:$G$198=D459)*(DEB!$H$10:$H$198=E459)*(DEB!$I$10:$I$198=G459)*(DEB!$J$10:$J$198=F459)*(DEB!$K$10:$K$198=H458)*(DEB!$F$10:$F$198))</f>
        <v>0</v>
      </c>
      <c r="D191" s="71">
        <f>DEB!G199</f>
        <v>0</v>
      </c>
      <c r="E191" s="72">
        <f>DEB!H199</f>
        <v>0</v>
      </c>
      <c r="F191" s="73">
        <f>DEB!J199</f>
        <v>0</v>
      </c>
      <c r="G191" s="71">
        <f>DEB!I199</f>
        <v>0</v>
      </c>
      <c r="H191" s="74">
        <f>DEB!K199</f>
        <v>0</v>
      </c>
      <c r="K19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91" s="150" t="str">
        <f t="shared" si="4"/>
        <v>doublon</v>
      </c>
    </row>
    <row r="192" spans="1:12" ht="16.5" x14ac:dyDescent="0.3">
      <c r="A192" s="33" t="str">
        <f>DEB!B200</f>
        <v/>
      </c>
      <c r="B192" s="70">
        <f>SUMPRODUCT((DEB!$B$10:$B$198=A192)*(DEB!$G$10:$G$198=D460)*(DEB!$H$10:$H$198=E460)*(DEB!$I$10:$I$198=G460)*(DEB!$J$10:$J$198=F460)*(DEB!$K$10:$K$198=H459)*(DEB!$E$10:$E$198))</f>
        <v>0</v>
      </c>
      <c r="C192" s="70">
        <f>SUMPRODUCT((DEB!$B$10:$B$198=A192)*(DEB!$G$10:$G$198=D460)*(DEB!$H$10:$H$198=E460)*(DEB!$I$10:$I$198=G460)*(DEB!$J$10:$J$198=F460)*(DEB!$K$10:$K$198=H459)*(DEB!$F$10:$F$198))</f>
        <v>0</v>
      </c>
      <c r="D192" s="71">
        <f>DEB!G200</f>
        <v>0</v>
      </c>
      <c r="E192" s="72">
        <f>DEB!H200</f>
        <v>0</v>
      </c>
      <c r="F192" s="73">
        <f>DEB!J200</f>
        <v>0</v>
      </c>
      <c r="G192" s="71">
        <f>DEB!I200</f>
        <v>0</v>
      </c>
      <c r="H192" s="74">
        <f>DEB!K200</f>
        <v>0</v>
      </c>
      <c r="K19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92" s="149" t="str">
        <f t="shared" si="4"/>
        <v>doublon</v>
      </c>
    </row>
    <row r="193" spans="1:12" ht="16.5" x14ac:dyDescent="0.3">
      <c r="A193" s="33" t="str">
        <f>DEB!B201</f>
        <v/>
      </c>
      <c r="B193" s="70">
        <f>SUMPRODUCT((DEB!$B$10:$B$198=A193)*(DEB!$G$10:$G$198=D461)*(DEB!$H$10:$H$198=E461)*(DEB!$I$10:$I$198=G461)*(DEB!$J$10:$J$198=F461)*(DEB!$K$10:$K$198=H460)*(DEB!$E$10:$E$198))</f>
        <v>0</v>
      </c>
      <c r="C193" s="70">
        <f>SUMPRODUCT((DEB!$B$10:$B$198=A193)*(DEB!$G$10:$G$198=D461)*(DEB!$H$10:$H$198=E461)*(DEB!$I$10:$I$198=G461)*(DEB!$J$10:$J$198=F461)*(DEB!$K$10:$K$198=H460)*(DEB!$F$10:$F$198))</f>
        <v>0</v>
      </c>
      <c r="D193" s="71">
        <f>DEB!G201</f>
        <v>0</v>
      </c>
      <c r="E193" s="72">
        <f>DEB!H201</f>
        <v>0</v>
      </c>
      <c r="F193" s="73">
        <f>DEB!J201</f>
        <v>0</v>
      </c>
      <c r="G193" s="71">
        <f>DEB!I201</f>
        <v>0</v>
      </c>
      <c r="H193" s="74">
        <f>DEB!K201</f>
        <v>0</v>
      </c>
      <c r="K19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93" s="150" t="str">
        <f t="shared" si="4"/>
        <v>doublon</v>
      </c>
    </row>
    <row r="194" spans="1:12" ht="16.5" x14ac:dyDescent="0.3">
      <c r="A194" s="33" t="str">
        <f>DEB!B202</f>
        <v/>
      </c>
      <c r="B194" s="70">
        <f>SUMPRODUCT((DEB!$B$10:$B$198=A194)*(DEB!$G$10:$G$198=D462)*(DEB!$H$10:$H$198=E462)*(DEB!$I$10:$I$198=G462)*(DEB!$J$10:$J$198=F462)*(DEB!$K$10:$K$198=H461)*(DEB!$E$10:$E$198))</f>
        <v>0</v>
      </c>
      <c r="C194" s="70">
        <f>SUMPRODUCT((DEB!$B$10:$B$198=A194)*(DEB!$G$10:$G$198=D462)*(DEB!$H$10:$H$198=E462)*(DEB!$I$10:$I$198=G462)*(DEB!$J$10:$J$198=F462)*(DEB!$K$10:$K$198=H461)*(DEB!$F$10:$F$198))</f>
        <v>0</v>
      </c>
      <c r="D194" s="71">
        <f>DEB!G202</f>
        <v>0</v>
      </c>
      <c r="E194" s="72">
        <f>DEB!H202</f>
        <v>0</v>
      </c>
      <c r="F194" s="73">
        <f>DEB!J202</f>
        <v>0</v>
      </c>
      <c r="G194" s="71">
        <f>DEB!I202</f>
        <v>0</v>
      </c>
      <c r="H194" s="74">
        <f>DEB!K202</f>
        <v>0</v>
      </c>
      <c r="K19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94" s="149" t="str">
        <f t="shared" si="4"/>
        <v>doublon</v>
      </c>
    </row>
    <row r="195" spans="1:12" ht="16.5" x14ac:dyDescent="0.3">
      <c r="A195" s="33" t="str">
        <f>DEB!B203</f>
        <v/>
      </c>
      <c r="B195" s="70">
        <f>SUMPRODUCT((DEB!$B$10:$B$198=A195)*(DEB!$G$10:$G$198=D463)*(DEB!$H$10:$H$198=E463)*(DEB!$I$10:$I$198=G463)*(DEB!$J$10:$J$198=F463)*(DEB!$K$10:$K$198=H462)*(DEB!$E$10:$E$198))</f>
        <v>0</v>
      </c>
      <c r="C195" s="70">
        <f>SUMPRODUCT((DEB!$B$10:$B$198=A195)*(DEB!$G$10:$G$198=D463)*(DEB!$H$10:$H$198=E463)*(DEB!$I$10:$I$198=G463)*(DEB!$J$10:$J$198=F463)*(DEB!$K$10:$K$198=H462)*(DEB!$F$10:$F$198))</f>
        <v>0</v>
      </c>
      <c r="D195" s="71">
        <f>DEB!G203</f>
        <v>0</v>
      </c>
      <c r="E195" s="72">
        <f>DEB!H203</f>
        <v>0</v>
      </c>
      <c r="F195" s="73">
        <f>DEB!J203</f>
        <v>0</v>
      </c>
      <c r="G195" s="71">
        <f>DEB!I203</f>
        <v>0</v>
      </c>
      <c r="H195" s="74">
        <f>DEB!K203</f>
        <v>0</v>
      </c>
      <c r="K19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95" s="150" t="str">
        <f t="shared" si="4"/>
        <v>doublon</v>
      </c>
    </row>
    <row r="196" spans="1:12" ht="16.5" x14ac:dyDescent="0.3">
      <c r="A196" s="33" t="str">
        <f>DEB!B204</f>
        <v/>
      </c>
      <c r="B196" s="70">
        <f>SUMPRODUCT((DEB!$B$10:$B$198=A196)*(DEB!$G$10:$G$198=D464)*(DEB!$H$10:$H$198=E464)*(DEB!$I$10:$I$198=G464)*(DEB!$J$10:$J$198=F464)*(DEB!$K$10:$K$198=H463)*(DEB!$E$10:$E$198))</f>
        <v>0</v>
      </c>
      <c r="C196" s="70">
        <f>SUMPRODUCT((DEB!$B$10:$B$198=A196)*(DEB!$G$10:$G$198=D464)*(DEB!$H$10:$H$198=E464)*(DEB!$I$10:$I$198=G464)*(DEB!$J$10:$J$198=F464)*(DEB!$K$10:$K$198=H463)*(DEB!$F$10:$F$198))</f>
        <v>0</v>
      </c>
      <c r="D196" s="71">
        <f>DEB!G204</f>
        <v>0</v>
      </c>
      <c r="E196" s="72">
        <f>DEB!H204</f>
        <v>0</v>
      </c>
      <c r="F196" s="73">
        <f>DEB!J204</f>
        <v>0</v>
      </c>
      <c r="G196" s="71">
        <f>DEB!I204</f>
        <v>0</v>
      </c>
      <c r="H196" s="74">
        <f>DEB!K204</f>
        <v>0</v>
      </c>
      <c r="K19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96" s="149" t="str">
        <f t="shared" si="4"/>
        <v>doublon</v>
      </c>
    </row>
    <row r="197" spans="1:12" ht="16.5" x14ac:dyDescent="0.3">
      <c r="A197" s="33" t="str">
        <f>DEB!B205</f>
        <v/>
      </c>
      <c r="B197" s="70">
        <f>SUMPRODUCT((DEB!$B$10:$B$198=A197)*(DEB!$G$10:$G$198=D465)*(DEB!$H$10:$H$198=E465)*(DEB!$I$10:$I$198=G465)*(DEB!$J$10:$J$198=F465)*(DEB!$K$10:$K$198=H464)*(DEB!$E$10:$E$198))</f>
        <v>0</v>
      </c>
      <c r="C197" s="70">
        <f>SUMPRODUCT((DEB!$B$10:$B$198=A197)*(DEB!$G$10:$G$198=D465)*(DEB!$H$10:$H$198=E465)*(DEB!$I$10:$I$198=G465)*(DEB!$J$10:$J$198=F465)*(DEB!$K$10:$K$198=H464)*(DEB!$F$10:$F$198))</f>
        <v>0</v>
      </c>
      <c r="D197" s="71">
        <f>DEB!G205</f>
        <v>0</v>
      </c>
      <c r="E197" s="72">
        <f>DEB!H205</f>
        <v>0</v>
      </c>
      <c r="F197" s="73">
        <f>DEB!J205</f>
        <v>0</v>
      </c>
      <c r="G197" s="71">
        <f>DEB!I205</f>
        <v>0</v>
      </c>
      <c r="H197" s="74">
        <f>DEB!K205</f>
        <v>0</v>
      </c>
      <c r="K19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97" s="150" t="str">
        <f t="shared" si="4"/>
        <v>doublon</v>
      </c>
    </row>
    <row r="198" spans="1:12" ht="16.5" x14ac:dyDescent="0.3">
      <c r="A198" s="33" t="str">
        <f>DEB!B206</f>
        <v/>
      </c>
      <c r="B198" s="70">
        <f>SUMPRODUCT((DEB!$B$10:$B$198=A198)*(DEB!$G$10:$G$198=D466)*(DEB!$H$10:$H$198=E466)*(DEB!$I$10:$I$198=G466)*(DEB!$J$10:$J$198=F466)*(DEB!$K$10:$K$198=H465)*(DEB!$E$10:$E$198))</f>
        <v>0</v>
      </c>
      <c r="C198" s="70">
        <f>SUMPRODUCT((DEB!$B$10:$B$198=A198)*(DEB!$G$10:$G$198=D466)*(DEB!$H$10:$H$198=E466)*(DEB!$I$10:$I$198=G466)*(DEB!$J$10:$J$198=F466)*(DEB!$K$10:$K$198=H465)*(DEB!$F$10:$F$198))</f>
        <v>0</v>
      </c>
      <c r="D198" s="71">
        <f>DEB!G206</f>
        <v>0</v>
      </c>
      <c r="E198" s="72">
        <f>DEB!H206</f>
        <v>0</v>
      </c>
      <c r="F198" s="73">
        <f>DEB!J206</f>
        <v>0</v>
      </c>
      <c r="G198" s="71">
        <f>DEB!I206</f>
        <v>0</v>
      </c>
      <c r="H198" s="74">
        <f>DEB!K206</f>
        <v>0</v>
      </c>
      <c r="K19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98" s="149" t="str">
        <f t="shared" si="4"/>
        <v>doublon</v>
      </c>
    </row>
    <row r="199" spans="1:12" ht="16.5" x14ac:dyDescent="0.3">
      <c r="A199" s="33" t="str">
        <f>DEB!B207</f>
        <v/>
      </c>
      <c r="B199" s="70">
        <f>SUMPRODUCT((DEB!$B$10:$B$198=A199)*(DEB!$G$10:$G$198=D467)*(DEB!$H$10:$H$198=E467)*(DEB!$I$10:$I$198=G467)*(DEB!$J$10:$J$198=F467)*(DEB!$K$10:$K$198=H466)*(DEB!$E$10:$E$198))</f>
        <v>0</v>
      </c>
      <c r="C199" s="70">
        <f>SUMPRODUCT((DEB!$B$10:$B$198=A199)*(DEB!$G$10:$G$198=D467)*(DEB!$H$10:$H$198=E467)*(DEB!$I$10:$I$198=G467)*(DEB!$J$10:$J$198=F467)*(DEB!$K$10:$K$198=H466)*(DEB!$F$10:$F$198))</f>
        <v>0</v>
      </c>
      <c r="D199" s="71">
        <f>DEB!G207</f>
        <v>0</v>
      </c>
      <c r="E199" s="72">
        <f>DEB!H207</f>
        <v>0</v>
      </c>
      <c r="F199" s="73">
        <f>DEB!J207</f>
        <v>0</v>
      </c>
      <c r="G199" s="71">
        <f>DEB!I207</f>
        <v>0</v>
      </c>
      <c r="H199" s="74">
        <f>DEB!K207</f>
        <v>0</v>
      </c>
      <c r="K19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199" s="150" t="str">
        <f t="shared" si="4"/>
        <v>doublon</v>
      </c>
    </row>
    <row r="200" spans="1:12" ht="16.5" x14ac:dyDescent="0.3">
      <c r="A200" s="33" t="str">
        <f>DEB!B208</f>
        <v/>
      </c>
      <c r="B200" s="70">
        <f>SUMPRODUCT((DEB!$B$10:$B$198=A200)*(DEB!$G$10:$G$198=D468)*(DEB!$H$10:$H$198=E468)*(DEB!$I$10:$I$198=G468)*(DEB!$J$10:$J$198=F468)*(DEB!$K$10:$K$198=H467)*(DEB!$E$10:$E$198))</f>
        <v>0</v>
      </c>
      <c r="C200" s="70">
        <f>SUMPRODUCT((DEB!$B$10:$B$198=A200)*(DEB!$G$10:$G$198=D468)*(DEB!$H$10:$H$198=E468)*(DEB!$I$10:$I$198=G468)*(DEB!$J$10:$J$198=F468)*(DEB!$K$10:$K$198=H467)*(DEB!$F$10:$F$198))</f>
        <v>0</v>
      </c>
      <c r="D200" s="71">
        <f>DEB!G208</f>
        <v>0</v>
      </c>
      <c r="E200" s="72">
        <f>DEB!H208</f>
        <v>0</v>
      </c>
      <c r="F200" s="73">
        <f>DEB!J208</f>
        <v>0</v>
      </c>
      <c r="G200" s="71">
        <f>DEB!I208</f>
        <v>0</v>
      </c>
      <c r="H200" s="74">
        <f>DEB!K208</f>
        <v>0</v>
      </c>
      <c r="K20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00" s="149" t="str">
        <f t="shared" si="4"/>
        <v>doublon</v>
      </c>
    </row>
    <row r="201" spans="1:12" ht="16.5" x14ac:dyDescent="0.3">
      <c r="A201" s="33" t="str">
        <f>DEB!B209</f>
        <v/>
      </c>
      <c r="B201" s="70">
        <f>SUMPRODUCT((DEB!$B$10:$B$198=A201)*(DEB!$G$10:$G$198=D469)*(DEB!$H$10:$H$198=E469)*(DEB!$I$10:$I$198=G469)*(DEB!$J$10:$J$198=F469)*(DEB!$K$10:$K$198=H468)*(DEB!$E$10:$E$198))</f>
        <v>0</v>
      </c>
      <c r="C201" s="70">
        <f>SUMPRODUCT((DEB!$B$10:$B$198=A201)*(DEB!$G$10:$G$198=D469)*(DEB!$H$10:$H$198=E469)*(DEB!$I$10:$I$198=G469)*(DEB!$J$10:$J$198=F469)*(DEB!$K$10:$K$198=H468)*(DEB!$F$10:$F$198))</f>
        <v>0</v>
      </c>
      <c r="D201" s="71">
        <f>DEB!G209</f>
        <v>0</v>
      </c>
      <c r="E201" s="72">
        <f>DEB!H209</f>
        <v>0</v>
      </c>
      <c r="F201" s="73">
        <f>DEB!J209</f>
        <v>0</v>
      </c>
      <c r="G201" s="71">
        <f>DEB!I209</f>
        <v>0</v>
      </c>
      <c r="H201" s="74">
        <f>DEB!K209</f>
        <v>0</v>
      </c>
      <c r="K20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01" s="150" t="str">
        <f t="shared" si="4"/>
        <v>doublon</v>
      </c>
    </row>
    <row r="202" spans="1:12" ht="16.5" x14ac:dyDescent="0.3">
      <c r="A202" s="33" t="str">
        <f>DEB!B210</f>
        <v/>
      </c>
      <c r="B202" s="70">
        <f>SUMPRODUCT((DEB!$B$10:$B$198=A202)*(DEB!$G$10:$G$198=D470)*(DEB!$H$10:$H$198=E470)*(DEB!$I$10:$I$198=G470)*(DEB!$J$10:$J$198=F470)*(DEB!$K$10:$K$198=H469)*(DEB!$E$10:$E$198))</f>
        <v>0</v>
      </c>
      <c r="C202" s="70">
        <f>SUMPRODUCT((DEB!$B$10:$B$198=A202)*(DEB!$G$10:$G$198=D470)*(DEB!$H$10:$H$198=E470)*(DEB!$I$10:$I$198=G470)*(DEB!$J$10:$J$198=F470)*(DEB!$K$10:$K$198=H469)*(DEB!$F$10:$F$198))</f>
        <v>0</v>
      </c>
      <c r="D202" s="71">
        <f>DEB!G210</f>
        <v>0</v>
      </c>
      <c r="E202" s="72">
        <f>DEB!H210</f>
        <v>0</v>
      </c>
      <c r="F202" s="73">
        <f>DEB!J210</f>
        <v>0</v>
      </c>
      <c r="G202" s="71">
        <f>DEB!I210</f>
        <v>0</v>
      </c>
      <c r="H202" s="74">
        <f>DEB!K210</f>
        <v>0</v>
      </c>
      <c r="K20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02" s="149" t="str">
        <f t="shared" si="4"/>
        <v>doublon</v>
      </c>
    </row>
    <row r="203" spans="1:12" ht="16.5" x14ac:dyDescent="0.3">
      <c r="A203" s="33" t="str">
        <f>DEB!B211</f>
        <v/>
      </c>
      <c r="B203" s="70">
        <f>SUMPRODUCT((DEB!$B$10:$B$198=A203)*(DEB!$G$10:$G$198=D471)*(DEB!$H$10:$H$198=E471)*(DEB!$I$10:$I$198=G471)*(DEB!$J$10:$J$198=F471)*(DEB!$K$10:$K$198=H470)*(DEB!$E$10:$E$198))</f>
        <v>0</v>
      </c>
      <c r="C203" s="70">
        <f>SUMPRODUCT((DEB!$B$10:$B$198=A203)*(DEB!$G$10:$G$198=D471)*(DEB!$H$10:$H$198=E471)*(DEB!$I$10:$I$198=G471)*(DEB!$J$10:$J$198=F471)*(DEB!$K$10:$K$198=H470)*(DEB!$F$10:$F$198))</f>
        <v>0</v>
      </c>
      <c r="D203" s="71">
        <f>DEB!G211</f>
        <v>0</v>
      </c>
      <c r="E203" s="72">
        <f>DEB!H211</f>
        <v>0</v>
      </c>
      <c r="F203" s="73">
        <f>DEB!J211</f>
        <v>0</v>
      </c>
      <c r="G203" s="71">
        <f>DEB!I211</f>
        <v>0</v>
      </c>
      <c r="H203" s="74">
        <f>DEB!K211</f>
        <v>0</v>
      </c>
      <c r="K20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03" s="150" t="str">
        <f t="shared" si="4"/>
        <v>doublon</v>
      </c>
    </row>
    <row r="204" spans="1:12" ht="16.5" x14ac:dyDescent="0.3">
      <c r="A204" s="33" t="str">
        <f>DEB!B212</f>
        <v/>
      </c>
      <c r="B204" s="70">
        <f>SUMPRODUCT((DEB!$B$10:$B$198=A204)*(DEB!$G$10:$G$198=D472)*(DEB!$H$10:$H$198=E472)*(DEB!$I$10:$I$198=G472)*(DEB!$J$10:$J$198=F472)*(DEB!$K$10:$K$198=H471)*(DEB!$E$10:$E$198))</f>
        <v>0</v>
      </c>
      <c r="C204" s="70">
        <f>SUMPRODUCT((DEB!$B$10:$B$198=A204)*(DEB!$G$10:$G$198=D472)*(DEB!$H$10:$H$198=E472)*(DEB!$I$10:$I$198=G472)*(DEB!$J$10:$J$198=F472)*(DEB!$K$10:$K$198=H471)*(DEB!$F$10:$F$198))</f>
        <v>0</v>
      </c>
      <c r="D204" s="71">
        <f>DEB!G212</f>
        <v>0</v>
      </c>
      <c r="E204" s="72">
        <f>DEB!H212</f>
        <v>0</v>
      </c>
      <c r="F204" s="73">
        <f>DEB!J212</f>
        <v>0</v>
      </c>
      <c r="G204" s="71">
        <f>DEB!I212</f>
        <v>0</v>
      </c>
      <c r="H204" s="74">
        <f>DEB!K212</f>
        <v>0</v>
      </c>
      <c r="K20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04" s="149" t="str">
        <f t="shared" si="4"/>
        <v>doublon</v>
      </c>
    </row>
    <row r="205" spans="1:12" ht="16.5" x14ac:dyDescent="0.3">
      <c r="A205" s="33" t="str">
        <f>DEB!B213</f>
        <v/>
      </c>
      <c r="B205" s="70">
        <f>SUMPRODUCT((DEB!$B$10:$B$198=A205)*(DEB!$G$10:$G$198=D473)*(DEB!$H$10:$H$198=E473)*(DEB!$I$10:$I$198=G473)*(DEB!$J$10:$J$198=F473)*(DEB!$K$10:$K$198=H472)*(DEB!$E$10:$E$198))</f>
        <v>0</v>
      </c>
      <c r="C205" s="70">
        <f>SUMPRODUCT((DEB!$B$10:$B$198=A205)*(DEB!$G$10:$G$198=D473)*(DEB!$H$10:$H$198=E473)*(DEB!$I$10:$I$198=G473)*(DEB!$J$10:$J$198=F473)*(DEB!$K$10:$K$198=H472)*(DEB!$F$10:$F$198))</f>
        <v>0</v>
      </c>
      <c r="D205" s="71">
        <f>DEB!G213</f>
        <v>0</v>
      </c>
      <c r="E205" s="72">
        <f>DEB!H213</f>
        <v>0</v>
      </c>
      <c r="F205" s="73">
        <f>DEB!J213</f>
        <v>0</v>
      </c>
      <c r="G205" s="71">
        <f>DEB!I213</f>
        <v>0</v>
      </c>
      <c r="H205" s="74">
        <f>DEB!K213</f>
        <v>0</v>
      </c>
      <c r="K20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05" s="150" t="str">
        <f t="shared" si="4"/>
        <v>doublon</v>
      </c>
    </row>
    <row r="206" spans="1:12" ht="16.5" x14ac:dyDescent="0.3">
      <c r="A206" s="33" t="str">
        <f>DEB!B214</f>
        <v/>
      </c>
      <c r="B206" s="70">
        <f>SUMPRODUCT((DEB!$B$10:$B$198=A206)*(DEB!$G$10:$G$198=D474)*(DEB!$H$10:$H$198=E474)*(DEB!$I$10:$I$198=G474)*(DEB!$J$10:$J$198=F474)*(DEB!$K$10:$K$198=H473)*(DEB!$E$10:$E$198))</f>
        <v>0</v>
      </c>
      <c r="C206" s="70">
        <f>SUMPRODUCT((DEB!$B$10:$B$198=A206)*(DEB!$G$10:$G$198=D474)*(DEB!$H$10:$H$198=E474)*(DEB!$I$10:$I$198=G474)*(DEB!$J$10:$J$198=F474)*(DEB!$K$10:$K$198=H473)*(DEB!$F$10:$F$198))</f>
        <v>0</v>
      </c>
      <c r="D206" s="71">
        <f>DEB!G214</f>
        <v>0</v>
      </c>
      <c r="E206" s="72">
        <f>DEB!H214</f>
        <v>0</v>
      </c>
      <c r="F206" s="73">
        <f>DEB!J214</f>
        <v>0</v>
      </c>
      <c r="G206" s="71">
        <f>DEB!I214</f>
        <v>0</v>
      </c>
      <c r="H206" s="74">
        <f>DEB!K214</f>
        <v>0</v>
      </c>
      <c r="K20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06" s="149" t="str">
        <f t="shared" si="4"/>
        <v>doublon</v>
      </c>
    </row>
    <row r="207" spans="1:12" ht="16.5" x14ac:dyDescent="0.3">
      <c r="A207" s="33" t="str">
        <f>DEB!B215</f>
        <v/>
      </c>
      <c r="B207" s="70">
        <f>SUMPRODUCT((DEB!$B$10:$B$198=A207)*(DEB!$G$10:$G$198=D475)*(DEB!$H$10:$H$198=E475)*(DEB!$I$10:$I$198=G475)*(DEB!$J$10:$J$198=F475)*(DEB!$K$10:$K$198=H474)*(DEB!$E$10:$E$198))</f>
        <v>0</v>
      </c>
      <c r="C207" s="70">
        <f>SUMPRODUCT((DEB!$B$10:$B$198=A207)*(DEB!$G$10:$G$198=D475)*(DEB!$H$10:$H$198=E475)*(DEB!$I$10:$I$198=G475)*(DEB!$J$10:$J$198=F475)*(DEB!$K$10:$K$198=H474)*(DEB!$F$10:$F$198))</f>
        <v>0</v>
      </c>
      <c r="D207" s="71">
        <f>DEB!G215</f>
        <v>0</v>
      </c>
      <c r="E207" s="72">
        <f>DEB!H215</f>
        <v>0</v>
      </c>
      <c r="F207" s="73">
        <f>DEB!J215</f>
        <v>0</v>
      </c>
      <c r="G207" s="71">
        <f>DEB!I215</f>
        <v>0</v>
      </c>
      <c r="H207" s="74">
        <f>DEB!K215</f>
        <v>0</v>
      </c>
      <c r="K20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07" s="150" t="str">
        <f t="shared" si="4"/>
        <v>doublon</v>
      </c>
    </row>
    <row r="208" spans="1:12" ht="16.5" x14ac:dyDescent="0.3">
      <c r="A208" s="33" t="str">
        <f>DEB!B216</f>
        <v/>
      </c>
      <c r="B208" s="70">
        <f>SUMPRODUCT((DEB!$B$10:$B$198=A208)*(DEB!$G$10:$G$198=D476)*(DEB!$H$10:$H$198=E476)*(DEB!$I$10:$I$198=G476)*(DEB!$J$10:$J$198=F476)*(DEB!$K$10:$K$198=H475)*(DEB!$E$10:$E$198))</f>
        <v>0</v>
      </c>
      <c r="C208" s="70">
        <f>SUMPRODUCT((DEB!$B$10:$B$198=A208)*(DEB!$G$10:$G$198=D476)*(DEB!$H$10:$H$198=E476)*(DEB!$I$10:$I$198=G476)*(DEB!$J$10:$J$198=F476)*(DEB!$K$10:$K$198=H475)*(DEB!$F$10:$F$198))</f>
        <v>0</v>
      </c>
      <c r="D208" s="71">
        <f>DEB!G216</f>
        <v>0</v>
      </c>
      <c r="E208" s="72">
        <f>DEB!H216</f>
        <v>0</v>
      </c>
      <c r="F208" s="73">
        <f>DEB!J216</f>
        <v>0</v>
      </c>
      <c r="G208" s="71">
        <f>DEB!I216</f>
        <v>0</v>
      </c>
      <c r="H208" s="74">
        <f>DEB!K216</f>
        <v>0</v>
      </c>
      <c r="K20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08" s="149" t="str">
        <f t="shared" si="4"/>
        <v>doublon</v>
      </c>
    </row>
    <row r="209" spans="1:12" ht="16.5" x14ac:dyDescent="0.3">
      <c r="A209" s="33" t="str">
        <f>DEB!B217</f>
        <v/>
      </c>
      <c r="B209" s="70">
        <f>SUMPRODUCT((DEB!$B$10:$B$198=A209)*(DEB!$G$10:$G$198=D477)*(DEB!$H$10:$H$198=E477)*(DEB!$I$10:$I$198=G477)*(DEB!$J$10:$J$198=F477)*(DEB!$K$10:$K$198=H476)*(DEB!$E$10:$E$198))</f>
        <v>0</v>
      </c>
      <c r="C209" s="70">
        <f>SUMPRODUCT((DEB!$B$10:$B$198=A209)*(DEB!$G$10:$G$198=D477)*(DEB!$H$10:$H$198=E477)*(DEB!$I$10:$I$198=G477)*(DEB!$J$10:$J$198=F477)*(DEB!$K$10:$K$198=H476)*(DEB!$F$10:$F$198))</f>
        <v>0</v>
      </c>
      <c r="D209" s="71">
        <f>DEB!G217</f>
        <v>0</v>
      </c>
      <c r="E209" s="72">
        <f>DEB!H217</f>
        <v>0</v>
      </c>
      <c r="F209" s="73">
        <f>DEB!J217</f>
        <v>0</v>
      </c>
      <c r="G209" s="71">
        <f>DEB!I217</f>
        <v>0</v>
      </c>
      <c r="H209" s="74">
        <f>DEB!K217</f>
        <v>0</v>
      </c>
      <c r="K20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09" s="150" t="str">
        <f t="shared" si="4"/>
        <v>doublon</v>
      </c>
    </row>
    <row r="210" spans="1:12" ht="16.5" x14ac:dyDescent="0.3">
      <c r="A210" s="33" t="str">
        <f>DEB!B218</f>
        <v/>
      </c>
      <c r="B210" s="70">
        <f>SUMPRODUCT((DEB!$B$10:$B$198=A210)*(DEB!$G$10:$G$198=D478)*(DEB!$H$10:$H$198=E478)*(DEB!$I$10:$I$198=G478)*(DEB!$J$10:$J$198=F478)*(DEB!$K$10:$K$198=H477)*(DEB!$E$10:$E$198))</f>
        <v>0</v>
      </c>
      <c r="C210" s="70">
        <f>SUMPRODUCT((DEB!$B$10:$B$198=A210)*(DEB!$G$10:$G$198=D478)*(DEB!$H$10:$H$198=E478)*(DEB!$I$10:$I$198=G478)*(DEB!$J$10:$J$198=F478)*(DEB!$K$10:$K$198=H477)*(DEB!$F$10:$F$198))</f>
        <v>0</v>
      </c>
      <c r="D210" s="71">
        <f>DEB!G218</f>
        <v>0</v>
      </c>
      <c r="E210" s="72">
        <f>DEB!H218</f>
        <v>0</v>
      </c>
      <c r="F210" s="73">
        <f>DEB!J218</f>
        <v>0</v>
      </c>
      <c r="G210" s="71">
        <f>DEB!I218</f>
        <v>0</v>
      </c>
      <c r="H210" s="74">
        <f>DEB!K218</f>
        <v>0</v>
      </c>
      <c r="K21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10" s="149" t="str">
        <f t="shared" si="4"/>
        <v>doublon</v>
      </c>
    </row>
    <row r="211" spans="1:12" ht="16.5" x14ac:dyDescent="0.3">
      <c r="A211" s="33" t="str">
        <f>DEB!B219</f>
        <v/>
      </c>
      <c r="B211" s="70">
        <f>SUMPRODUCT((DEB!$B$10:$B$198=A211)*(DEB!$G$10:$G$198=D479)*(DEB!$H$10:$H$198=E479)*(DEB!$I$10:$I$198=G479)*(DEB!$J$10:$J$198=F479)*(DEB!$K$10:$K$198=H478)*(DEB!$E$10:$E$198))</f>
        <v>0</v>
      </c>
      <c r="C211" s="70">
        <f>SUMPRODUCT((DEB!$B$10:$B$198=A211)*(DEB!$G$10:$G$198=D479)*(DEB!$H$10:$H$198=E479)*(DEB!$I$10:$I$198=G479)*(DEB!$J$10:$J$198=F479)*(DEB!$K$10:$K$198=H478)*(DEB!$F$10:$F$198))</f>
        <v>0</v>
      </c>
      <c r="D211" s="71">
        <f>DEB!G219</f>
        <v>0</v>
      </c>
      <c r="E211" s="72">
        <f>DEB!H219</f>
        <v>0</v>
      </c>
      <c r="F211" s="73">
        <f>DEB!J219</f>
        <v>0</v>
      </c>
      <c r="G211" s="71">
        <f>DEB!I219</f>
        <v>0</v>
      </c>
      <c r="H211" s="74">
        <f>DEB!K219</f>
        <v>0</v>
      </c>
      <c r="K21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11" s="150" t="str">
        <f t="shared" si="4"/>
        <v>doublon</v>
      </c>
    </row>
    <row r="212" spans="1:12" ht="16.5" x14ac:dyDescent="0.3">
      <c r="A212" s="33" t="str">
        <f>DEB!B220</f>
        <v/>
      </c>
      <c r="B212" s="70">
        <f>SUMPRODUCT((DEB!$B$10:$B$198=A212)*(DEB!$G$10:$G$198=D480)*(DEB!$H$10:$H$198=E480)*(DEB!$I$10:$I$198=G480)*(DEB!$J$10:$J$198=F480)*(DEB!$K$10:$K$198=H479)*(DEB!$E$10:$E$198))</f>
        <v>0</v>
      </c>
      <c r="C212" s="70">
        <f>SUMPRODUCT((DEB!$B$10:$B$198=A212)*(DEB!$G$10:$G$198=D480)*(DEB!$H$10:$H$198=E480)*(DEB!$I$10:$I$198=G480)*(DEB!$J$10:$J$198=F480)*(DEB!$K$10:$K$198=H479)*(DEB!$F$10:$F$198))</f>
        <v>0</v>
      </c>
      <c r="D212" s="71">
        <f>DEB!G220</f>
        <v>0</v>
      </c>
      <c r="E212" s="72">
        <f>DEB!H220</f>
        <v>0</v>
      </c>
      <c r="F212" s="73">
        <f>DEB!J220</f>
        <v>0</v>
      </c>
      <c r="G212" s="71">
        <f>DEB!I220</f>
        <v>0</v>
      </c>
      <c r="H212" s="74">
        <f>DEB!K220</f>
        <v>0</v>
      </c>
      <c r="K21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12" s="149" t="str">
        <f t="shared" si="4"/>
        <v>doublon</v>
      </c>
    </row>
    <row r="213" spans="1:12" ht="16.5" x14ac:dyDescent="0.3">
      <c r="A213" s="33" t="str">
        <f>DEB!B221</f>
        <v/>
      </c>
      <c r="B213" s="70">
        <f>SUMPRODUCT((DEB!$B$10:$B$198=A213)*(DEB!$G$10:$G$198=D481)*(DEB!$H$10:$H$198=E481)*(DEB!$I$10:$I$198=G481)*(DEB!$J$10:$J$198=F481)*(DEB!$K$10:$K$198=H480)*(DEB!$E$10:$E$198))</f>
        <v>0</v>
      </c>
      <c r="C213" s="70">
        <f>SUMPRODUCT((DEB!$B$10:$B$198=A213)*(DEB!$G$10:$G$198=D481)*(DEB!$H$10:$H$198=E481)*(DEB!$I$10:$I$198=G481)*(DEB!$J$10:$J$198=F481)*(DEB!$K$10:$K$198=H480)*(DEB!$F$10:$F$198))</f>
        <v>0</v>
      </c>
      <c r="D213" s="71">
        <f>DEB!G221</f>
        <v>0</v>
      </c>
      <c r="E213" s="72">
        <f>DEB!H221</f>
        <v>0</v>
      </c>
      <c r="F213" s="73">
        <f>DEB!J221</f>
        <v>0</v>
      </c>
      <c r="G213" s="71">
        <f>DEB!I221</f>
        <v>0</v>
      </c>
      <c r="H213" s="74">
        <f>DEB!K221</f>
        <v>0</v>
      </c>
      <c r="K21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13" s="150" t="str">
        <f t="shared" si="4"/>
        <v>doublon</v>
      </c>
    </row>
    <row r="214" spans="1:12" ht="16.5" x14ac:dyDescent="0.3">
      <c r="A214" s="33" t="str">
        <f>DEB!B222</f>
        <v/>
      </c>
      <c r="B214" s="70">
        <f>SUMPRODUCT((DEB!$B$10:$B$198=A214)*(DEB!$G$10:$G$198=D482)*(DEB!$H$10:$H$198=E482)*(DEB!$I$10:$I$198=G482)*(DEB!$J$10:$J$198=F482)*(DEB!$K$10:$K$198=H481)*(DEB!$E$10:$E$198))</f>
        <v>0</v>
      </c>
      <c r="C214" s="70">
        <f>SUMPRODUCT((DEB!$B$10:$B$198=A214)*(DEB!$G$10:$G$198=D482)*(DEB!$H$10:$H$198=E482)*(DEB!$I$10:$I$198=G482)*(DEB!$J$10:$J$198=F482)*(DEB!$K$10:$K$198=H481)*(DEB!$F$10:$F$198))</f>
        <v>0</v>
      </c>
      <c r="D214" s="71">
        <f>DEB!G222</f>
        <v>0</v>
      </c>
      <c r="E214" s="72">
        <f>DEB!H222</f>
        <v>0</v>
      </c>
      <c r="F214" s="73">
        <f>DEB!J222</f>
        <v>0</v>
      </c>
      <c r="G214" s="71">
        <f>DEB!I222</f>
        <v>0</v>
      </c>
      <c r="H214" s="74">
        <f>DEB!K222</f>
        <v>0</v>
      </c>
      <c r="K21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14" s="149" t="str">
        <f t="shared" si="4"/>
        <v>doublon</v>
      </c>
    </row>
    <row r="215" spans="1:12" ht="16.5" x14ac:dyDescent="0.3">
      <c r="A215" s="33" t="str">
        <f>DEB!B223</f>
        <v/>
      </c>
      <c r="B215" s="70">
        <f>SUMPRODUCT((DEB!$B$10:$B$198=A215)*(DEB!$G$10:$G$198=D483)*(DEB!$H$10:$H$198=E483)*(DEB!$I$10:$I$198=G483)*(DEB!$J$10:$J$198=F483)*(DEB!$K$10:$K$198=H482)*(DEB!$E$10:$E$198))</f>
        <v>0</v>
      </c>
      <c r="C215" s="70">
        <f>SUMPRODUCT((DEB!$B$10:$B$198=A215)*(DEB!$G$10:$G$198=D483)*(DEB!$H$10:$H$198=E483)*(DEB!$I$10:$I$198=G483)*(DEB!$J$10:$J$198=F483)*(DEB!$K$10:$K$198=H482)*(DEB!$F$10:$F$198))</f>
        <v>0</v>
      </c>
      <c r="D215" s="71">
        <f>DEB!G223</f>
        <v>0</v>
      </c>
      <c r="E215" s="72">
        <f>DEB!H223</f>
        <v>0</v>
      </c>
      <c r="F215" s="73">
        <f>DEB!J223</f>
        <v>0</v>
      </c>
      <c r="G215" s="71">
        <f>DEB!I223</f>
        <v>0</v>
      </c>
      <c r="H215" s="74">
        <f>DEB!K223</f>
        <v>0</v>
      </c>
      <c r="K21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15" s="150" t="str">
        <f t="shared" si="4"/>
        <v>doublon</v>
      </c>
    </row>
    <row r="216" spans="1:12" ht="16.5" x14ac:dyDescent="0.3">
      <c r="A216" s="33" t="str">
        <f>DEB!B224</f>
        <v/>
      </c>
      <c r="B216" s="70">
        <f>SUMPRODUCT((DEB!$B$10:$B$198=A216)*(DEB!$G$10:$G$198=D484)*(DEB!$H$10:$H$198=E484)*(DEB!$I$10:$I$198=G484)*(DEB!$J$10:$J$198=F484)*(DEB!$K$10:$K$198=H483)*(DEB!$E$10:$E$198))</f>
        <v>0</v>
      </c>
      <c r="C216" s="70">
        <f>SUMPRODUCT((DEB!$B$10:$B$198=A216)*(DEB!$G$10:$G$198=D484)*(DEB!$H$10:$H$198=E484)*(DEB!$I$10:$I$198=G484)*(DEB!$J$10:$J$198=F484)*(DEB!$K$10:$K$198=H483)*(DEB!$F$10:$F$198))</f>
        <v>0</v>
      </c>
      <c r="D216" s="71">
        <f>DEB!G224</f>
        <v>0</v>
      </c>
      <c r="E216" s="72">
        <f>DEB!H224</f>
        <v>0</v>
      </c>
      <c r="F216" s="73">
        <f>DEB!J224</f>
        <v>0</v>
      </c>
      <c r="G216" s="71">
        <f>DEB!I224</f>
        <v>0</v>
      </c>
      <c r="H216" s="74">
        <f>DEB!K224</f>
        <v>0</v>
      </c>
      <c r="K21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16" s="149" t="str">
        <f t="shared" si="4"/>
        <v>doublon</v>
      </c>
    </row>
    <row r="217" spans="1:12" ht="16.5" x14ac:dyDescent="0.3">
      <c r="A217" s="33" t="str">
        <f>DEB!B225</f>
        <v/>
      </c>
      <c r="B217" s="70">
        <f>SUMPRODUCT((DEB!$B$10:$B$198=A217)*(DEB!$G$10:$G$198=D485)*(DEB!$H$10:$H$198=E485)*(DEB!$I$10:$I$198=G485)*(DEB!$J$10:$J$198=F485)*(DEB!$K$10:$K$198=H484)*(DEB!$E$10:$E$198))</f>
        <v>0</v>
      </c>
      <c r="C217" s="70">
        <f>SUMPRODUCT((DEB!$B$10:$B$198=A217)*(DEB!$G$10:$G$198=D485)*(DEB!$H$10:$H$198=E485)*(DEB!$I$10:$I$198=G485)*(DEB!$J$10:$J$198=F485)*(DEB!$K$10:$K$198=H484)*(DEB!$F$10:$F$198))</f>
        <v>0</v>
      </c>
      <c r="D217" s="71">
        <f>DEB!G225</f>
        <v>0</v>
      </c>
      <c r="E217" s="72">
        <f>DEB!H225</f>
        <v>0</v>
      </c>
      <c r="F217" s="73">
        <f>DEB!J225</f>
        <v>0</v>
      </c>
      <c r="G217" s="71">
        <f>DEB!I225</f>
        <v>0</v>
      </c>
      <c r="H217" s="74">
        <f>DEB!K225</f>
        <v>0</v>
      </c>
      <c r="K21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17" s="150" t="str">
        <f t="shared" si="4"/>
        <v>doublon</v>
      </c>
    </row>
    <row r="218" spans="1:12" ht="16.5" x14ac:dyDescent="0.3">
      <c r="A218" s="33" t="str">
        <f>DEB!B226</f>
        <v/>
      </c>
      <c r="B218" s="70">
        <f>SUMPRODUCT((DEB!$B$10:$B$198=A218)*(DEB!$G$10:$G$198=D486)*(DEB!$H$10:$H$198=E486)*(DEB!$I$10:$I$198=G486)*(DEB!$J$10:$J$198=F486)*(DEB!$K$10:$K$198=H485)*(DEB!$E$10:$E$198))</f>
        <v>0</v>
      </c>
      <c r="C218" s="70">
        <f>SUMPRODUCT((DEB!$B$10:$B$198=A218)*(DEB!$G$10:$G$198=D486)*(DEB!$H$10:$H$198=E486)*(DEB!$I$10:$I$198=G486)*(DEB!$J$10:$J$198=F486)*(DEB!$K$10:$K$198=H485)*(DEB!$F$10:$F$198))</f>
        <v>0</v>
      </c>
      <c r="D218" s="71">
        <f>DEB!G226</f>
        <v>0</v>
      </c>
      <c r="E218" s="72">
        <f>DEB!H226</f>
        <v>0</v>
      </c>
      <c r="F218" s="73">
        <f>DEB!J226</f>
        <v>0</v>
      </c>
      <c r="G218" s="71">
        <f>DEB!I226</f>
        <v>0</v>
      </c>
      <c r="H218" s="74">
        <f>DEB!K226</f>
        <v>0</v>
      </c>
      <c r="K21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18" s="149" t="str">
        <f t="shared" si="4"/>
        <v>doublon</v>
      </c>
    </row>
    <row r="219" spans="1:12" ht="16.5" x14ac:dyDescent="0.3">
      <c r="A219" s="33" t="str">
        <f>DEB!B227</f>
        <v/>
      </c>
      <c r="B219" s="70">
        <f>SUMPRODUCT((DEB!$B$10:$B$198=A219)*(DEB!$G$10:$G$198=D487)*(DEB!$H$10:$H$198=E487)*(DEB!$I$10:$I$198=G487)*(DEB!$J$10:$J$198=F487)*(DEB!$K$10:$K$198=H486)*(DEB!$E$10:$E$198))</f>
        <v>0</v>
      </c>
      <c r="C219" s="70">
        <f>SUMPRODUCT((DEB!$B$10:$B$198=A219)*(DEB!$G$10:$G$198=D487)*(DEB!$H$10:$H$198=E487)*(DEB!$I$10:$I$198=G487)*(DEB!$J$10:$J$198=F487)*(DEB!$K$10:$K$198=H486)*(DEB!$F$10:$F$198))</f>
        <v>0</v>
      </c>
      <c r="D219" s="71">
        <f>DEB!G227</f>
        <v>0</v>
      </c>
      <c r="E219" s="72">
        <f>DEB!H227</f>
        <v>0</v>
      </c>
      <c r="F219" s="73">
        <f>DEB!J227</f>
        <v>0</v>
      </c>
      <c r="G219" s="71">
        <f>DEB!I227</f>
        <v>0</v>
      </c>
      <c r="H219" s="74">
        <f>DEB!K227</f>
        <v>0</v>
      </c>
      <c r="K21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19" s="150" t="str">
        <f t="shared" si="4"/>
        <v>doublon</v>
      </c>
    </row>
    <row r="220" spans="1:12" ht="16.5" x14ac:dyDescent="0.3">
      <c r="A220" s="33" t="str">
        <f>DEB!B228</f>
        <v/>
      </c>
      <c r="B220" s="70">
        <f>SUMPRODUCT((DEB!$B$10:$B$198=A220)*(DEB!$G$10:$G$198=D488)*(DEB!$H$10:$H$198=E488)*(DEB!$I$10:$I$198=G488)*(DEB!$J$10:$J$198=F488)*(DEB!$K$10:$K$198=H487)*(DEB!$E$10:$E$198))</f>
        <v>0</v>
      </c>
      <c r="C220" s="70">
        <f>SUMPRODUCT((DEB!$B$10:$B$198=A220)*(DEB!$G$10:$G$198=D488)*(DEB!$H$10:$H$198=E488)*(DEB!$I$10:$I$198=G488)*(DEB!$J$10:$J$198=F488)*(DEB!$K$10:$K$198=H487)*(DEB!$F$10:$F$198))</f>
        <v>0</v>
      </c>
      <c r="D220" s="71">
        <f>DEB!G228</f>
        <v>0</v>
      </c>
      <c r="E220" s="72">
        <f>DEB!H228</f>
        <v>0</v>
      </c>
      <c r="F220" s="73">
        <f>DEB!J228</f>
        <v>0</v>
      </c>
      <c r="G220" s="71">
        <f>DEB!I228</f>
        <v>0</v>
      </c>
      <c r="H220" s="74">
        <f>DEB!K228</f>
        <v>0</v>
      </c>
      <c r="K22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20" s="149" t="str">
        <f t="shared" si="4"/>
        <v>doublon</v>
      </c>
    </row>
    <row r="221" spans="1:12" ht="16.5" x14ac:dyDescent="0.3">
      <c r="A221" s="33" t="str">
        <f>DEB!B229</f>
        <v/>
      </c>
      <c r="B221" s="70">
        <f>SUMPRODUCT((DEB!$B$10:$B$198=A221)*(DEB!$G$10:$G$198=D489)*(DEB!$H$10:$H$198=E489)*(DEB!$I$10:$I$198=G489)*(DEB!$J$10:$J$198=F489)*(DEB!$K$10:$K$198=H488)*(DEB!$E$10:$E$198))</f>
        <v>0</v>
      </c>
      <c r="C221" s="70">
        <f>SUMPRODUCT((DEB!$B$10:$B$198=A221)*(DEB!$G$10:$G$198=D489)*(DEB!$H$10:$H$198=E489)*(DEB!$I$10:$I$198=G489)*(DEB!$J$10:$J$198=F489)*(DEB!$K$10:$K$198=H488)*(DEB!$F$10:$F$198))</f>
        <v>0</v>
      </c>
      <c r="D221" s="71">
        <f>DEB!G229</f>
        <v>0</v>
      </c>
      <c r="E221" s="72">
        <f>DEB!H229</f>
        <v>0</v>
      </c>
      <c r="F221" s="73">
        <f>DEB!J229</f>
        <v>0</v>
      </c>
      <c r="G221" s="71">
        <f>DEB!I229</f>
        <v>0</v>
      </c>
      <c r="H221" s="74">
        <f>DEB!K229</f>
        <v>0</v>
      </c>
      <c r="K22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21" s="150" t="str">
        <f t="shared" si="4"/>
        <v>doublon</v>
      </c>
    </row>
    <row r="222" spans="1:12" ht="16.5" x14ac:dyDescent="0.3">
      <c r="A222" s="33" t="str">
        <f>DEB!B230</f>
        <v/>
      </c>
      <c r="B222" s="70">
        <f>SUMPRODUCT((DEB!$B$10:$B$198=A222)*(DEB!$G$10:$G$198=D490)*(DEB!$H$10:$H$198=E490)*(DEB!$I$10:$I$198=G490)*(DEB!$J$10:$J$198=F490)*(DEB!$K$10:$K$198=H489)*(DEB!$E$10:$E$198))</f>
        <v>0</v>
      </c>
      <c r="C222" s="70">
        <f>SUMPRODUCT((DEB!$B$10:$B$198=A222)*(DEB!$G$10:$G$198=D490)*(DEB!$H$10:$H$198=E490)*(DEB!$I$10:$I$198=G490)*(DEB!$J$10:$J$198=F490)*(DEB!$K$10:$K$198=H489)*(DEB!$F$10:$F$198))</f>
        <v>0</v>
      </c>
      <c r="D222" s="71">
        <f>DEB!G230</f>
        <v>0</v>
      </c>
      <c r="E222" s="72">
        <f>DEB!H230</f>
        <v>0</v>
      </c>
      <c r="F222" s="73">
        <f>DEB!J230</f>
        <v>0</v>
      </c>
      <c r="G222" s="71">
        <f>DEB!I230</f>
        <v>0</v>
      </c>
      <c r="H222" s="74">
        <f>DEB!K230</f>
        <v>0</v>
      </c>
      <c r="K22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22" s="149" t="str">
        <f t="shared" si="4"/>
        <v>doublon</v>
      </c>
    </row>
    <row r="223" spans="1:12" ht="16.5" x14ac:dyDescent="0.3">
      <c r="A223" s="33" t="str">
        <f>DEB!B231</f>
        <v/>
      </c>
      <c r="B223" s="70">
        <f>SUMPRODUCT((DEB!$B$10:$B$198=A223)*(DEB!$G$10:$G$198=D491)*(DEB!$H$10:$H$198=E491)*(DEB!$I$10:$I$198=G491)*(DEB!$J$10:$J$198=F491)*(DEB!$K$10:$K$198=H490)*(DEB!$E$10:$E$198))</f>
        <v>0</v>
      </c>
      <c r="C223" s="70">
        <f>SUMPRODUCT((DEB!$B$10:$B$198=A223)*(DEB!$G$10:$G$198=D491)*(DEB!$H$10:$H$198=E491)*(DEB!$I$10:$I$198=G491)*(DEB!$J$10:$J$198=F491)*(DEB!$K$10:$K$198=H490)*(DEB!$F$10:$F$198))</f>
        <v>0</v>
      </c>
      <c r="D223" s="71">
        <f>DEB!G231</f>
        <v>0</v>
      </c>
      <c r="E223" s="72">
        <f>DEB!H231</f>
        <v>0</v>
      </c>
      <c r="F223" s="73">
        <f>DEB!J231</f>
        <v>0</v>
      </c>
      <c r="G223" s="71">
        <f>DEB!I231</f>
        <v>0</v>
      </c>
      <c r="H223" s="74">
        <f>DEB!K231</f>
        <v>0</v>
      </c>
      <c r="K22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23" s="150" t="str">
        <f t="shared" si="4"/>
        <v>doublon</v>
      </c>
    </row>
    <row r="224" spans="1:12" ht="16.5" x14ac:dyDescent="0.3">
      <c r="A224" s="33" t="str">
        <f>DEB!B232</f>
        <v/>
      </c>
      <c r="B224" s="70">
        <f>SUMPRODUCT((DEB!$B$10:$B$198=A224)*(DEB!$G$10:$G$198=D492)*(DEB!$H$10:$H$198=E492)*(DEB!$I$10:$I$198=G492)*(DEB!$J$10:$J$198=F492)*(DEB!$K$10:$K$198=H491)*(DEB!$E$10:$E$198))</f>
        <v>0</v>
      </c>
      <c r="C224" s="70">
        <f>SUMPRODUCT((DEB!$B$10:$B$198=A224)*(DEB!$G$10:$G$198=D492)*(DEB!$H$10:$H$198=E492)*(DEB!$I$10:$I$198=G492)*(DEB!$J$10:$J$198=F492)*(DEB!$K$10:$K$198=H491)*(DEB!$F$10:$F$198))</f>
        <v>0</v>
      </c>
      <c r="D224" s="71">
        <f>DEB!G232</f>
        <v>0</v>
      </c>
      <c r="E224" s="72">
        <f>DEB!H232</f>
        <v>0</v>
      </c>
      <c r="F224" s="73">
        <f>DEB!J232</f>
        <v>0</v>
      </c>
      <c r="G224" s="71">
        <f>DEB!I232</f>
        <v>0</v>
      </c>
      <c r="H224" s="74">
        <f>DEB!K232</f>
        <v>0</v>
      </c>
      <c r="K22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24" s="149" t="str">
        <f t="shared" si="4"/>
        <v>doublon</v>
      </c>
    </row>
    <row r="225" spans="1:12" ht="16.5" x14ac:dyDescent="0.3">
      <c r="A225" s="33" t="str">
        <f>DEB!B233</f>
        <v/>
      </c>
      <c r="B225" s="70">
        <f>SUMPRODUCT((DEB!$B$10:$B$198=A225)*(DEB!$G$10:$G$198=D493)*(DEB!$H$10:$H$198=E493)*(DEB!$I$10:$I$198=G493)*(DEB!$J$10:$J$198=F493)*(DEB!$K$10:$K$198=H492)*(DEB!$E$10:$E$198))</f>
        <v>0</v>
      </c>
      <c r="C225" s="70">
        <f>SUMPRODUCT((DEB!$B$10:$B$198=A225)*(DEB!$G$10:$G$198=D493)*(DEB!$H$10:$H$198=E493)*(DEB!$I$10:$I$198=G493)*(DEB!$J$10:$J$198=F493)*(DEB!$K$10:$K$198=H492)*(DEB!$F$10:$F$198))</f>
        <v>0</v>
      </c>
      <c r="D225" s="71">
        <f>DEB!G233</f>
        <v>0</v>
      </c>
      <c r="E225" s="72">
        <f>DEB!H233</f>
        <v>0</v>
      </c>
      <c r="F225" s="73">
        <f>DEB!J233</f>
        <v>0</v>
      </c>
      <c r="G225" s="71">
        <f>DEB!I233</f>
        <v>0</v>
      </c>
      <c r="H225" s="74">
        <f>DEB!K233</f>
        <v>0</v>
      </c>
      <c r="K22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25" s="150" t="str">
        <f t="shared" si="4"/>
        <v>doublon</v>
      </c>
    </row>
    <row r="226" spans="1:12" ht="16.5" x14ac:dyDescent="0.3">
      <c r="A226" s="33" t="str">
        <f>DEB!B234</f>
        <v/>
      </c>
      <c r="B226" s="70">
        <f>SUMPRODUCT((DEB!$B$10:$B$198=A226)*(DEB!$G$10:$G$198=D494)*(DEB!$H$10:$H$198=E494)*(DEB!$I$10:$I$198=G494)*(DEB!$J$10:$J$198=F494)*(DEB!$K$10:$K$198=H493)*(DEB!$E$10:$E$198))</f>
        <v>0</v>
      </c>
      <c r="C226" s="70">
        <f>SUMPRODUCT((DEB!$B$10:$B$198=A226)*(DEB!$G$10:$G$198=D494)*(DEB!$H$10:$H$198=E494)*(DEB!$I$10:$I$198=G494)*(DEB!$J$10:$J$198=F494)*(DEB!$K$10:$K$198=H493)*(DEB!$F$10:$F$198))</f>
        <v>0</v>
      </c>
      <c r="D226" s="71">
        <f>DEB!G234</f>
        <v>0</v>
      </c>
      <c r="E226" s="72">
        <f>DEB!H234</f>
        <v>0</v>
      </c>
      <c r="F226" s="73">
        <f>DEB!J234</f>
        <v>0</v>
      </c>
      <c r="G226" s="71">
        <f>DEB!I234</f>
        <v>0</v>
      </c>
      <c r="H226" s="74">
        <f>DEB!K234</f>
        <v>0</v>
      </c>
      <c r="K22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26" s="149" t="str">
        <f t="shared" si="4"/>
        <v>doublon</v>
      </c>
    </row>
    <row r="227" spans="1:12" ht="16.5" x14ac:dyDescent="0.3">
      <c r="A227" s="33" t="str">
        <f>DEB!B235</f>
        <v/>
      </c>
      <c r="B227" s="70">
        <f>SUMPRODUCT((DEB!$B$10:$B$198=A227)*(DEB!$G$10:$G$198=D495)*(DEB!$H$10:$H$198=E495)*(DEB!$I$10:$I$198=G495)*(DEB!$J$10:$J$198=F495)*(DEB!$K$10:$K$198=H494)*(DEB!$E$10:$E$198))</f>
        <v>0</v>
      </c>
      <c r="C227" s="70">
        <f>SUMPRODUCT((DEB!$B$10:$B$198=A227)*(DEB!$G$10:$G$198=D495)*(DEB!$H$10:$H$198=E495)*(DEB!$I$10:$I$198=G495)*(DEB!$J$10:$J$198=F495)*(DEB!$K$10:$K$198=H494)*(DEB!$F$10:$F$198))</f>
        <v>0</v>
      </c>
      <c r="D227" s="71">
        <f>DEB!G235</f>
        <v>0</v>
      </c>
      <c r="E227" s="72">
        <f>DEB!H235</f>
        <v>0</v>
      </c>
      <c r="F227" s="73">
        <f>DEB!J235</f>
        <v>0</v>
      </c>
      <c r="G227" s="71">
        <f>DEB!I235</f>
        <v>0</v>
      </c>
      <c r="H227" s="74">
        <f>DEB!K235</f>
        <v>0</v>
      </c>
      <c r="K22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27" s="150" t="str">
        <f t="shared" si="4"/>
        <v>doublon</v>
      </c>
    </row>
    <row r="228" spans="1:12" ht="16.5" x14ac:dyDescent="0.3">
      <c r="A228" s="33" t="str">
        <f>DEB!B236</f>
        <v/>
      </c>
      <c r="B228" s="70">
        <f>SUMPRODUCT((DEB!$B$10:$B$198=A228)*(DEB!$G$10:$G$198=D496)*(DEB!$H$10:$H$198=E496)*(DEB!$I$10:$I$198=G496)*(DEB!$J$10:$J$198=F496)*(DEB!$K$10:$K$198=H495)*(DEB!$E$10:$E$198))</f>
        <v>0</v>
      </c>
      <c r="C228" s="70">
        <f>SUMPRODUCT((DEB!$B$10:$B$198=A228)*(DEB!$G$10:$G$198=D496)*(DEB!$H$10:$H$198=E496)*(DEB!$I$10:$I$198=G496)*(DEB!$J$10:$J$198=F496)*(DEB!$K$10:$K$198=H495)*(DEB!$F$10:$F$198))</f>
        <v>0</v>
      </c>
      <c r="D228" s="71">
        <f>DEB!G236</f>
        <v>0</v>
      </c>
      <c r="E228" s="72">
        <f>DEB!H236</f>
        <v>0</v>
      </c>
      <c r="F228" s="73">
        <f>DEB!J236</f>
        <v>0</v>
      </c>
      <c r="G228" s="71">
        <f>DEB!I236</f>
        <v>0</v>
      </c>
      <c r="H228" s="74">
        <f>DEB!K236</f>
        <v>0</v>
      </c>
      <c r="K22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28" s="149" t="str">
        <f t="shared" si="4"/>
        <v>doublon</v>
      </c>
    </row>
    <row r="229" spans="1:12" ht="16.5" x14ac:dyDescent="0.3">
      <c r="A229" s="33" t="str">
        <f>DEB!B237</f>
        <v/>
      </c>
      <c r="B229" s="70">
        <f>SUMPRODUCT((DEB!$B$10:$B$198=A229)*(DEB!$G$10:$G$198=D497)*(DEB!$H$10:$H$198=E497)*(DEB!$I$10:$I$198=G497)*(DEB!$J$10:$J$198=F497)*(DEB!$K$10:$K$198=H496)*(DEB!$E$10:$E$198))</f>
        <v>0</v>
      </c>
      <c r="C229" s="70">
        <f>SUMPRODUCT((DEB!$B$10:$B$198=A229)*(DEB!$G$10:$G$198=D497)*(DEB!$H$10:$H$198=E497)*(DEB!$I$10:$I$198=G497)*(DEB!$J$10:$J$198=F497)*(DEB!$K$10:$K$198=H496)*(DEB!$F$10:$F$198))</f>
        <v>0</v>
      </c>
      <c r="D229" s="71">
        <f>DEB!G237</f>
        <v>0</v>
      </c>
      <c r="E229" s="72">
        <f>DEB!H237</f>
        <v>0</v>
      </c>
      <c r="F229" s="73">
        <f>DEB!J237</f>
        <v>0</v>
      </c>
      <c r="G229" s="71">
        <f>DEB!I237</f>
        <v>0</v>
      </c>
      <c r="H229" s="74">
        <f>DEB!K237</f>
        <v>0</v>
      </c>
      <c r="K22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29" s="150" t="str">
        <f t="shared" ref="L229:L292" si="5">IF(MATCH(B:B,B:B,0)=ROW(), "ok", "doublon")</f>
        <v>doublon</v>
      </c>
    </row>
    <row r="230" spans="1:12" ht="16.5" x14ac:dyDescent="0.3">
      <c r="A230" s="33" t="str">
        <f>DEB!B238</f>
        <v/>
      </c>
      <c r="B230" s="70">
        <f>SUMPRODUCT((DEB!$B$10:$B$198=A230)*(DEB!$G$10:$G$198=D498)*(DEB!$H$10:$H$198=E498)*(DEB!$I$10:$I$198=G498)*(DEB!$J$10:$J$198=F498)*(DEB!$K$10:$K$198=H497)*(DEB!$E$10:$E$198))</f>
        <v>0</v>
      </c>
      <c r="C230" s="70">
        <f>SUMPRODUCT((DEB!$B$10:$B$198=A230)*(DEB!$G$10:$G$198=D498)*(DEB!$H$10:$H$198=E498)*(DEB!$I$10:$I$198=G498)*(DEB!$J$10:$J$198=F498)*(DEB!$K$10:$K$198=H497)*(DEB!$F$10:$F$198))</f>
        <v>0</v>
      </c>
      <c r="D230" s="71">
        <f>DEB!G238</f>
        <v>0</v>
      </c>
      <c r="E230" s="72">
        <f>DEB!H238</f>
        <v>0</v>
      </c>
      <c r="F230" s="73">
        <f>DEB!J238</f>
        <v>0</v>
      </c>
      <c r="G230" s="71">
        <f>DEB!I238</f>
        <v>0</v>
      </c>
      <c r="H230" s="74">
        <f>DEB!K238</f>
        <v>0</v>
      </c>
      <c r="K23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30" s="149" t="str">
        <f t="shared" si="5"/>
        <v>doublon</v>
      </c>
    </row>
    <row r="231" spans="1:12" ht="16.5" x14ac:dyDescent="0.3">
      <c r="A231" s="33" t="str">
        <f>DEB!B239</f>
        <v/>
      </c>
      <c r="B231" s="70">
        <f>SUMPRODUCT((DEB!$B$10:$B$198=A231)*(DEB!$G$10:$G$198=D499)*(DEB!$H$10:$H$198=E499)*(DEB!$I$10:$I$198=G499)*(DEB!$J$10:$J$198=F499)*(DEB!$K$10:$K$198=H498)*(DEB!$E$10:$E$198))</f>
        <v>0</v>
      </c>
      <c r="C231" s="70">
        <f>SUMPRODUCT((DEB!$B$10:$B$198=A231)*(DEB!$G$10:$G$198=D499)*(DEB!$H$10:$H$198=E499)*(DEB!$I$10:$I$198=G499)*(DEB!$J$10:$J$198=F499)*(DEB!$K$10:$K$198=H498)*(DEB!$F$10:$F$198))</f>
        <v>0</v>
      </c>
      <c r="D231" s="71">
        <f>DEB!G239</f>
        <v>0</v>
      </c>
      <c r="E231" s="72">
        <f>DEB!H239</f>
        <v>0</v>
      </c>
      <c r="F231" s="73">
        <f>DEB!J239</f>
        <v>0</v>
      </c>
      <c r="G231" s="71">
        <f>DEB!I239</f>
        <v>0</v>
      </c>
      <c r="H231" s="74">
        <f>DEB!K239</f>
        <v>0</v>
      </c>
      <c r="K23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31" s="150" t="str">
        <f t="shared" si="5"/>
        <v>doublon</v>
      </c>
    </row>
    <row r="232" spans="1:12" ht="16.5" x14ac:dyDescent="0.3">
      <c r="A232" s="33" t="str">
        <f>DEB!B240</f>
        <v/>
      </c>
      <c r="B232" s="70">
        <f>SUMPRODUCT((DEB!$B$10:$B$198=A232)*(DEB!$G$10:$G$198=D500)*(DEB!$H$10:$H$198=E500)*(DEB!$I$10:$I$198=G500)*(DEB!$J$10:$J$198=F500)*(DEB!$K$10:$K$198=H499)*(DEB!$E$10:$E$198))</f>
        <v>0</v>
      </c>
      <c r="C232" s="70">
        <f>SUMPRODUCT((DEB!$B$10:$B$198=A232)*(DEB!$G$10:$G$198=D500)*(DEB!$H$10:$H$198=E500)*(DEB!$I$10:$I$198=G500)*(DEB!$J$10:$J$198=F500)*(DEB!$K$10:$K$198=H499)*(DEB!$F$10:$F$198))</f>
        <v>0</v>
      </c>
      <c r="D232" s="71">
        <f>DEB!G240</f>
        <v>0</v>
      </c>
      <c r="E232" s="72">
        <f>DEB!H240</f>
        <v>0</v>
      </c>
      <c r="F232" s="73">
        <f>DEB!J240</f>
        <v>0</v>
      </c>
      <c r="G232" s="71">
        <f>DEB!I240</f>
        <v>0</v>
      </c>
      <c r="H232" s="74">
        <f>DEB!K240</f>
        <v>0</v>
      </c>
      <c r="K23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32" s="149" t="str">
        <f t="shared" si="5"/>
        <v>doublon</v>
      </c>
    </row>
    <row r="233" spans="1:12" ht="16.5" x14ac:dyDescent="0.3">
      <c r="A233" s="33" t="str">
        <f>DEB!B241</f>
        <v/>
      </c>
      <c r="B233" s="70">
        <f>SUMPRODUCT((DEB!$B$10:$B$198=A233)*(DEB!$G$10:$G$198=D501)*(DEB!$H$10:$H$198=E501)*(DEB!$I$10:$I$198=G501)*(DEB!$J$10:$J$198=F501)*(DEB!$K$10:$K$198=H500)*(DEB!$E$10:$E$198))</f>
        <v>0</v>
      </c>
      <c r="C233" s="70">
        <f>SUMPRODUCT((DEB!$B$10:$B$198=A233)*(DEB!$G$10:$G$198=D501)*(DEB!$H$10:$H$198=E501)*(DEB!$I$10:$I$198=G501)*(DEB!$J$10:$J$198=F501)*(DEB!$K$10:$K$198=H500)*(DEB!$F$10:$F$198))</f>
        <v>0</v>
      </c>
      <c r="D233" s="71">
        <f>DEB!G241</f>
        <v>0</v>
      </c>
      <c r="E233" s="72">
        <f>DEB!H241</f>
        <v>0</v>
      </c>
      <c r="F233" s="73">
        <f>DEB!J241</f>
        <v>0</v>
      </c>
      <c r="G233" s="71">
        <f>DEB!I241</f>
        <v>0</v>
      </c>
      <c r="H233" s="74">
        <f>DEB!K241</f>
        <v>0</v>
      </c>
      <c r="K23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33" s="150" t="str">
        <f t="shared" si="5"/>
        <v>doublon</v>
      </c>
    </row>
    <row r="234" spans="1:12" ht="16.5" x14ac:dyDescent="0.3">
      <c r="A234" s="33" t="str">
        <f>DEB!B242</f>
        <v/>
      </c>
      <c r="B234" s="70">
        <f>SUMPRODUCT((DEB!$B$10:$B$198=A234)*(DEB!$G$10:$G$198=D502)*(DEB!$H$10:$H$198=E502)*(DEB!$I$10:$I$198=G502)*(DEB!$J$10:$J$198=F502)*(DEB!$K$10:$K$198=H501)*(DEB!$E$10:$E$198))</f>
        <v>0</v>
      </c>
      <c r="C234" s="70">
        <f>SUMPRODUCT((DEB!$B$10:$B$198=A234)*(DEB!$G$10:$G$198=D502)*(DEB!$H$10:$H$198=E502)*(DEB!$I$10:$I$198=G502)*(DEB!$J$10:$J$198=F502)*(DEB!$K$10:$K$198=H501)*(DEB!$F$10:$F$198))</f>
        <v>0</v>
      </c>
      <c r="D234" s="71">
        <f>DEB!G242</f>
        <v>0</v>
      </c>
      <c r="E234" s="72">
        <f>DEB!H242</f>
        <v>0</v>
      </c>
      <c r="F234" s="73">
        <f>DEB!J242</f>
        <v>0</v>
      </c>
      <c r="G234" s="71">
        <f>DEB!I242</f>
        <v>0</v>
      </c>
      <c r="H234" s="74">
        <f>DEB!K242</f>
        <v>0</v>
      </c>
      <c r="K23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34" s="149" t="str">
        <f t="shared" si="5"/>
        <v>doublon</v>
      </c>
    </row>
    <row r="235" spans="1:12" ht="16.5" x14ac:dyDescent="0.3">
      <c r="A235" s="33" t="str">
        <f>DEB!B243</f>
        <v/>
      </c>
      <c r="B235" s="70">
        <f>SUMPRODUCT((DEB!$B$10:$B$198=A235)*(DEB!$G$10:$G$198=D503)*(DEB!$H$10:$H$198=E503)*(DEB!$I$10:$I$198=G503)*(DEB!$J$10:$J$198=F503)*(DEB!$K$10:$K$198=H502)*(DEB!$E$10:$E$198))</f>
        <v>0</v>
      </c>
      <c r="C235" s="70">
        <f>SUMPRODUCT((DEB!$B$10:$B$198=A235)*(DEB!$G$10:$G$198=D503)*(DEB!$H$10:$H$198=E503)*(DEB!$I$10:$I$198=G503)*(DEB!$J$10:$J$198=F503)*(DEB!$K$10:$K$198=H502)*(DEB!$F$10:$F$198))</f>
        <v>0</v>
      </c>
      <c r="D235" s="71">
        <f>DEB!G243</f>
        <v>0</v>
      </c>
      <c r="E235" s="72">
        <f>DEB!H243</f>
        <v>0</v>
      </c>
      <c r="F235" s="73">
        <f>DEB!J243</f>
        <v>0</v>
      </c>
      <c r="G235" s="71">
        <f>DEB!I243</f>
        <v>0</v>
      </c>
      <c r="H235" s="74">
        <f>DEB!K243</f>
        <v>0</v>
      </c>
      <c r="K23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35" s="150" t="str">
        <f t="shared" si="5"/>
        <v>doublon</v>
      </c>
    </row>
    <row r="236" spans="1:12" ht="16.5" x14ac:dyDescent="0.3">
      <c r="A236" s="33" t="str">
        <f>DEB!B244</f>
        <v/>
      </c>
      <c r="B236" s="70">
        <f>SUMPRODUCT((DEB!$B$10:$B$198=A236)*(DEB!$G$10:$G$198=D504)*(DEB!$H$10:$H$198=E504)*(DEB!$I$10:$I$198=G504)*(DEB!$J$10:$J$198=F504)*(DEB!$K$10:$K$198=H503)*(DEB!$E$10:$E$198))</f>
        <v>0</v>
      </c>
      <c r="C236" s="70">
        <f>SUMPRODUCT((DEB!$B$10:$B$198=A236)*(DEB!$G$10:$G$198=D504)*(DEB!$H$10:$H$198=E504)*(DEB!$I$10:$I$198=G504)*(DEB!$J$10:$J$198=F504)*(DEB!$K$10:$K$198=H503)*(DEB!$F$10:$F$198))</f>
        <v>0</v>
      </c>
      <c r="D236" s="71">
        <f>DEB!G244</f>
        <v>0</v>
      </c>
      <c r="E236" s="72">
        <f>DEB!H244</f>
        <v>0</v>
      </c>
      <c r="F236" s="73">
        <f>DEB!J244</f>
        <v>0</v>
      </c>
      <c r="G236" s="71">
        <f>DEB!I244</f>
        <v>0</v>
      </c>
      <c r="H236" s="74">
        <f>DEB!K244</f>
        <v>0</v>
      </c>
      <c r="K23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36" s="149" t="str">
        <f t="shared" si="5"/>
        <v>doublon</v>
      </c>
    </row>
    <row r="237" spans="1:12" ht="16.5" x14ac:dyDescent="0.3">
      <c r="A237" s="33" t="str">
        <f>DEB!B245</f>
        <v/>
      </c>
      <c r="B237" s="70">
        <f>SUMPRODUCT((DEB!$B$10:$B$198=A237)*(DEB!$G$10:$G$198=D505)*(DEB!$H$10:$H$198=E505)*(DEB!$I$10:$I$198=G505)*(DEB!$J$10:$J$198=F505)*(DEB!$K$10:$K$198=H504)*(DEB!$E$10:$E$198))</f>
        <v>0</v>
      </c>
      <c r="C237" s="70">
        <f>SUMPRODUCT((DEB!$B$10:$B$198=A237)*(DEB!$G$10:$G$198=D505)*(DEB!$H$10:$H$198=E505)*(DEB!$I$10:$I$198=G505)*(DEB!$J$10:$J$198=F505)*(DEB!$K$10:$K$198=H504)*(DEB!$F$10:$F$198))</f>
        <v>0</v>
      </c>
      <c r="D237" s="71">
        <f>DEB!G245</f>
        <v>0</v>
      </c>
      <c r="E237" s="72">
        <f>DEB!H245</f>
        <v>0</v>
      </c>
      <c r="F237" s="73">
        <f>DEB!J245</f>
        <v>0</v>
      </c>
      <c r="G237" s="71">
        <f>DEB!I245</f>
        <v>0</v>
      </c>
      <c r="H237" s="74">
        <f>DEB!K245</f>
        <v>0</v>
      </c>
      <c r="K23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37" s="150" t="str">
        <f t="shared" si="5"/>
        <v>doublon</v>
      </c>
    </row>
    <row r="238" spans="1:12" ht="16.5" x14ac:dyDescent="0.3">
      <c r="A238" s="33" t="str">
        <f>DEB!B246</f>
        <v/>
      </c>
      <c r="B238" s="70">
        <f>SUMPRODUCT((DEB!$B$10:$B$198=A238)*(DEB!$G$10:$G$198=D506)*(DEB!$H$10:$H$198=E506)*(DEB!$I$10:$I$198=G506)*(DEB!$J$10:$J$198=F506)*(DEB!$K$10:$K$198=H505)*(DEB!$E$10:$E$198))</f>
        <v>0</v>
      </c>
      <c r="C238" s="70">
        <f>SUMPRODUCT((DEB!$B$10:$B$198=A238)*(DEB!$G$10:$G$198=D506)*(DEB!$H$10:$H$198=E506)*(DEB!$I$10:$I$198=G506)*(DEB!$J$10:$J$198=F506)*(DEB!$K$10:$K$198=H505)*(DEB!$F$10:$F$198))</f>
        <v>0</v>
      </c>
      <c r="D238" s="71">
        <f>DEB!G246</f>
        <v>0</v>
      </c>
      <c r="E238" s="72">
        <f>DEB!H246</f>
        <v>0</v>
      </c>
      <c r="F238" s="73">
        <f>DEB!J246</f>
        <v>0</v>
      </c>
      <c r="G238" s="71">
        <f>DEB!I246</f>
        <v>0</v>
      </c>
      <c r="H238" s="74">
        <f>DEB!K246</f>
        <v>0</v>
      </c>
      <c r="K23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38" s="149" t="str">
        <f t="shared" si="5"/>
        <v>doublon</v>
      </c>
    </row>
    <row r="239" spans="1:12" ht="16.5" x14ac:dyDescent="0.3">
      <c r="A239" s="33" t="str">
        <f>DEB!B247</f>
        <v/>
      </c>
      <c r="B239" s="70">
        <f>SUMPRODUCT((DEB!$B$10:$B$198=A239)*(DEB!$G$10:$G$198=D507)*(DEB!$H$10:$H$198=E507)*(DEB!$I$10:$I$198=G507)*(DEB!$J$10:$J$198=F507)*(DEB!$K$10:$K$198=H506)*(DEB!$E$10:$E$198))</f>
        <v>0</v>
      </c>
      <c r="C239" s="70">
        <f>SUMPRODUCT((DEB!$B$10:$B$198=A239)*(DEB!$G$10:$G$198=D507)*(DEB!$H$10:$H$198=E507)*(DEB!$I$10:$I$198=G507)*(DEB!$J$10:$J$198=F507)*(DEB!$K$10:$K$198=H506)*(DEB!$F$10:$F$198))</f>
        <v>0</v>
      </c>
      <c r="D239" s="71">
        <f>DEB!G247</f>
        <v>0</v>
      </c>
      <c r="E239" s="72">
        <f>DEB!H247</f>
        <v>0</v>
      </c>
      <c r="F239" s="73">
        <f>DEB!J247</f>
        <v>0</v>
      </c>
      <c r="G239" s="71">
        <f>DEB!I247</f>
        <v>0</v>
      </c>
      <c r="H239" s="74">
        <f>DEB!K247</f>
        <v>0</v>
      </c>
      <c r="K23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39" s="150" t="str">
        <f t="shared" si="5"/>
        <v>doublon</v>
      </c>
    </row>
    <row r="240" spans="1:12" ht="16.5" x14ac:dyDescent="0.3">
      <c r="A240" s="33" t="str">
        <f>DEB!B248</f>
        <v/>
      </c>
      <c r="B240" s="70">
        <f>SUMPRODUCT((DEB!$B$10:$B$198=A240)*(DEB!$G$10:$G$198=D508)*(DEB!$H$10:$H$198=E508)*(DEB!$I$10:$I$198=G508)*(DEB!$J$10:$J$198=F508)*(DEB!$K$10:$K$198=H507)*(DEB!$E$10:$E$198))</f>
        <v>0</v>
      </c>
      <c r="C240" s="70">
        <f>SUMPRODUCT((DEB!$B$10:$B$198=A240)*(DEB!$G$10:$G$198=D508)*(DEB!$H$10:$H$198=E508)*(DEB!$I$10:$I$198=G508)*(DEB!$J$10:$J$198=F508)*(DEB!$K$10:$K$198=H507)*(DEB!$F$10:$F$198))</f>
        <v>0</v>
      </c>
      <c r="D240" s="71">
        <f>DEB!G248</f>
        <v>0</v>
      </c>
      <c r="E240" s="72">
        <f>DEB!H248</f>
        <v>0</v>
      </c>
      <c r="F240" s="73">
        <f>DEB!J248</f>
        <v>0</v>
      </c>
      <c r="G240" s="71">
        <f>DEB!I248</f>
        <v>0</v>
      </c>
      <c r="H240" s="74">
        <f>DEB!K248</f>
        <v>0</v>
      </c>
      <c r="K24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40" s="149" t="str">
        <f t="shared" si="5"/>
        <v>doublon</v>
      </c>
    </row>
    <row r="241" spans="1:12" ht="16.5" x14ac:dyDescent="0.3">
      <c r="A241" s="33" t="str">
        <f>DEB!B249</f>
        <v/>
      </c>
      <c r="B241" s="70">
        <f>SUMPRODUCT((DEB!$B$10:$B$198=A241)*(DEB!$G$10:$G$198=D509)*(DEB!$H$10:$H$198=E509)*(DEB!$I$10:$I$198=G509)*(DEB!$J$10:$J$198=F509)*(DEB!$K$10:$K$198=H508)*(DEB!$E$10:$E$198))</f>
        <v>0</v>
      </c>
      <c r="C241" s="70">
        <f>SUMPRODUCT((DEB!$B$10:$B$198=A241)*(DEB!$G$10:$G$198=D509)*(DEB!$H$10:$H$198=E509)*(DEB!$I$10:$I$198=G509)*(DEB!$J$10:$J$198=F509)*(DEB!$K$10:$K$198=H508)*(DEB!$F$10:$F$198))</f>
        <v>0</v>
      </c>
      <c r="D241" s="71">
        <f>DEB!G249</f>
        <v>0</v>
      </c>
      <c r="E241" s="72">
        <f>DEB!H249</f>
        <v>0</v>
      </c>
      <c r="F241" s="73">
        <f>DEB!J249</f>
        <v>0</v>
      </c>
      <c r="G241" s="71">
        <f>DEB!I249</f>
        <v>0</v>
      </c>
      <c r="H241" s="74">
        <f>DEB!K249</f>
        <v>0</v>
      </c>
      <c r="K24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41" s="150" t="str">
        <f t="shared" si="5"/>
        <v>doublon</v>
      </c>
    </row>
    <row r="242" spans="1:12" ht="16.5" x14ac:dyDescent="0.3">
      <c r="A242" s="33" t="str">
        <f>DEB!B250</f>
        <v/>
      </c>
      <c r="B242" s="70">
        <f>SUMPRODUCT((DEB!$B$10:$B$198=A242)*(DEB!$G$10:$G$198=D510)*(DEB!$H$10:$H$198=E510)*(DEB!$I$10:$I$198=G510)*(DEB!$J$10:$J$198=F510)*(DEB!$K$10:$K$198=H509)*(DEB!$E$10:$E$198))</f>
        <v>0</v>
      </c>
      <c r="C242" s="70">
        <f>SUMPRODUCT((DEB!$B$10:$B$198=A242)*(DEB!$G$10:$G$198=D510)*(DEB!$H$10:$H$198=E510)*(DEB!$I$10:$I$198=G510)*(DEB!$J$10:$J$198=F510)*(DEB!$K$10:$K$198=H509)*(DEB!$F$10:$F$198))</f>
        <v>0</v>
      </c>
      <c r="D242" s="71">
        <f>DEB!G250</f>
        <v>0</v>
      </c>
      <c r="E242" s="72">
        <f>DEB!H250</f>
        <v>0</v>
      </c>
      <c r="F242" s="73">
        <f>DEB!J250</f>
        <v>0</v>
      </c>
      <c r="G242" s="71">
        <f>DEB!I250</f>
        <v>0</v>
      </c>
      <c r="H242" s="74">
        <f>DEB!K250</f>
        <v>0</v>
      </c>
      <c r="K24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42" s="149" t="str">
        <f t="shared" si="5"/>
        <v>doublon</v>
      </c>
    </row>
    <row r="243" spans="1:12" ht="16.5" x14ac:dyDescent="0.3">
      <c r="A243" s="33" t="str">
        <f>DEB!B251</f>
        <v/>
      </c>
      <c r="B243" s="70">
        <f>SUMPRODUCT((DEB!$B$10:$B$198=A243)*(DEB!$G$10:$G$198=D511)*(DEB!$H$10:$H$198=E511)*(DEB!$I$10:$I$198=G511)*(DEB!$J$10:$J$198=F511)*(DEB!$K$10:$K$198=H510)*(DEB!$E$10:$E$198))</f>
        <v>0</v>
      </c>
      <c r="C243" s="70">
        <f>SUMPRODUCT((DEB!$B$10:$B$198=A243)*(DEB!$G$10:$G$198=D511)*(DEB!$H$10:$H$198=E511)*(DEB!$I$10:$I$198=G511)*(DEB!$J$10:$J$198=F511)*(DEB!$K$10:$K$198=H510)*(DEB!$F$10:$F$198))</f>
        <v>0</v>
      </c>
      <c r="D243" s="71">
        <f>DEB!G251</f>
        <v>0</v>
      </c>
      <c r="E243" s="72">
        <f>DEB!H251</f>
        <v>0</v>
      </c>
      <c r="F243" s="73">
        <f>DEB!J251</f>
        <v>0</v>
      </c>
      <c r="G243" s="71">
        <f>DEB!I251</f>
        <v>0</v>
      </c>
      <c r="H243" s="74">
        <f>DEB!K251</f>
        <v>0</v>
      </c>
      <c r="K24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43" s="150" t="str">
        <f t="shared" si="5"/>
        <v>doublon</v>
      </c>
    </row>
    <row r="244" spans="1:12" ht="16.5" x14ac:dyDescent="0.3">
      <c r="A244" s="33" t="str">
        <f>DEB!B252</f>
        <v/>
      </c>
      <c r="B244" s="70">
        <f>SUMPRODUCT((DEB!$B$10:$B$198=A244)*(DEB!$G$10:$G$198=D512)*(DEB!$H$10:$H$198=E512)*(DEB!$I$10:$I$198=G512)*(DEB!$J$10:$J$198=F512)*(DEB!$K$10:$K$198=H511)*(DEB!$E$10:$E$198))</f>
        <v>0</v>
      </c>
      <c r="C244" s="70">
        <f>SUMPRODUCT((DEB!$B$10:$B$198=A244)*(DEB!$G$10:$G$198=D512)*(DEB!$H$10:$H$198=E512)*(DEB!$I$10:$I$198=G512)*(DEB!$J$10:$J$198=F512)*(DEB!$K$10:$K$198=H511)*(DEB!$F$10:$F$198))</f>
        <v>0</v>
      </c>
      <c r="D244" s="71">
        <f>DEB!G252</f>
        <v>0</v>
      </c>
      <c r="E244" s="72">
        <f>DEB!H252</f>
        <v>0</v>
      </c>
      <c r="F244" s="73">
        <f>DEB!J252</f>
        <v>0</v>
      </c>
      <c r="G244" s="71">
        <f>DEB!I252</f>
        <v>0</v>
      </c>
      <c r="H244" s="74">
        <f>DEB!K252</f>
        <v>0</v>
      </c>
      <c r="K24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44" s="149" t="str">
        <f t="shared" si="5"/>
        <v>doublon</v>
      </c>
    </row>
    <row r="245" spans="1:12" ht="16.5" x14ac:dyDescent="0.3">
      <c r="A245" s="33" t="str">
        <f>DEB!B253</f>
        <v/>
      </c>
      <c r="B245" s="70">
        <f>SUMPRODUCT((DEB!$B$10:$B$198=A245)*(DEB!$G$10:$G$198=D513)*(DEB!$H$10:$H$198=E513)*(DEB!$I$10:$I$198=G513)*(DEB!$J$10:$J$198=F513)*(DEB!$K$10:$K$198=H512)*(DEB!$E$10:$E$198))</f>
        <v>0</v>
      </c>
      <c r="C245" s="70">
        <f>SUMPRODUCT((DEB!$B$10:$B$198=A245)*(DEB!$G$10:$G$198=D513)*(DEB!$H$10:$H$198=E513)*(DEB!$I$10:$I$198=G513)*(DEB!$J$10:$J$198=F513)*(DEB!$K$10:$K$198=H512)*(DEB!$F$10:$F$198))</f>
        <v>0</v>
      </c>
      <c r="D245" s="71">
        <f>DEB!G253</f>
        <v>0</v>
      </c>
      <c r="E245" s="72">
        <f>DEB!H253</f>
        <v>0</v>
      </c>
      <c r="F245" s="73">
        <f>DEB!J253</f>
        <v>0</v>
      </c>
      <c r="G245" s="71">
        <f>DEB!I253</f>
        <v>0</v>
      </c>
      <c r="H245" s="74">
        <f>DEB!K253</f>
        <v>0</v>
      </c>
      <c r="K24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45" s="150" t="str">
        <f t="shared" si="5"/>
        <v>doublon</v>
      </c>
    </row>
    <row r="246" spans="1:12" ht="16.5" x14ac:dyDescent="0.3">
      <c r="A246" s="33" t="str">
        <f>DEB!B254</f>
        <v/>
      </c>
      <c r="B246" s="70">
        <f>SUMPRODUCT((DEB!$B$10:$B$198=A246)*(DEB!$G$10:$G$198=D514)*(DEB!$H$10:$H$198=E514)*(DEB!$I$10:$I$198=G514)*(DEB!$J$10:$J$198=F514)*(DEB!$K$10:$K$198=H513)*(DEB!$E$10:$E$198))</f>
        <v>0</v>
      </c>
      <c r="C246" s="70">
        <f>SUMPRODUCT((DEB!$B$10:$B$198=A246)*(DEB!$G$10:$G$198=D514)*(DEB!$H$10:$H$198=E514)*(DEB!$I$10:$I$198=G514)*(DEB!$J$10:$J$198=F514)*(DEB!$K$10:$K$198=H513)*(DEB!$F$10:$F$198))</f>
        <v>0</v>
      </c>
      <c r="D246" s="71">
        <f>DEB!G254</f>
        <v>0</v>
      </c>
      <c r="E246" s="72">
        <f>DEB!H254</f>
        <v>0</v>
      </c>
      <c r="F246" s="73">
        <f>DEB!J254</f>
        <v>0</v>
      </c>
      <c r="G246" s="71">
        <f>DEB!I254</f>
        <v>0</v>
      </c>
      <c r="H246" s="74">
        <f>DEB!K254</f>
        <v>0</v>
      </c>
      <c r="K24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46" s="149" t="str">
        <f t="shared" si="5"/>
        <v>doublon</v>
      </c>
    </row>
    <row r="247" spans="1:12" ht="16.5" x14ac:dyDescent="0.3">
      <c r="A247" s="33" t="str">
        <f>DEB!B255</f>
        <v/>
      </c>
      <c r="B247" s="70">
        <f>SUMPRODUCT((DEB!$B$10:$B$198=A247)*(DEB!$G$10:$G$198=D515)*(DEB!$H$10:$H$198=E515)*(DEB!$I$10:$I$198=G515)*(DEB!$J$10:$J$198=F515)*(DEB!$K$10:$K$198=H514)*(DEB!$E$10:$E$198))</f>
        <v>0</v>
      </c>
      <c r="C247" s="70">
        <f>SUMPRODUCT((DEB!$B$10:$B$198=A247)*(DEB!$G$10:$G$198=D515)*(DEB!$H$10:$H$198=E515)*(DEB!$I$10:$I$198=G515)*(DEB!$J$10:$J$198=F515)*(DEB!$K$10:$K$198=H514)*(DEB!$F$10:$F$198))</f>
        <v>0</v>
      </c>
      <c r="D247" s="71">
        <f>DEB!G255</f>
        <v>0</v>
      </c>
      <c r="E247" s="72">
        <f>DEB!H255</f>
        <v>0</v>
      </c>
      <c r="F247" s="73">
        <f>DEB!J255</f>
        <v>0</v>
      </c>
      <c r="G247" s="71">
        <f>DEB!I255</f>
        <v>0</v>
      </c>
      <c r="H247" s="74">
        <f>DEB!K255</f>
        <v>0</v>
      </c>
      <c r="K24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47" s="150" t="str">
        <f t="shared" si="5"/>
        <v>doublon</v>
      </c>
    </row>
    <row r="248" spans="1:12" ht="16.5" x14ac:dyDescent="0.3">
      <c r="A248" s="33" t="str">
        <f>DEB!B256</f>
        <v/>
      </c>
      <c r="B248" s="70">
        <f>SUMPRODUCT((DEB!$B$10:$B$198=A248)*(DEB!$G$10:$G$198=D516)*(DEB!$H$10:$H$198=E516)*(DEB!$I$10:$I$198=G516)*(DEB!$J$10:$J$198=F516)*(DEB!$K$10:$K$198=H515)*(DEB!$E$10:$E$198))</f>
        <v>0</v>
      </c>
      <c r="C248" s="70">
        <f>SUMPRODUCT((DEB!$B$10:$B$198=A248)*(DEB!$G$10:$G$198=D516)*(DEB!$H$10:$H$198=E516)*(DEB!$I$10:$I$198=G516)*(DEB!$J$10:$J$198=F516)*(DEB!$K$10:$K$198=H515)*(DEB!$F$10:$F$198))</f>
        <v>0</v>
      </c>
      <c r="D248" s="71">
        <f>DEB!G256</f>
        <v>0</v>
      </c>
      <c r="E248" s="72">
        <f>DEB!H256</f>
        <v>0</v>
      </c>
      <c r="F248" s="73">
        <f>DEB!J256</f>
        <v>0</v>
      </c>
      <c r="G248" s="71">
        <f>DEB!I256</f>
        <v>0</v>
      </c>
      <c r="H248" s="74">
        <f>DEB!K256</f>
        <v>0</v>
      </c>
      <c r="K24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48" s="149" t="str">
        <f t="shared" si="5"/>
        <v>doublon</v>
      </c>
    </row>
    <row r="249" spans="1:12" ht="16.5" x14ac:dyDescent="0.3">
      <c r="A249" s="33" t="str">
        <f>DEB!B257</f>
        <v/>
      </c>
      <c r="B249" s="70">
        <f>SUMPRODUCT((DEB!$B$10:$B$198=A249)*(DEB!$G$10:$G$198=D517)*(DEB!$H$10:$H$198=E517)*(DEB!$I$10:$I$198=G517)*(DEB!$J$10:$J$198=F517)*(DEB!$K$10:$K$198=H516)*(DEB!$E$10:$E$198))</f>
        <v>0</v>
      </c>
      <c r="C249" s="70">
        <f>SUMPRODUCT((DEB!$B$10:$B$198=A249)*(DEB!$G$10:$G$198=D517)*(DEB!$H$10:$H$198=E517)*(DEB!$I$10:$I$198=G517)*(DEB!$J$10:$J$198=F517)*(DEB!$K$10:$K$198=H516)*(DEB!$F$10:$F$198))</f>
        <v>0</v>
      </c>
      <c r="D249" s="71">
        <f>DEB!G257</f>
        <v>0</v>
      </c>
      <c r="E249" s="72">
        <f>DEB!H257</f>
        <v>0</v>
      </c>
      <c r="F249" s="73">
        <f>DEB!J257</f>
        <v>0</v>
      </c>
      <c r="G249" s="71">
        <f>DEB!I257</f>
        <v>0</v>
      </c>
      <c r="H249" s="74">
        <f>DEB!K257</f>
        <v>0</v>
      </c>
      <c r="K24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49" s="150" t="str">
        <f t="shared" si="5"/>
        <v>doublon</v>
      </c>
    </row>
    <row r="250" spans="1:12" ht="16.5" x14ac:dyDescent="0.3">
      <c r="A250" s="33" t="str">
        <f>DEB!B258</f>
        <v/>
      </c>
      <c r="B250" s="70">
        <f>SUMPRODUCT((DEB!$B$10:$B$198=A250)*(DEB!$G$10:$G$198=D518)*(DEB!$H$10:$H$198=E518)*(DEB!$I$10:$I$198=G518)*(DEB!$J$10:$J$198=F518)*(DEB!$K$10:$K$198=H517)*(DEB!$E$10:$E$198))</f>
        <v>0</v>
      </c>
      <c r="C250" s="70">
        <f>SUMPRODUCT((DEB!$B$10:$B$198=A250)*(DEB!$G$10:$G$198=D518)*(DEB!$H$10:$H$198=E518)*(DEB!$I$10:$I$198=G518)*(DEB!$J$10:$J$198=F518)*(DEB!$K$10:$K$198=H517)*(DEB!$F$10:$F$198))</f>
        <v>0</v>
      </c>
      <c r="D250" s="71">
        <f>DEB!G258</f>
        <v>0</v>
      </c>
      <c r="E250" s="72">
        <f>DEB!H258</f>
        <v>0</v>
      </c>
      <c r="F250" s="73">
        <f>DEB!J258</f>
        <v>0</v>
      </c>
      <c r="G250" s="71">
        <f>DEB!I258</f>
        <v>0</v>
      </c>
      <c r="H250" s="74">
        <f>DEB!K258</f>
        <v>0</v>
      </c>
      <c r="K25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50" s="149" t="str">
        <f t="shared" si="5"/>
        <v>doublon</v>
      </c>
    </row>
    <row r="251" spans="1:12" ht="16.5" x14ac:dyDescent="0.3">
      <c r="A251" s="33" t="str">
        <f>DEB!B259</f>
        <v/>
      </c>
      <c r="B251" s="70">
        <f>SUMPRODUCT((DEB!$B$10:$B$198=A251)*(DEB!$G$10:$G$198=D519)*(DEB!$H$10:$H$198=E519)*(DEB!$I$10:$I$198=G519)*(DEB!$J$10:$J$198=F519)*(DEB!$K$10:$K$198=H518)*(DEB!$E$10:$E$198))</f>
        <v>0</v>
      </c>
      <c r="C251" s="70">
        <f>SUMPRODUCT((DEB!$B$10:$B$198=A251)*(DEB!$G$10:$G$198=D519)*(DEB!$H$10:$H$198=E519)*(DEB!$I$10:$I$198=G519)*(DEB!$J$10:$J$198=F519)*(DEB!$K$10:$K$198=H518)*(DEB!$F$10:$F$198))</f>
        <v>0</v>
      </c>
      <c r="D251" s="71">
        <f>DEB!G259</f>
        <v>0</v>
      </c>
      <c r="E251" s="72">
        <f>DEB!H259</f>
        <v>0</v>
      </c>
      <c r="F251" s="73">
        <f>DEB!J259</f>
        <v>0</v>
      </c>
      <c r="G251" s="71">
        <f>DEB!I259</f>
        <v>0</v>
      </c>
      <c r="H251" s="74">
        <f>DEB!K259</f>
        <v>0</v>
      </c>
      <c r="K25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51" s="150" t="str">
        <f t="shared" si="5"/>
        <v>doublon</v>
      </c>
    </row>
    <row r="252" spans="1:12" ht="16.5" x14ac:dyDescent="0.3">
      <c r="A252" s="33" t="str">
        <f>DEB!B260</f>
        <v/>
      </c>
      <c r="B252" s="70">
        <f>SUMPRODUCT((DEB!$B$10:$B$198=A252)*(DEB!$G$10:$G$198=D520)*(DEB!$H$10:$H$198=E520)*(DEB!$I$10:$I$198=G520)*(DEB!$J$10:$J$198=F520)*(DEB!$K$10:$K$198=H519)*(DEB!$E$10:$E$198))</f>
        <v>0</v>
      </c>
      <c r="C252" s="70">
        <f>SUMPRODUCT((DEB!$B$10:$B$198=A252)*(DEB!$G$10:$G$198=D520)*(DEB!$H$10:$H$198=E520)*(DEB!$I$10:$I$198=G520)*(DEB!$J$10:$J$198=F520)*(DEB!$K$10:$K$198=H519)*(DEB!$F$10:$F$198))</f>
        <v>0</v>
      </c>
      <c r="D252" s="71">
        <f>DEB!G260</f>
        <v>0</v>
      </c>
      <c r="E252" s="72">
        <f>DEB!H260</f>
        <v>0</v>
      </c>
      <c r="F252" s="73">
        <f>DEB!J260</f>
        <v>0</v>
      </c>
      <c r="G252" s="71">
        <f>DEB!I260</f>
        <v>0</v>
      </c>
      <c r="H252" s="74">
        <f>DEB!K260</f>
        <v>0</v>
      </c>
      <c r="K25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52" s="149" t="str">
        <f t="shared" si="5"/>
        <v>doublon</v>
      </c>
    </row>
    <row r="253" spans="1:12" ht="16.5" x14ac:dyDescent="0.3">
      <c r="A253" s="33" t="str">
        <f>DEB!B261</f>
        <v/>
      </c>
      <c r="B253" s="70">
        <f>SUMPRODUCT((DEB!$B$10:$B$198=A253)*(DEB!$G$10:$G$198=D521)*(DEB!$H$10:$H$198=E521)*(DEB!$I$10:$I$198=G521)*(DEB!$J$10:$J$198=F521)*(DEB!$K$10:$K$198=H520)*(DEB!$E$10:$E$198))</f>
        <v>0</v>
      </c>
      <c r="C253" s="70">
        <f>SUMPRODUCT((DEB!$B$10:$B$198=A253)*(DEB!$G$10:$G$198=D521)*(DEB!$H$10:$H$198=E521)*(DEB!$I$10:$I$198=G521)*(DEB!$J$10:$J$198=F521)*(DEB!$K$10:$K$198=H520)*(DEB!$F$10:$F$198))</f>
        <v>0</v>
      </c>
      <c r="D253" s="71">
        <f>DEB!G261</f>
        <v>0</v>
      </c>
      <c r="E253" s="72">
        <f>DEB!H261</f>
        <v>0</v>
      </c>
      <c r="F253" s="73">
        <f>DEB!J261</f>
        <v>0</v>
      </c>
      <c r="G253" s="71">
        <f>DEB!I261</f>
        <v>0</v>
      </c>
      <c r="H253" s="74">
        <f>DEB!K261</f>
        <v>0</v>
      </c>
      <c r="K25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53" s="150" t="str">
        <f t="shared" si="5"/>
        <v>doublon</v>
      </c>
    </row>
    <row r="254" spans="1:12" ht="16.5" x14ac:dyDescent="0.3">
      <c r="A254" s="33" t="str">
        <f>DEB!B262</f>
        <v/>
      </c>
      <c r="B254" s="70">
        <f>SUMPRODUCT((DEB!$B$10:$B$198=A254)*(DEB!$G$10:$G$198=D522)*(DEB!$H$10:$H$198=E522)*(DEB!$I$10:$I$198=G522)*(DEB!$J$10:$J$198=F522)*(DEB!$K$10:$K$198=H521)*(DEB!$E$10:$E$198))</f>
        <v>0</v>
      </c>
      <c r="C254" s="70">
        <f>SUMPRODUCT((DEB!$B$10:$B$198=A254)*(DEB!$G$10:$G$198=D522)*(DEB!$H$10:$H$198=E522)*(DEB!$I$10:$I$198=G522)*(DEB!$J$10:$J$198=F522)*(DEB!$K$10:$K$198=H521)*(DEB!$F$10:$F$198))</f>
        <v>0</v>
      </c>
      <c r="D254" s="71">
        <f>DEB!G262</f>
        <v>0</v>
      </c>
      <c r="E254" s="72">
        <f>DEB!H262</f>
        <v>0</v>
      </c>
      <c r="F254" s="73">
        <f>DEB!J262</f>
        <v>0</v>
      </c>
      <c r="G254" s="71">
        <f>DEB!I262</f>
        <v>0</v>
      </c>
      <c r="H254" s="74">
        <f>DEB!K262</f>
        <v>0</v>
      </c>
      <c r="K25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54" s="149" t="str">
        <f t="shared" si="5"/>
        <v>doublon</v>
      </c>
    </row>
    <row r="255" spans="1:12" ht="16.5" x14ac:dyDescent="0.3">
      <c r="A255" s="33" t="str">
        <f>DEB!B263</f>
        <v/>
      </c>
      <c r="B255" s="70">
        <f>SUMPRODUCT((DEB!$B$10:$B$198=A255)*(DEB!$G$10:$G$198=D523)*(DEB!$H$10:$H$198=E523)*(DEB!$I$10:$I$198=G523)*(DEB!$J$10:$J$198=F523)*(DEB!$K$10:$K$198=H522)*(DEB!$E$10:$E$198))</f>
        <v>0</v>
      </c>
      <c r="C255" s="70">
        <f>SUMPRODUCT((DEB!$B$10:$B$198=A255)*(DEB!$G$10:$G$198=D523)*(DEB!$H$10:$H$198=E523)*(DEB!$I$10:$I$198=G523)*(DEB!$J$10:$J$198=F523)*(DEB!$K$10:$K$198=H522)*(DEB!$F$10:$F$198))</f>
        <v>0</v>
      </c>
      <c r="D255" s="71">
        <f>DEB!G263</f>
        <v>0</v>
      </c>
      <c r="E255" s="72">
        <f>DEB!H263</f>
        <v>0</v>
      </c>
      <c r="F255" s="73">
        <f>DEB!J263</f>
        <v>0</v>
      </c>
      <c r="G255" s="71">
        <f>DEB!I263</f>
        <v>0</v>
      </c>
      <c r="H255" s="74">
        <f>DEB!K263</f>
        <v>0</v>
      </c>
      <c r="K25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55" s="150" t="str">
        <f t="shared" si="5"/>
        <v>doublon</v>
      </c>
    </row>
    <row r="256" spans="1:12" ht="16.5" x14ac:dyDescent="0.3">
      <c r="A256" s="33" t="str">
        <f>DEB!B264</f>
        <v/>
      </c>
      <c r="B256" s="70">
        <f>SUMPRODUCT((DEB!$B$10:$B$198=A256)*(DEB!$G$10:$G$198=D524)*(DEB!$H$10:$H$198=E524)*(DEB!$I$10:$I$198=G524)*(DEB!$J$10:$J$198=F524)*(DEB!$K$10:$K$198=H523)*(DEB!$E$10:$E$198))</f>
        <v>0</v>
      </c>
      <c r="C256" s="70">
        <f>SUMPRODUCT((DEB!$B$10:$B$198=A256)*(DEB!$G$10:$G$198=D524)*(DEB!$H$10:$H$198=E524)*(DEB!$I$10:$I$198=G524)*(DEB!$J$10:$J$198=F524)*(DEB!$K$10:$K$198=H523)*(DEB!$F$10:$F$198))</f>
        <v>0</v>
      </c>
      <c r="D256" s="71">
        <f>DEB!G264</f>
        <v>0</v>
      </c>
      <c r="E256" s="72">
        <f>DEB!H264</f>
        <v>0</v>
      </c>
      <c r="F256" s="73">
        <f>DEB!J264</f>
        <v>0</v>
      </c>
      <c r="G256" s="71">
        <f>DEB!I264</f>
        <v>0</v>
      </c>
      <c r="H256" s="74">
        <f>DEB!K264</f>
        <v>0</v>
      </c>
      <c r="K25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56" s="149" t="str">
        <f t="shared" si="5"/>
        <v>doublon</v>
      </c>
    </row>
    <row r="257" spans="1:12" ht="16.5" x14ac:dyDescent="0.3">
      <c r="A257" s="33" t="str">
        <f>DEB!B265</f>
        <v/>
      </c>
      <c r="B257" s="70">
        <f>SUMPRODUCT((DEB!$B$10:$B$198=A257)*(DEB!$G$10:$G$198=D525)*(DEB!$H$10:$H$198=E525)*(DEB!$I$10:$I$198=G525)*(DEB!$J$10:$J$198=F525)*(DEB!$K$10:$K$198=H524)*(DEB!$E$10:$E$198))</f>
        <v>0</v>
      </c>
      <c r="C257" s="70">
        <f>SUMPRODUCT((DEB!$B$10:$B$198=A257)*(DEB!$G$10:$G$198=D525)*(DEB!$H$10:$H$198=E525)*(DEB!$I$10:$I$198=G525)*(DEB!$J$10:$J$198=F525)*(DEB!$K$10:$K$198=H524)*(DEB!$F$10:$F$198))</f>
        <v>0</v>
      </c>
      <c r="D257" s="71">
        <f>DEB!G265</f>
        <v>0</v>
      </c>
      <c r="E257" s="72">
        <f>DEB!H265</f>
        <v>0</v>
      </c>
      <c r="F257" s="73">
        <f>DEB!J265</f>
        <v>0</v>
      </c>
      <c r="G257" s="71">
        <f>DEB!I265</f>
        <v>0</v>
      </c>
      <c r="H257" s="74">
        <f>DEB!K265</f>
        <v>0</v>
      </c>
      <c r="K25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57" s="150" t="str">
        <f t="shared" si="5"/>
        <v>doublon</v>
      </c>
    </row>
    <row r="258" spans="1:12" ht="16.5" x14ac:dyDescent="0.3">
      <c r="A258" s="33" t="str">
        <f>DEB!B266</f>
        <v/>
      </c>
      <c r="B258" s="70">
        <f>SUMPRODUCT((DEB!$B$10:$B$198=A258)*(DEB!$G$10:$G$198=D526)*(DEB!$H$10:$H$198=E526)*(DEB!$I$10:$I$198=G526)*(DEB!$J$10:$J$198=F526)*(DEB!$K$10:$K$198=H525)*(DEB!$E$10:$E$198))</f>
        <v>0</v>
      </c>
      <c r="C258" s="70">
        <f>SUMPRODUCT((DEB!$B$10:$B$198=A258)*(DEB!$G$10:$G$198=D526)*(DEB!$H$10:$H$198=E526)*(DEB!$I$10:$I$198=G526)*(DEB!$J$10:$J$198=F526)*(DEB!$K$10:$K$198=H525)*(DEB!$F$10:$F$198))</f>
        <v>0</v>
      </c>
      <c r="D258" s="71">
        <f>DEB!G266</f>
        <v>0</v>
      </c>
      <c r="E258" s="72">
        <f>DEB!H266</f>
        <v>0</v>
      </c>
      <c r="F258" s="73">
        <f>DEB!J266</f>
        <v>0</v>
      </c>
      <c r="G258" s="71">
        <f>DEB!I266</f>
        <v>0</v>
      </c>
      <c r="H258" s="74">
        <f>DEB!K266</f>
        <v>0</v>
      </c>
      <c r="K25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58" s="149" t="str">
        <f t="shared" si="5"/>
        <v>doublon</v>
      </c>
    </row>
    <row r="259" spans="1:12" ht="16.5" x14ac:dyDescent="0.3">
      <c r="A259" s="33" t="str">
        <f>DEB!B267</f>
        <v/>
      </c>
      <c r="B259" s="70">
        <f>SUMPRODUCT((DEB!$B$10:$B$198=A259)*(DEB!$G$10:$G$198=D527)*(DEB!$H$10:$H$198=E527)*(DEB!$I$10:$I$198=G527)*(DEB!$J$10:$J$198=F527)*(DEB!$K$10:$K$198=H526)*(DEB!$E$10:$E$198))</f>
        <v>0</v>
      </c>
      <c r="C259" s="70">
        <f>SUMPRODUCT((DEB!$B$10:$B$198=A259)*(DEB!$G$10:$G$198=D527)*(DEB!$H$10:$H$198=E527)*(DEB!$I$10:$I$198=G527)*(DEB!$J$10:$J$198=F527)*(DEB!$K$10:$K$198=H526)*(DEB!$F$10:$F$198))</f>
        <v>0</v>
      </c>
      <c r="D259" s="71">
        <f>DEB!G267</f>
        <v>0</v>
      </c>
      <c r="E259" s="72">
        <f>DEB!H267</f>
        <v>0</v>
      </c>
      <c r="F259" s="73">
        <f>DEB!J267</f>
        <v>0</v>
      </c>
      <c r="G259" s="71">
        <f>DEB!I267</f>
        <v>0</v>
      </c>
      <c r="H259" s="74">
        <f>DEB!K267</f>
        <v>0</v>
      </c>
      <c r="K25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59" s="150" t="str">
        <f t="shared" si="5"/>
        <v>doublon</v>
      </c>
    </row>
    <row r="260" spans="1:12" ht="16.5" x14ac:dyDescent="0.3">
      <c r="A260" s="33" t="str">
        <f>DEB!B268</f>
        <v/>
      </c>
      <c r="B260" s="70">
        <f>SUMPRODUCT((DEB!$B$10:$B$198=A260)*(DEB!$G$10:$G$198=D528)*(DEB!$H$10:$H$198=E528)*(DEB!$I$10:$I$198=G528)*(DEB!$J$10:$J$198=F528)*(DEB!$K$10:$K$198=H527)*(DEB!$E$10:$E$198))</f>
        <v>0</v>
      </c>
      <c r="C260" s="70">
        <f>SUMPRODUCT((DEB!$B$10:$B$198=A260)*(DEB!$G$10:$G$198=D528)*(DEB!$H$10:$H$198=E528)*(DEB!$I$10:$I$198=G528)*(DEB!$J$10:$J$198=F528)*(DEB!$K$10:$K$198=H527)*(DEB!$F$10:$F$198))</f>
        <v>0</v>
      </c>
      <c r="D260" s="71">
        <f>DEB!G268</f>
        <v>0</v>
      </c>
      <c r="E260" s="72">
        <f>DEB!H268</f>
        <v>0</v>
      </c>
      <c r="F260" s="73">
        <f>DEB!J268</f>
        <v>0</v>
      </c>
      <c r="G260" s="71">
        <f>DEB!I268</f>
        <v>0</v>
      </c>
      <c r="H260" s="74">
        <f>DEB!K268</f>
        <v>0</v>
      </c>
      <c r="K26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60" s="149" t="str">
        <f t="shared" si="5"/>
        <v>doublon</v>
      </c>
    </row>
    <row r="261" spans="1:12" ht="16.5" x14ac:dyDescent="0.3">
      <c r="A261" s="33" t="str">
        <f>DEB!B269</f>
        <v/>
      </c>
      <c r="B261" s="70">
        <f>SUMPRODUCT((DEB!$B$10:$B$198=A261)*(DEB!$G$10:$G$198=D529)*(DEB!$H$10:$H$198=E529)*(DEB!$I$10:$I$198=G529)*(DEB!$J$10:$J$198=F529)*(DEB!$K$10:$K$198=H528)*(DEB!$E$10:$E$198))</f>
        <v>0</v>
      </c>
      <c r="C261" s="70">
        <f>SUMPRODUCT((DEB!$B$10:$B$198=A261)*(DEB!$G$10:$G$198=D529)*(DEB!$H$10:$H$198=E529)*(DEB!$I$10:$I$198=G529)*(DEB!$J$10:$J$198=F529)*(DEB!$K$10:$K$198=H528)*(DEB!$F$10:$F$198))</f>
        <v>0</v>
      </c>
      <c r="D261" s="71">
        <f>DEB!G269</f>
        <v>0</v>
      </c>
      <c r="E261" s="72">
        <f>DEB!H269</f>
        <v>0</v>
      </c>
      <c r="F261" s="73">
        <f>DEB!J269</f>
        <v>0</v>
      </c>
      <c r="G261" s="71">
        <f>DEB!I269</f>
        <v>0</v>
      </c>
      <c r="H261" s="74">
        <f>DEB!K269</f>
        <v>0</v>
      </c>
      <c r="K26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61" s="150" t="str">
        <f t="shared" si="5"/>
        <v>doublon</v>
      </c>
    </row>
    <row r="262" spans="1:12" ht="16.5" x14ac:dyDescent="0.3">
      <c r="A262" s="33" t="str">
        <f>DEB!B270</f>
        <v/>
      </c>
      <c r="B262" s="70">
        <f>SUMPRODUCT((DEB!$B$10:$B$198=A262)*(DEB!$G$10:$G$198=D530)*(DEB!$H$10:$H$198=E530)*(DEB!$I$10:$I$198=G530)*(DEB!$J$10:$J$198=F530)*(DEB!$K$10:$K$198=H529)*(DEB!$E$10:$E$198))</f>
        <v>0</v>
      </c>
      <c r="C262" s="70">
        <f>SUMPRODUCT((DEB!$B$10:$B$198=A262)*(DEB!$G$10:$G$198=D530)*(DEB!$H$10:$H$198=E530)*(DEB!$I$10:$I$198=G530)*(DEB!$J$10:$J$198=F530)*(DEB!$K$10:$K$198=H529)*(DEB!$F$10:$F$198))</f>
        <v>0</v>
      </c>
      <c r="D262" s="71">
        <f>DEB!G270</f>
        <v>0</v>
      </c>
      <c r="E262" s="72">
        <f>DEB!H270</f>
        <v>0</v>
      </c>
      <c r="F262" s="73">
        <f>DEB!J270</f>
        <v>0</v>
      </c>
      <c r="G262" s="71">
        <f>DEB!I270</f>
        <v>0</v>
      </c>
      <c r="H262" s="74">
        <f>DEB!K270</f>
        <v>0</v>
      </c>
      <c r="K26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62" s="149" t="str">
        <f t="shared" si="5"/>
        <v>doublon</v>
      </c>
    </row>
    <row r="263" spans="1:12" ht="16.5" x14ac:dyDescent="0.3">
      <c r="A263" s="33" t="str">
        <f>DEB!B271</f>
        <v/>
      </c>
      <c r="B263" s="70">
        <f>SUMPRODUCT((DEB!$B$10:$B$198=A263)*(DEB!$G$10:$G$198=D531)*(DEB!$H$10:$H$198=E531)*(DEB!$I$10:$I$198=G531)*(DEB!$J$10:$J$198=F531)*(DEB!$K$10:$K$198=H530)*(DEB!$E$10:$E$198))</f>
        <v>0</v>
      </c>
      <c r="C263" s="70">
        <f>SUMPRODUCT((DEB!$B$10:$B$198=A263)*(DEB!$G$10:$G$198=D531)*(DEB!$H$10:$H$198=E531)*(DEB!$I$10:$I$198=G531)*(DEB!$J$10:$J$198=F531)*(DEB!$K$10:$K$198=H530)*(DEB!$F$10:$F$198))</f>
        <v>0</v>
      </c>
      <c r="D263" s="71">
        <f>DEB!G271</f>
        <v>0</v>
      </c>
      <c r="E263" s="72">
        <f>DEB!H271</f>
        <v>0</v>
      </c>
      <c r="F263" s="73">
        <f>DEB!J271</f>
        <v>0</v>
      </c>
      <c r="G263" s="71">
        <f>DEB!I271</f>
        <v>0</v>
      </c>
      <c r="H263" s="74">
        <f>DEB!K271</f>
        <v>0</v>
      </c>
      <c r="K26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63" s="150" t="str">
        <f t="shared" si="5"/>
        <v>doublon</v>
      </c>
    </row>
    <row r="264" spans="1:12" ht="16.5" x14ac:dyDescent="0.3">
      <c r="A264" s="33" t="str">
        <f>DEB!B272</f>
        <v/>
      </c>
      <c r="B264" s="70">
        <f>SUMPRODUCT((DEB!$B$10:$B$198=A264)*(DEB!$G$10:$G$198=D532)*(DEB!$H$10:$H$198=E532)*(DEB!$I$10:$I$198=G532)*(DEB!$J$10:$J$198=F532)*(DEB!$K$10:$K$198=H531)*(DEB!$E$10:$E$198))</f>
        <v>0</v>
      </c>
      <c r="C264" s="70">
        <f>SUMPRODUCT((DEB!$B$10:$B$198=A264)*(DEB!$G$10:$G$198=D532)*(DEB!$H$10:$H$198=E532)*(DEB!$I$10:$I$198=G532)*(DEB!$J$10:$J$198=F532)*(DEB!$K$10:$K$198=H531)*(DEB!$F$10:$F$198))</f>
        <v>0</v>
      </c>
      <c r="D264" s="71">
        <f>DEB!G272</f>
        <v>0</v>
      </c>
      <c r="E264" s="72">
        <f>DEB!H272</f>
        <v>0</v>
      </c>
      <c r="F264" s="73">
        <f>DEB!J272</f>
        <v>0</v>
      </c>
      <c r="G264" s="71">
        <f>DEB!I272</f>
        <v>0</v>
      </c>
      <c r="H264" s="74">
        <f>DEB!K272</f>
        <v>0</v>
      </c>
      <c r="K26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64" s="149" t="str">
        <f t="shared" si="5"/>
        <v>doublon</v>
      </c>
    </row>
    <row r="265" spans="1:12" ht="16.5" x14ac:dyDescent="0.3">
      <c r="A265" s="33" t="str">
        <f>DEB!B273</f>
        <v/>
      </c>
      <c r="B265" s="70">
        <f>SUMPRODUCT((DEB!$B$10:$B$198=A265)*(DEB!$G$10:$G$198=D533)*(DEB!$H$10:$H$198=E533)*(DEB!$I$10:$I$198=G533)*(DEB!$J$10:$J$198=F533)*(DEB!$K$10:$K$198=H532)*(DEB!$E$10:$E$198))</f>
        <v>0</v>
      </c>
      <c r="C265" s="70">
        <f>SUMPRODUCT((DEB!$B$10:$B$198=A265)*(DEB!$G$10:$G$198=D533)*(DEB!$H$10:$H$198=E533)*(DEB!$I$10:$I$198=G533)*(DEB!$J$10:$J$198=F533)*(DEB!$K$10:$K$198=H532)*(DEB!$F$10:$F$198))</f>
        <v>0</v>
      </c>
      <c r="D265" s="71">
        <f>DEB!G273</f>
        <v>0</v>
      </c>
      <c r="E265" s="72">
        <f>DEB!H273</f>
        <v>0</v>
      </c>
      <c r="F265" s="73">
        <f>DEB!J273</f>
        <v>0</v>
      </c>
      <c r="G265" s="71">
        <f>DEB!I273</f>
        <v>0</v>
      </c>
      <c r="H265" s="74">
        <f>DEB!K273</f>
        <v>0</v>
      </c>
      <c r="K26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65" s="150" t="str">
        <f t="shared" si="5"/>
        <v>doublon</v>
      </c>
    </row>
    <row r="266" spans="1:12" ht="16.5" x14ac:dyDescent="0.3">
      <c r="A266" s="33" t="str">
        <f>DEB!B274</f>
        <v/>
      </c>
      <c r="B266" s="70">
        <f>SUMPRODUCT((DEB!$B$10:$B$198=A266)*(DEB!$G$10:$G$198=D534)*(DEB!$H$10:$H$198=E534)*(DEB!$I$10:$I$198=G534)*(DEB!$J$10:$J$198=F534)*(DEB!$K$10:$K$198=H533)*(DEB!$E$10:$E$198))</f>
        <v>0</v>
      </c>
      <c r="C266" s="70">
        <f>SUMPRODUCT((DEB!$B$10:$B$198=A266)*(DEB!$G$10:$G$198=D534)*(DEB!$H$10:$H$198=E534)*(DEB!$I$10:$I$198=G534)*(DEB!$J$10:$J$198=F534)*(DEB!$K$10:$K$198=H533)*(DEB!$F$10:$F$198))</f>
        <v>0</v>
      </c>
      <c r="D266" s="71">
        <f>DEB!G274</f>
        <v>0</v>
      </c>
      <c r="E266" s="72">
        <f>DEB!H274</f>
        <v>0</v>
      </c>
      <c r="F266" s="73">
        <f>DEB!J274</f>
        <v>0</v>
      </c>
      <c r="G266" s="71">
        <f>DEB!I274</f>
        <v>0</v>
      </c>
      <c r="H266" s="74">
        <f>DEB!K274</f>
        <v>0</v>
      </c>
      <c r="K26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66" s="149" t="str">
        <f t="shared" si="5"/>
        <v>doublon</v>
      </c>
    </row>
    <row r="267" spans="1:12" ht="16.5" x14ac:dyDescent="0.3">
      <c r="A267" s="33" t="str">
        <f>DEB!B275</f>
        <v/>
      </c>
      <c r="B267" s="70">
        <f>SUMPRODUCT((DEB!$B$10:$B$198=A267)*(DEB!$G$10:$G$198=D535)*(DEB!$H$10:$H$198=E535)*(DEB!$I$10:$I$198=G535)*(DEB!$J$10:$J$198=F535)*(DEB!$K$10:$K$198=H534)*(DEB!$E$10:$E$198))</f>
        <v>0</v>
      </c>
      <c r="C267" s="70">
        <f>SUMPRODUCT((DEB!$B$10:$B$198=A267)*(DEB!$G$10:$G$198=D535)*(DEB!$H$10:$H$198=E535)*(DEB!$I$10:$I$198=G535)*(DEB!$J$10:$J$198=F535)*(DEB!$K$10:$K$198=H534)*(DEB!$F$10:$F$198))</f>
        <v>0</v>
      </c>
      <c r="D267" s="71">
        <f>DEB!G275</f>
        <v>0</v>
      </c>
      <c r="E267" s="72">
        <f>DEB!H275</f>
        <v>0</v>
      </c>
      <c r="F267" s="73">
        <f>DEB!J275</f>
        <v>0</v>
      </c>
      <c r="G267" s="71">
        <f>DEB!I275</f>
        <v>0</v>
      </c>
      <c r="H267" s="74">
        <f>DEB!K275</f>
        <v>0</v>
      </c>
      <c r="K26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67" s="150" t="str">
        <f t="shared" si="5"/>
        <v>doublon</v>
      </c>
    </row>
    <row r="268" spans="1:12" ht="16.5" x14ac:dyDescent="0.3">
      <c r="A268" s="33" t="str">
        <f>DEB!B276</f>
        <v/>
      </c>
      <c r="B268" s="70">
        <f>SUMPRODUCT((DEB!$B$10:$B$198=A268)*(DEB!$G$10:$G$198=D536)*(DEB!$H$10:$H$198=E536)*(DEB!$I$10:$I$198=G536)*(DEB!$J$10:$J$198=F536)*(DEB!$K$10:$K$198=H535)*(DEB!$E$10:$E$198))</f>
        <v>0</v>
      </c>
      <c r="C268" s="70">
        <f>SUMPRODUCT((DEB!$B$10:$B$198=A268)*(DEB!$G$10:$G$198=D536)*(DEB!$H$10:$H$198=E536)*(DEB!$I$10:$I$198=G536)*(DEB!$J$10:$J$198=F536)*(DEB!$K$10:$K$198=H535)*(DEB!$F$10:$F$198))</f>
        <v>0</v>
      </c>
      <c r="D268" s="71">
        <f>DEB!G276</f>
        <v>0</v>
      </c>
      <c r="E268" s="72">
        <f>DEB!H276</f>
        <v>0</v>
      </c>
      <c r="F268" s="73">
        <f>DEB!J276</f>
        <v>0</v>
      </c>
      <c r="G268" s="71">
        <f>DEB!I276</f>
        <v>0</v>
      </c>
      <c r="H268" s="74">
        <f>DEB!K276</f>
        <v>0</v>
      </c>
      <c r="K26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68" s="149" t="str">
        <f t="shared" si="5"/>
        <v>doublon</v>
      </c>
    </row>
    <row r="269" spans="1:12" ht="16.5" x14ac:dyDescent="0.3">
      <c r="A269" s="33" t="str">
        <f>DEB!B277</f>
        <v/>
      </c>
      <c r="B269" s="70">
        <f>SUMPRODUCT((DEB!$B$10:$B$198=A269)*(DEB!$G$10:$G$198=D537)*(DEB!$H$10:$H$198=E537)*(DEB!$I$10:$I$198=G537)*(DEB!$J$10:$J$198=F537)*(DEB!$K$10:$K$198=H536)*(DEB!$E$10:$E$198))</f>
        <v>0</v>
      </c>
      <c r="C269" s="70">
        <f>SUMPRODUCT((DEB!$B$10:$B$198=A269)*(DEB!$G$10:$G$198=D537)*(DEB!$H$10:$H$198=E537)*(DEB!$I$10:$I$198=G537)*(DEB!$J$10:$J$198=F537)*(DEB!$K$10:$K$198=H536)*(DEB!$F$10:$F$198))</f>
        <v>0</v>
      </c>
      <c r="D269" s="71">
        <f>DEB!G277</f>
        <v>0</v>
      </c>
      <c r="E269" s="72">
        <f>DEB!H277</f>
        <v>0</v>
      </c>
      <c r="F269" s="73">
        <f>DEB!J277</f>
        <v>0</v>
      </c>
      <c r="G269" s="71">
        <f>DEB!I277</f>
        <v>0</v>
      </c>
      <c r="H269" s="74">
        <f>DEB!K277</f>
        <v>0</v>
      </c>
      <c r="K26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69" s="150" t="str">
        <f t="shared" si="5"/>
        <v>doublon</v>
      </c>
    </row>
    <row r="270" spans="1:12" ht="16.5" x14ac:dyDescent="0.3">
      <c r="A270" s="33" t="str">
        <f>DEB!B278</f>
        <v/>
      </c>
      <c r="B270" s="70">
        <f>SUMPRODUCT((DEB!$B$10:$B$198=A270)*(DEB!$G$10:$G$198=D538)*(DEB!$H$10:$H$198=E538)*(DEB!$I$10:$I$198=G538)*(DEB!$J$10:$J$198=F538)*(DEB!$K$10:$K$198=H537)*(DEB!$E$10:$E$198))</f>
        <v>0</v>
      </c>
      <c r="C270" s="70">
        <f>SUMPRODUCT((DEB!$B$10:$B$198=A270)*(DEB!$G$10:$G$198=D538)*(DEB!$H$10:$H$198=E538)*(DEB!$I$10:$I$198=G538)*(DEB!$J$10:$J$198=F538)*(DEB!$K$10:$K$198=H537)*(DEB!$F$10:$F$198))</f>
        <v>0</v>
      </c>
      <c r="D270" s="71">
        <f>DEB!G278</f>
        <v>0</v>
      </c>
      <c r="E270" s="72">
        <f>DEB!H278</f>
        <v>0</v>
      </c>
      <c r="F270" s="73">
        <f>DEB!J278</f>
        <v>0</v>
      </c>
      <c r="G270" s="71">
        <f>DEB!I278</f>
        <v>0</v>
      </c>
      <c r="H270" s="74">
        <f>DEB!K278</f>
        <v>0</v>
      </c>
      <c r="K27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70" s="149" t="str">
        <f t="shared" si="5"/>
        <v>doublon</v>
      </c>
    </row>
    <row r="271" spans="1:12" ht="16.5" x14ac:dyDescent="0.3">
      <c r="A271" s="33" t="str">
        <f>DEB!B279</f>
        <v/>
      </c>
      <c r="B271" s="70">
        <f>SUMPRODUCT((DEB!$B$10:$B$198=A271)*(DEB!$G$10:$G$198=D539)*(DEB!$H$10:$H$198=E539)*(DEB!$I$10:$I$198=G539)*(DEB!$J$10:$J$198=F539)*(DEB!$K$10:$K$198=H538)*(DEB!$E$10:$E$198))</f>
        <v>0</v>
      </c>
      <c r="C271" s="70">
        <f>SUMPRODUCT((DEB!$B$10:$B$198=A271)*(DEB!$G$10:$G$198=D539)*(DEB!$H$10:$H$198=E539)*(DEB!$I$10:$I$198=G539)*(DEB!$J$10:$J$198=F539)*(DEB!$K$10:$K$198=H538)*(DEB!$F$10:$F$198))</f>
        <v>0</v>
      </c>
      <c r="D271" s="71">
        <f>DEB!G279</f>
        <v>0</v>
      </c>
      <c r="E271" s="72">
        <f>DEB!H279</f>
        <v>0</v>
      </c>
      <c r="F271" s="73">
        <f>DEB!J279</f>
        <v>0</v>
      </c>
      <c r="G271" s="71">
        <f>DEB!I279</f>
        <v>0</v>
      </c>
      <c r="H271" s="74">
        <f>DEB!K279</f>
        <v>0</v>
      </c>
      <c r="K27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71" s="150" t="str">
        <f t="shared" si="5"/>
        <v>doublon</v>
      </c>
    </row>
    <row r="272" spans="1:12" ht="16.5" x14ac:dyDescent="0.3">
      <c r="A272" s="33" t="str">
        <f>DEB!B280</f>
        <v/>
      </c>
      <c r="B272" s="70">
        <f>SUMPRODUCT((DEB!$B$10:$B$198=A272)*(DEB!$G$10:$G$198=D540)*(DEB!$H$10:$H$198=E540)*(DEB!$I$10:$I$198=G540)*(DEB!$J$10:$J$198=F540)*(DEB!$K$10:$K$198=H539)*(DEB!$E$10:$E$198))</f>
        <v>0</v>
      </c>
      <c r="C272" s="70">
        <f>SUMPRODUCT((DEB!$B$10:$B$198=A272)*(DEB!$G$10:$G$198=D540)*(DEB!$H$10:$H$198=E540)*(DEB!$I$10:$I$198=G540)*(DEB!$J$10:$J$198=F540)*(DEB!$K$10:$K$198=H539)*(DEB!$F$10:$F$198))</f>
        <v>0</v>
      </c>
      <c r="D272" s="71">
        <f>DEB!G280</f>
        <v>0</v>
      </c>
      <c r="E272" s="72">
        <f>DEB!H280</f>
        <v>0</v>
      </c>
      <c r="F272" s="73">
        <f>DEB!J280</f>
        <v>0</v>
      </c>
      <c r="G272" s="71">
        <f>DEB!I280</f>
        <v>0</v>
      </c>
      <c r="H272" s="74">
        <f>DEB!K280</f>
        <v>0</v>
      </c>
      <c r="K27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72" s="149" t="str">
        <f t="shared" si="5"/>
        <v>doublon</v>
      </c>
    </row>
    <row r="273" spans="1:12" ht="16.5" x14ac:dyDescent="0.3">
      <c r="A273" s="33" t="str">
        <f>DEB!B281</f>
        <v/>
      </c>
      <c r="B273" s="70">
        <f>SUMPRODUCT((DEB!$B$10:$B$198=A273)*(DEB!$G$10:$G$198=D541)*(DEB!$H$10:$H$198=E541)*(DEB!$I$10:$I$198=G541)*(DEB!$J$10:$J$198=F541)*(DEB!$K$10:$K$198=H540)*(DEB!$E$10:$E$198))</f>
        <v>0</v>
      </c>
      <c r="C273" s="70">
        <f>SUMPRODUCT((DEB!$B$10:$B$198=A273)*(DEB!$G$10:$G$198=D541)*(DEB!$H$10:$H$198=E541)*(DEB!$I$10:$I$198=G541)*(DEB!$J$10:$J$198=F541)*(DEB!$K$10:$K$198=H540)*(DEB!$F$10:$F$198))</f>
        <v>0</v>
      </c>
      <c r="D273" s="71">
        <f>DEB!G281</f>
        <v>0</v>
      </c>
      <c r="E273" s="72">
        <f>DEB!H281</f>
        <v>0</v>
      </c>
      <c r="F273" s="73">
        <f>DEB!J281</f>
        <v>0</v>
      </c>
      <c r="G273" s="71">
        <f>DEB!I281</f>
        <v>0</v>
      </c>
      <c r="H273" s="74">
        <f>DEB!K281</f>
        <v>0</v>
      </c>
      <c r="K27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73" s="150" t="str">
        <f t="shared" si="5"/>
        <v>doublon</v>
      </c>
    </row>
    <row r="274" spans="1:12" ht="16.5" x14ac:dyDescent="0.3">
      <c r="A274" s="33" t="str">
        <f>DEB!B282</f>
        <v/>
      </c>
      <c r="B274" s="70">
        <f>SUMPRODUCT((DEB!$B$10:$B$198=A274)*(DEB!$G$10:$G$198=D542)*(DEB!$H$10:$H$198=E542)*(DEB!$I$10:$I$198=G542)*(DEB!$J$10:$J$198=F542)*(DEB!$K$10:$K$198=H541)*(DEB!$E$10:$E$198))</f>
        <v>0</v>
      </c>
      <c r="C274" s="70">
        <f>SUMPRODUCT((DEB!$B$10:$B$198=A274)*(DEB!$G$10:$G$198=D542)*(DEB!$H$10:$H$198=E542)*(DEB!$I$10:$I$198=G542)*(DEB!$J$10:$J$198=F542)*(DEB!$K$10:$K$198=H541)*(DEB!$F$10:$F$198))</f>
        <v>0</v>
      </c>
      <c r="D274" s="71">
        <f>DEB!G282</f>
        <v>0</v>
      </c>
      <c r="E274" s="72">
        <f>DEB!H282</f>
        <v>0</v>
      </c>
      <c r="F274" s="73">
        <f>DEB!J282</f>
        <v>0</v>
      </c>
      <c r="G274" s="71">
        <f>DEB!I282</f>
        <v>0</v>
      </c>
      <c r="H274" s="74">
        <f>DEB!K282</f>
        <v>0</v>
      </c>
      <c r="K27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74" s="149" t="str">
        <f t="shared" si="5"/>
        <v>doublon</v>
      </c>
    </row>
    <row r="275" spans="1:12" ht="16.5" x14ac:dyDescent="0.3">
      <c r="A275" s="33" t="str">
        <f>DEB!B283</f>
        <v/>
      </c>
      <c r="B275" s="70">
        <f>SUMPRODUCT((DEB!$B$10:$B$198=A275)*(DEB!$G$10:$G$198=D543)*(DEB!$H$10:$H$198=E543)*(DEB!$I$10:$I$198=G543)*(DEB!$J$10:$J$198=F543)*(DEB!$K$10:$K$198=H542)*(DEB!$E$10:$E$198))</f>
        <v>0</v>
      </c>
      <c r="C275" s="70">
        <f>SUMPRODUCT((DEB!$B$10:$B$198=A275)*(DEB!$G$10:$G$198=D543)*(DEB!$H$10:$H$198=E543)*(DEB!$I$10:$I$198=G543)*(DEB!$J$10:$J$198=F543)*(DEB!$K$10:$K$198=H542)*(DEB!$F$10:$F$198))</f>
        <v>0</v>
      </c>
      <c r="D275" s="71">
        <f>DEB!G283</f>
        <v>0</v>
      </c>
      <c r="E275" s="72">
        <f>DEB!H283</f>
        <v>0</v>
      </c>
      <c r="F275" s="73">
        <f>DEB!J283</f>
        <v>0</v>
      </c>
      <c r="G275" s="71">
        <f>DEB!I283</f>
        <v>0</v>
      </c>
      <c r="H275" s="74">
        <f>DEB!K283</f>
        <v>0</v>
      </c>
      <c r="K27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75" s="150" t="str">
        <f t="shared" si="5"/>
        <v>doublon</v>
      </c>
    </row>
    <row r="276" spans="1:12" ht="16.5" x14ac:dyDescent="0.3">
      <c r="A276" s="33" t="str">
        <f>DEB!B284</f>
        <v/>
      </c>
      <c r="B276" s="70">
        <f>SUMPRODUCT((DEB!$B$10:$B$198=A276)*(DEB!$G$10:$G$198=D544)*(DEB!$H$10:$H$198=E544)*(DEB!$I$10:$I$198=G544)*(DEB!$J$10:$J$198=F544)*(DEB!$K$10:$K$198=H543)*(DEB!$E$10:$E$198))</f>
        <v>0</v>
      </c>
      <c r="C276" s="70">
        <f>SUMPRODUCT((DEB!$B$10:$B$198=A276)*(DEB!$G$10:$G$198=D544)*(DEB!$H$10:$H$198=E544)*(DEB!$I$10:$I$198=G544)*(DEB!$J$10:$J$198=F544)*(DEB!$K$10:$K$198=H543)*(DEB!$F$10:$F$198))</f>
        <v>0</v>
      </c>
      <c r="D276" s="71">
        <f>DEB!G284</f>
        <v>0</v>
      </c>
      <c r="E276" s="72">
        <f>DEB!H284</f>
        <v>0</v>
      </c>
      <c r="F276" s="73">
        <f>DEB!J284</f>
        <v>0</v>
      </c>
      <c r="G276" s="71">
        <f>DEB!I284</f>
        <v>0</v>
      </c>
      <c r="H276" s="74">
        <f>DEB!K284</f>
        <v>0</v>
      </c>
      <c r="K27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76" s="149" t="str">
        <f t="shared" si="5"/>
        <v>doublon</v>
      </c>
    </row>
    <row r="277" spans="1:12" ht="16.5" x14ac:dyDescent="0.3">
      <c r="A277" s="33" t="str">
        <f>DEB!B285</f>
        <v/>
      </c>
      <c r="B277" s="70">
        <f>SUMPRODUCT((DEB!$B$10:$B$198=A277)*(DEB!$G$10:$G$198=D545)*(DEB!$H$10:$H$198=E545)*(DEB!$I$10:$I$198=G545)*(DEB!$J$10:$J$198=F545)*(DEB!$K$10:$K$198=H544)*(DEB!$E$10:$E$198))</f>
        <v>0</v>
      </c>
      <c r="C277" s="70">
        <f>SUMPRODUCT((DEB!$B$10:$B$198=A277)*(DEB!$G$10:$G$198=D545)*(DEB!$H$10:$H$198=E545)*(DEB!$I$10:$I$198=G545)*(DEB!$J$10:$J$198=F545)*(DEB!$K$10:$K$198=H544)*(DEB!$F$10:$F$198))</f>
        <v>0</v>
      </c>
      <c r="D277" s="71">
        <f>DEB!G285</f>
        <v>0</v>
      </c>
      <c r="E277" s="72">
        <f>DEB!H285</f>
        <v>0</v>
      </c>
      <c r="F277" s="73">
        <f>DEB!J285</f>
        <v>0</v>
      </c>
      <c r="G277" s="71">
        <f>DEB!I285</f>
        <v>0</v>
      </c>
      <c r="H277" s="74">
        <f>DEB!K285</f>
        <v>0</v>
      </c>
      <c r="K27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77" s="150" t="str">
        <f t="shared" si="5"/>
        <v>doublon</v>
      </c>
    </row>
    <row r="278" spans="1:12" ht="16.5" x14ac:dyDescent="0.3">
      <c r="A278" s="33" t="str">
        <f>DEB!B286</f>
        <v/>
      </c>
      <c r="B278" s="70">
        <f>SUMPRODUCT((DEB!$B$10:$B$198=A278)*(DEB!$G$10:$G$198=D546)*(DEB!$H$10:$H$198=E546)*(DEB!$I$10:$I$198=G546)*(DEB!$J$10:$J$198=F546)*(DEB!$K$10:$K$198=H545)*(DEB!$E$10:$E$198))</f>
        <v>0</v>
      </c>
      <c r="C278" s="70">
        <f>SUMPRODUCT((DEB!$B$10:$B$198=A278)*(DEB!$G$10:$G$198=D546)*(DEB!$H$10:$H$198=E546)*(DEB!$I$10:$I$198=G546)*(DEB!$J$10:$J$198=F546)*(DEB!$K$10:$K$198=H545)*(DEB!$F$10:$F$198))</f>
        <v>0</v>
      </c>
      <c r="D278" s="71">
        <f>DEB!G286</f>
        <v>0</v>
      </c>
      <c r="E278" s="72">
        <f>DEB!H286</f>
        <v>0</v>
      </c>
      <c r="F278" s="73">
        <f>DEB!J286</f>
        <v>0</v>
      </c>
      <c r="G278" s="71">
        <f>DEB!I286</f>
        <v>0</v>
      </c>
      <c r="H278" s="74">
        <f>DEB!K286</f>
        <v>0</v>
      </c>
      <c r="K27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78" s="149" t="str">
        <f t="shared" si="5"/>
        <v>doublon</v>
      </c>
    </row>
    <row r="279" spans="1:12" ht="16.5" x14ac:dyDescent="0.3">
      <c r="A279" s="33" t="str">
        <f>DEB!B287</f>
        <v/>
      </c>
      <c r="B279" s="70">
        <f>SUMPRODUCT((DEB!$B$10:$B$198=A279)*(DEB!$G$10:$G$198=D547)*(DEB!$H$10:$H$198=E547)*(DEB!$I$10:$I$198=G547)*(DEB!$J$10:$J$198=F547)*(DEB!$K$10:$K$198=H546)*(DEB!$E$10:$E$198))</f>
        <v>0</v>
      </c>
      <c r="C279" s="70">
        <f>SUMPRODUCT((DEB!$B$10:$B$198=A279)*(DEB!$G$10:$G$198=D547)*(DEB!$H$10:$H$198=E547)*(DEB!$I$10:$I$198=G547)*(DEB!$J$10:$J$198=F547)*(DEB!$K$10:$K$198=H546)*(DEB!$F$10:$F$198))</f>
        <v>0</v>
      </c>
      <c r="D279" s="71">
        <f>DEB!G287</f>
        <v>0</v>
      </c>
      <c r="E279" s="72">
        <f>DEB!H287</f>
        <v>0</v>
      </c>
      <c r="F279" s="73">
        <f>DEB!J287</f>
        <v>0</v>
      </c>
      <c r="G279" s="71">
        <f>DEB!I287</f>
        <v>0</v>
      </c>
      <c r="H279" s="74">
        <f>DEB!K287</f>
        <v>0</v>
      </c>
      <c r="K27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79" s="150" t="str">
        <f t="shared" si="5"/>
        <v>doublon</v>
      </c>
    </row>
    <row r="280" spans="1:12" ht="16.5" x14ac:dyDescent="0.3">
      <c r="A280" s="33" t="str">
        <f>DEB!B288</f>
        <v/>
      </c>
      <c r="B280" s="70">
        <f>SUMPRODUCT((DEB!$B$10:$B$198=A280)*(DEB!$G$10:$G$198=D548)*(DEB!$H$10:$H$198=E548)*(DEB!$I$10:$I$198=G548)*(DEB!$J$10:$J$198=F548)*(DEB!$K$10:$K$198=H547)*(DEB!$E$10:$E$198))</f>
        <v>0</v>
      </c>
      <c r="C280" s="70">
        <f>SUMPRODUCT((DEB!$B$10:$B$198=A280)*(DEB!$G$10:$G$198=D548)*(DEB!$H$10:$H$198=E548)*(DEB!$I$10:$I$198=G548)*(DEB!$J$10:$J$198=F548)*(DEB!$K$10:$K$198=H547)*(DEB!$F$10:$F$198))</f>
        <v>0</v>
      </c>
      <c r="D280" s="71">
        <f>DEB!G288</f>
        <v>0</v>
      </c>
      <c r="E280" s="72">
        <f>DEB!H288</f>
        <v>0</v>
      </c>
      <c r="F280" s="73">
        <f>DEB!J288</f>
        <v>0</v>
      </c>
      <c r="G280" s="71">
        <f>DEB!I288</f>
        <v>0</v>
      </c>
      <c r="H280" s="74">
        <f>DEB!K288</f>
        <v>0</v>
      </c>
      <c r="K28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80" s="149" t="str">
        <f t="shared" si="5"/>
        <v>doublon</v>
      </c>
    </row>
    <row r="281" spans="1:12" ht="16.5" x14ac:dyDescent="0.3">
      <c r="A281" s="33" t="str">
        <f>DEB!B289</f>
        <v/>
      </c>
      <c r="B281" s="70">
        <f>SUMPRODUCT((DEB!$B$10:$B$198=A281)*(DEB!$G$10:$G$198=D549)*(DEB!$H$10:$H$198=E549)*(DEB!$I$10:$I$198=G549)*(DEB!$J$10:$J$198=F549)*(DEB!$K$10:$K$198=H548)*(DEB!$E$10:$E$198))</f>
        <v>0</v>
      </c>
      <c r="C281" s="70">
        <f>SUMPRODUCT((DEB!$B$10:$B$198=A281)*(DEB!$G$10:$G$198=D549)*(DEB!$H$10:$H$198=E549)*(DEB!$I$10:$I$198=G549)*(DEB!$J$10:$J$198=F549)*(DEB!$K$10:$K$198=H548)*(DEB!$F$10:$F$198))</f>
        <v>0</v>
      </c>
      <c r="D281" s="71">
        <f>DEB!G289</f>
        <v>0</v>
      </c>
      <c r="E281" s="72">
        <f>DEB!H289</f>
        <v>0</v>
      </c>
      <c r="F281" s="73">
        <f>DEB!J289</f>
        <v>0</v>
      </c>
      <c r="G281" s="71">
        <f>DEB!I289</f>
        <v>0</v>
      </c>
      <c r="H281" s="74">
        <f>DEB!K289</f>
        <v>0</v>
      </c>
      <c r="K28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81" s="150" t="str">
        <f t="shared" si="5"/>
        <v>doublon</v>
      </c>
    </row>
    <row r="282" spans="1:12" ht="16.5" x14ac:dyDescent="0.3">
      <c r="A282" s="33" t="str">
        <f>DEB!B290</f>
        <v/>
      </c>
      <c r="B282" s="70">
        <f>SUMPRODUCT((DEB!$B$10:$B$198=A282)*(DEB!$G$10:$G$198=D550)*(DEB!$H$10:$H$198=E550)*(DEB!$I$10:$I$198=G550)*(DEB!$J$10:$J$198=F550)*(DEB!$K$10:$K$198=H549)*(DEB!$E$10:$E$198))</f>
        <v>0</v>
      </c>
      <c r="C282" s="70">
        <f>SUMPRODUCT((DEB!$B$10:$B$198=A282)*(DEB!$G$10:$G$198=D550)*(DEB!$H$10:$H$198=E550)*(DEB!$I$10:$I$198=G550)*(DEB!$J$10:$J$198=F550)*(DEB!$K$10:$K$198=H549)*(DEB!$F$10:$F$198))</f>
        <v>0</v>
      </c>
      <c r="D282" s="71">
        <f>DEB!G290</f>
        <v>0</v>
      </c>
      <c r="E282" s="72">
        <f>DEB!H290</f>
        <v>0</v>
      </c>
      <c r="F282" s="73">
        <f>DEB!J290</f>
        <v>0</v>
      </c>
      <c r="G282" s="71">
        <f>DEB!I290</f>
        <v>0</v>
      </c>
      <c r="H282" s="74">
        <f>DEB!K290</f>
        <v>0</v>
      </c>
      <c r="K28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82" s="149" t="str">
        <f t="shared" si="5"/>
        <v>doublon</v>
      </c>
    </row>
    <row r="283" spans="1:12" ht="16.5" x14ac:dyDescent="0.3">
      <c r="A283" s="33" t="str">
        <f>DEB!B291</f>
        <v/>
      </c>
      <c r="B283" s="70">
        <f>SUMPRODUCT((DEB!$B$10:$B$198=A283)*(DEB!$G$10:$G$198=D551)*(DEB!$H$10:$H$198=E551)*(DEB!$I$10:$I$198=G551)*(DEB!$J$10:$J$198=F551)*(DEB!$K$10:$K$198=H550)*(DEB!$E$10:$E$198))</f>
        <v>0</v>
      </c>
      <c r="C283" s="70">
        <f>SUMPRODUCT((DEB!$B$10:$B$198=A283)*(DEB!$G$10:$G$198=D551)*(DEB!$H$10:$H$198=E551)*(DEB!$I$10:$I$198=G551)*(DEB!$J$10:$J$198=F551)*(DEB!$K$10:$K$198=H550)*(DEB!$F$10:$F$198))</f>
        <v>0</v>
      </c>
      <c r="D283" s="71">
        <f>DEB!G291</f>
        <v>0</v>
      </c>
      <c r="E283" s="72">
        <f>DEB!H291</f>
        <v>0</v>
      </c>
      <c r="F283" s="73">
        <f>DEB!J291</f>
        <v>0</v>
      </c>
      <c r="G283" s="71">
        <f>DEB!I291</f>
        <v>0</v>
      </c>
      <c r="H283" s="74">
        <f>DEB!K291</f>
        <v>0</v>
      </c>
      <c r="K28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83" s="150" t="str">
        <f t="shared" si="5"/>
        <v>doublon</v>
      </c>
    </row>
    <row r="284" spans="1:12" ht="16.5" x14ac:dyDescent="0.3">
      <c r="A284" s="33" t="str">
        <f>DEB!B292</f>
        <v/>
      </c>
      <c r="B284" s="70">
        <f>SUMPRODUCT((DEB!$B$10:$B$198=A284)*(DEB!$G$10:$G$198=D552)*(DEB!$H$10:$H$198=E552)*(DEB!$I$10:$I$198=G552)*(DEB!$J$10:$J$198=F552)*(DEB!$K$10:$K$198=H551)*(DEB!$E$10:$E$198))</f>
        <v>0</v>
      </c>
      <c r="C284" s="70">
        <f>SUMPRODUCT((DEB!$B$10:$B$198=A284)*(DEB!$G$10:$G$198=D552)*(DEB!$H$10:$H$198=E552)*(DEB!$I$10:$I$198=G552)*(DEB!$J$10:$J$198=F552)*(DEB!$K$10:$K$198=H551)*(DEB!$F$10:$F$198))</f>
        <v>0</v>
      </c>
      <c r="D284" s="71">
        <f>DEB!G292</f>
        <v>0</v>
      </c>
      <c r="E284" s="72">
        <f>DEB!H292</f>
        <v>0</v>
      </c>
      <c r="F284" s="73">
        <f>DEB!J292</f>
        <v>0</v>
      </c>
      <c r="G284" s="71">
        <f>DEB!I292</f>
        <v>0</v>
      </c>
      <c r="H284" s="74">
        <f>DEB!K292</f>
        <v>0</v>
      </c>
      <c r="K28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84" s="149" t="str">
        <f t="shared" si="5"/>
        <v>doublon</v>
      </c>
    </row>
    <row r="285" spans="1:12" ht="16.5" x14ac:dyDescent="0.3">
      <c r="A285" s="33" t="str">
        <f>DEB!B293</f>
        <v/>
      </c>
      <c r="B285" s="70">
        <f>SUMPRODUCT((DEB!$B$10:$B$198=A285)*(DEB!$G$10:$G$198=D553)*(DEB!$H$10:$H$198=E553)*(DEB!$I$10:$I$198=G553)*(DEB!$J$10:$J$198=F553)*(DEB!$K$10:$K$198=H552)*(DEB!$E$10:$E$198))</f>
        <v>0</v>
      </c>
      <c r="C285" s="70">
        <f>SUMPRODUCT((DEB!$B$10:$B$198=A285)*(DEB!$G$10:$G$198=D553)*(DEB!$H$10:$H$198=E553)*(DEB!$I$10:$I$198=G553)*(DEB!$J$10:$J$198=F553)*(DEB!$K$10:$K$198=H552)*(DEB!$F$10:$F$198))</f>
        <v>0</v>
      </c>
      <c r="D285" s="71">
        <f>DEB!G293</f>
        <v>0</v>
      </c>
      <c r="E285" s="72">
        <f>DEB!H293</f>
        <v>0</v>
      </c>
      <c r="F285" s="73">
        <f>DEB!J293</f>
        <v>0</v>
      </c>
      <c r="G285" s="71">
        <f>DEB!I293</f>
        <v>0</v>
      </c>
      <c r="H285" s="74">
        <f>DEB!K293</f>
        <v>0</v>
      </c>
      <c r="K28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85" s="150" t="str">
        <f t="shared" si="5"/>
        <v>doublon</v>
      </c>
    </row>
    <row r="286" spans="1:12" ht="16.5" x14ac:dyDescent="0.3">
      <c r="A286" s="33" t="str">
        <f>DEB!B294</f>
        <v/>
      </c>
      <c r="B286" s="70">
        <f>SUMPRODUCT((DEB!$B$10:$B$198=A286)*(DEB!$G$10:$G$198=D554)*(DEB!$H$10:$H$198=E554)*(DEB!$I$10:$I$198=G554)*(DEB!$J$10:$J$198=F554)*(DEB!$K$10:$K$198=H553)*(DEB!$E$10:$E$198))</f>
        <v>0</v>
      </c>
      <c r="C286" s="70">
        <f>SUMPRODUCT((DEB!$B$10:$B$198=A286)*(DEB!$G$10:$G$198=D554)*(DEB!$H$10:$H$198=E554)*(DEB!$I$10:$I$198=G554)*(DEB!$J$10:$J$198=F554)*(DEB!$K$10:$K$198=H553)*(DEB!$F$10:$F$198))</f>
        <v>0</v>
      </c>
      <c r="D286" s="71">
        <f>DEB!G294</f>
        <v>0</v>
      </c>
      <c r="E286" s="72">
        <f>DEB!H294</f>
        <v>0</v>
      </c>
      <c r="F286" s="73">
        <f>DEB!J294</f>
        <v>0</v>
      </c>
      <c r="G286" s="71">
        <f>DEB!I294</f>
        <v>0</v>
      </c>
      <c r="H286" s="74">
        <f>DEB!K294</f>
        <v>0</v>
      </c>
      <c r="K28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86" s="149" t="str">
        <f t="shared" si="5"/>
        <v>doublon</v>
      </c>
    </row>
    <row r="287" spans="1:12" ht="16.5" x14ac:dyDescent="0.3">
      <c r="A287" s="33" t="str">
        <f>DEB!B295</f>
        <v/>
      </c>
      <c r="B287" s="70">
        <f>SUMPRODUCT((DEB!$B$10:$B$198=A287)*(DEB!$G$10:$G$198=D555)*(DEB!$H$10:$H$198=E555)*(DEB!$I$10:$I$198=G555)*(DEB!$J$10:$J$198=F555)*(DEB!$K$10:$K$198=H554)*(DEB!$E$10:$E$198))</f>
        <v>0</v>
      </c>
      <c r="C287" s="70">
        <f>SUMPRODUCT((DEB!$B$10:$B$198=A287)*(DEB!$G$10:$G$198=D555)*(DEB!$H$10:$H$198=E555)*(DEB!$I$10:$I$198=G555)*(DEB!$J$10:$J$198=F555)*(DEB!$K$10:$K$198=H554)*(DEB!$F$10:$F$198))</f>
        <v>0</v>
      </c>
      <c r="D287" s="71">
        <f>DEB!G295</f>
        <v>0</v>
      </c>
      <c r="E287" s="72">
        <f>DEB!H295</f>
        <v>0</v>
      </c>
      <c r="F287" s="73">
        <f>DEB!J295</f>
        <v>0</v>
      </c>
      <c r="G287" s="71">
        <f>DEB!I295</f>
        <v>0</v>
      </c>
      <c r="H287" s="74">
        <f>DEB!K295</f>
        <v>0</v>
      </c>
      <c r="K28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87" s="150" t="str">
        <f t="shared" si="5"/>
        <v>doublon</v>
      </c>
    </row>
    <row r="288" spans="1:12" ht="16.5" x14ac:dyDescent="0.3">
      <c r="A288" s="33" t="str">
        <f>DEB!B296</f>
        <v/>
      </c>
      <c r="B288" s="70">
        <f>SUMPRODUCT((DEB!$B$10:$B$198=A288)*(DEB!$G$10:$G$198=D556)*(DEB!$H$10:$H$198=E556)*(DEB!$I$10:$I$198=G556)*(DEB!$J$10:$J$198=F556)*(DEB!$K$10:$K$198=H555)*(DEB!$E$10:$E$198))</f>
        <v>0</v>
      </c>
      <c r="C288" s="70">
        <f>SUMPRODUCT((DEB!$B$10:$B$198=A288)*(DEB!$G$10:$G$198=D556)*(DEB!$H$10:$H$198=E556)*(DEB!$I$10:$I$198=G556)*(DEB!$J$10:$J$198=F556)*(DEB!$K$10:$K$198=H555)*(DEB!$F$10:$F$198))</f>
        <v>0</v>
      </c>
      <c r="D288" s="71">
        <f>DEB!G296</f>
        <v>0</v>
      </c>
      <c r="E288" s="72">
        <f>DEB!H296</f>
        <v>0</v>
      </c>
      <c r="F288" s="73">
        <f>DEB!J296</f>
        <v>0</v>
      </c>
      <c r="G288" s="71">
        <f>DEB!I296</f>
        <v>0</v>
      </c>
      <c r="H288" s="74">
        <f>DEB!K296</f>
        <v>0</v>
      </c>
      <c r="K28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88" s="149" t="str">
        <f t="shared" si="5"/>
        <v>doublon</v>
      </c>
    </row>
    <row r="289" spans="1:12" ht="16.5" x14ac:dyDescent="0.3">
      <c r="A289" s="33" t="str">
        <f>DEB!B297</f>
        <v/>
      </c>
      <c r="B289" s="70">
        <f>SUMPRODUCT((DEB!$B$10:$B$198=A289)*(DEB!$G$10:$G$198=D557)*(DEB!$H$10:$H$198=E557)*(DEB!$I$10:$I$198=G557)*(DEB!$J$10:$J$198=F557)*(DEB!$K$10:$K$198=H556)*(DEB!$E$10:$E$198))</f>
        <v>0</v>
      </c>
      <c r="C289" s="70">
        <f>SUMPRODUCT((DEB!$B$10:$B$198=A289)*(DEB!$G$10:$G$198=D557)*(DEB!$H$10:$H$198=E557)*(DEB!$I$10:$I$198=G557)*(DEB!$J$10:$J$198=F557)*(DEB!$K$10:$K$198=H556)*(DEB!$F$10:$F$198))</f>
        <v>0</v>
      </c>
      <c r="D289" s="71">
        <f>DEB!G297</f>
        <v>0</v>
      </c>
      <c r="E289" s="72">
        <f>DEB!H297</f>
        <v>0</v>
      </c>
      <c r="F289" s="73">
        <f>DEB!J297</f>
        <v>0</v>
      </c>
      <c r="G289" s="71">
        <f>DEB!I297</f>
        <v>0</v>
      </c>
      <c r="H289" s="74">
        <f>DEB!K297</f>
        <v>0</v>
      </c>
      <c r="K28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89" s="150" t="str">
        <f t="shared" si="5"/>
        <v>doublon</v>
      </c>
    </row>
    <row r="290" spans="1:12" ht="16.5" x14ac:dyDescent="0.3">
      <c r="A290" s="33" t="str">
        <f>DEB!B298</f>
        <v/>
      </c>
      <c r="B290" s="70">
        <f>SUMPRODUCT((DEB!$B$10:$B$198=A290)*(DEB!$G$10:$G$198=D558)*(DEB!$H$10:$H$198=E558)*(DEB!$I$10:$I$198=G558)*(DEB!$J$10:$J$198=F558)*(DEB!$K$10:$K$198=H557)*(DEB!$E$10:$E$198))</f>
        <v>0</v>
      </c>
      <c r="C290" s="70">
        <f>SUMPRODUCT((DEB!$B$10:$B$198=A290)*(DEB!$G$10:$G$198=D558)*(DEB!$H$10:$H$198=E558)*(DEB!$I$10:$I$198=G558)*(DEB!$J$10:$J$198=F558)*(DEB!$K$10:$K$198=H557)*(DEB!$F$10:$F$198))</f>
        <v>0</v>
      </c>
      <c r="D290" s="71">
        <f>DEB!G298</f>
        <v>0</v>
      </c>
      <c r="E290" s="72">
        <f>DEB!H298</f>
        <v>0</v>
      </c>
      <c r="F290" s="73">
        <f>DEB!J298</f>
        <v>0</v>
      </c>
      <c r="G290" s="71">
        <f>DEB!I298</f>
        <v>0</v>
      </c>
      <c r="H290" s="74">
        <f>DEB!K298</f>
        <v>0</v>
      </c>
      <c r="K290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90" s="149" t="str">
        <f t="shared" si="5"/>
        <v>doublon</v>
      </c>
    </row>
    <row r="291" spans="1:12" ht="16.5" x14ac:dyDescent="0.3">
      <c r="A291" s="33" t="str">
        <f>DEB!B299</f>
        <v/>
      </c>
      <c r="B291" s="70">
        <f>SUMPRODUCT((DEB!$B$10:$B$198=A291)*(DEB!$G$10:$G$198=D559)*(DEB!$H$10:$H$198=E559)*(DEB!$I$10:$I$198=G559)*(DEB!$J$10:$J$198=F559)*(DEB!$K$10:$K$198=H558)*(DEB!$E$10:$E$198))</f>
        <v>0</v>
      </c>
      <c r="C291" s="70">
        <f>SUMPRODUCT((DEB!$B$10:$B$198=A291)*(DEB!$G$10:$G$198=D559)*(DEB!$H$10:$H$198=E559)*(DEB!$I$10:$I$198=G559)*(DEB!$J$10:$J$198=F559)*(DEB!$K$10:$K$198=H558)*(DEB!$F$10:$F$198))</f>
        <v>0</v>
      </c>
      <c r="D291" s="71">
        <f>DEB!G299</f>
        <v>0</v>
      </c>
      <c r="E291" s="72">
        <f>DEB!H299</f>
        <v>0</v>
      </c>
      <c r="F291" s="73">
        <f>DEB!J299</f>
        <v>0</v>
      </c>
      <c r="G291" s="71">
        <f>DEB!I299</f>
        <v>0</v>
      </c>
      <c r="H291" s="74">
        <f>DEB!K299</f>
        <v>0</v>
      </c>
      <c r="K291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</v>
      </c>
      <c r="L291" s="150" t="str">
        <f t="shared" si="5"/>
        <v>doublon</v>
      </c>
    </row>
    <row r="292" spans="1:12" ht="16.5" x14ac:dyDescent="0.3">
      <c r="A292" s="33">
        <f>DEB!B300</f>
        <v>0</v>
      </c>
      <c r="B292" s="70">
        <f>SUMPRODUCT((DEB!$B$10:$B$198=A292)*(DEB!$G$10:$G$198=D560)*(DEB!$H$10:$H$198=E560)*(DEB!$I$10:$I$198=G560)*(DEB!$J$10:$J$198=F560)*(DEB!$K$10:$K$198=H559)*(DEB!$E$10:$E$198))</f>
        <v>0</v>
      </c>
      <c r="C292" s="70">
        <f>SUMPRODUCT((DEB!$B$10:$B$198=A292)*(DEB!$G$10:$G$198=D560)*(DEB!$H$10:$H$198=E560)*(DEB!$I$10:$I$198=G560)*(DEB!$J$10:$J$198=F560)*(DEB!$K$10:$K$198=H559)*(DEB!$F$10:$F$198))</f>
        <v>0</v>
      </c>
      <c r="D292" s="71">
        <f>DEB!G300</f>
        <v>0</v>
      </c>
      <c r="E292" s="72">
        <f>DEB!H300</f>
        <v>0</v>
      </c>
      <c r="F292" s="73">
        <f>DEB!J300</f>
        <v>0</v>
      </c>
      <c r="G292" s="71">
        <f>DEB!I300</f>
        <v>0</v>
      </c>
      <c r="H292" s="74">
        <f>DEB!K300</f>
        <v>0</v>
      </c>
      <c r="K292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292" s="149" t="str">
        <f t="shared" si="5"/>
        <v>doublon</v>
      </c>
    </row>
    <row r="293" spans="1:12" ht="16.5" x14ac:dyDescent="0.3">
      <c r="A293" s="33">
        <f>DEB!B301</f>
        <v>0</v>
      </c>
      <c r="B293" s="70">
        <f>SUMPRODUCT((DEB!$B$10:$B$198=A293)*(DEB!$G$10:$G$198=D561)*(DEB!$H$10:$H$198=E561)*(DEB!$I$10:$I$198=G561)*(DEB!$J$10:$J$198=F561)*(DEB!$K$10:$K$198=H560)*(DEB!$E$10:$E$198))</f>
        <v>0</v>
      </c>
      <c r="C293" s="70">
        <f>SUMPRODUCT((DEB!$B$10:$B$198=A293)*(DEB!$G$10:$G$198=D561)*(DEB!$H$10:$H$198=E561)*(DEB!$I$10:$I$198=G561)*(DEB!$J$10:$J$198=F561)*(DEB!$K$10:$K$198=H560)*(DEB!$F$10:$F$198))</f>
        <v>0</v>
      </c>
      <c r="D293" s="71">
        <f>DEB!G301</f>
        <v>0</v>
      </c>
      <c r="E293" s="72">
        <f>DEB!H301</f>
        <v>0</v>
      </c>
      <c r="F293" s="73">
        <f>DEB!J301</f>
        <v>0</v>
      </c>
      <c r="G293" s="71">
        <f>DEB!I301</f>
        <v>0</v>
      </c>
      <c r="H293" s="74">
        <f>DEB!K301</f>
        <v>0</v>
      </c>
      <c r="K293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293" s="150" t="str">
        <f t="shared" ref="L293:L300" si="6">IF(MATCH(B:B,B:B,0)=ROW(), "ok", "doublon")</f>
        <v>doublon</v>
      </c>
    </row>
    <row r="294" spans="1:12" ht="16.5" x14ac:dyDescent="0.3">
      <c r="A294" s="33">
        <f>DEB!B302</f>
        <v>0</v>
      </c>
      <c r="B294" s="70">
        <f>SUMPRODUCT((DEB!$B$10:$B$198=A294)*(DEB!$G$10:$G$198=D562)*(DEB!$H$10:$H$198=E562)*(DEB!$I$10:$I$198=G562)*(DEB!$J$10:$J$198=F562)*(DEB!$K$10:$K$198=H561)*(DEB!$E$10:$E$198))</f>
        <v>0</v>
      </c>
      <c r="C294" s="70">
        <f>SUMPRODUCT((DEB!$B$10:$B$198=A294)*(DEB!$G$10:$G$198=D562)*(DEB!$H$10:$H$198=E562)*(DEB!$I$10:$I$198=G562)*(DEB!$J$10:$J$198=F562)*(DEB!$K$10:$K$198=H561)*(DEB!$F$10:$F$198))</f>
        <v>0</v>
      </c>
      <c r="D294" s="71">
        <f>DEB!G302</f>
        <v>0</v>
      </c>
      <c r="E294" s="72">
        <f>DEB!H302</f>
        <v>0</v>
      </c>
      <c r="F294" s="73">
        <f>DEB!J302</f>
        <v>0</v>
      </c>
      <c r="G294" s="71">
        <f>DEB!I302</f>
        <v>0</v>
      </c>
      <c r="H294" s="74">
        <f>DEB!K302</f>
        <v>0</v>
      </c>
      <c r="K294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294" s="149" t="str">
        <f t="shared" si="6"/>
        <v>doublon</v>
      </c>
    </row>
    <row r="295" spans="1:12" ht="16.5" x14ac:dyDescent="0.3">
      <c r="A295" s="33">
        <f>DEB!B303</f>
        <v>0</v>
      </c>
      <c r="B295" s="70">
        <f>SUMPRODUCT((DEB!$B$10:$B$198=A295)*(DEB!$G$10:$G$198=D563)*(DEB!$H$10:$H$198=E563)*(DEB!$I$10:$I$198=G563)*(DEB!$J$10:$J$198=F563)*(DEB!$K$10:$K$198=H562)*(DEB!$E$10:$E$198))</f>
        <v>0</v>
      </c>
      <c r="C295" s="70">
        <f>SUMPRODUCT((DEB!$B$10:$B$198=A295)*(DEB!$G$10:$G$198=D563)*(DEB!$H$10:$H$198=E563)*(DEB!$I$10:$I$198=G563)*(DEB!$J$10:$J$198=F563)*(DEB!$K$10:$K$198=H562)*(DEB!$F$10:$F$198))</f>
        <v>0</v>
      </c>
      <c r="D295" s="71">
        <f>DEB!G303</f>
        <v>0</v>
      </c>
      <c r="E295" s="72">
        <f>DEB!H303</f>
        <v>0</v>
      </c>
      <c r="F295" s="73">
        <f>DEB!J303</f>
        <v>0</v>
      </c>
      <c r="G295" s="71">
        <f>DEB!I303</f>
        <v>0</v>
      </c>
      <c r="H295" s="74">
        <f>DEB!K303</f>
        <v>0</v>
      </c>
      <c r="K295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295" s="150" t="str">
        <f t="shared" si="6"/>
        <v>doublon</v>
      </c>
    </row>
    <row r="296" spans="1:12" ht="16.5" x14ac:dyDescent="0.3">
      <c r="A296" s="33">
        <f>DEB!B304</f>
        <v>0</v>
      </c>
      <c r="B296" s="70">
        <f>SUMPRODUCT((DEB!$B$10:$B$198=A296)*(DEB!$G$10:$G$198=D564)*(DEB!$H$10:$H$198=E564)*(DEB!$I$10:$I$198=G564)*(DEB!$J$10:$J$198=F564)*(DEB!$K$10:$K$198=H563)*(DEB!$E$10:$E$198))</f>
        <v>0</v>
      </c>
      <c r="C296" s="70">
        <f>SUMPRODUCT((DEB!$B$10:$B$198=A296)*(DEB!$G$10:$G$198=D564)*(DEB!$H$10:$H$198=E564)*(DEB!$I$10:$I$198=G564)*(DEB!$J$10:$J$198=F564)*(DEB!$K$10:$K$198=H563)*(DEB!$F$10:$F$198))</f>
        <v>0</v>
      </c>
      <c r="D296" s="71">
        <f>DEB!G304</f>
        <v>0</v>
      </c>
      <c r="E296" s="72">
        <f>DEB!H304</f>
        <v>0</v>
      </c>
      <c r="F296" s="73">
        <f>DEB!J304</f>
        <v>0</v>
      </c>
      <c r="G296" s="71">
        <f>DEB!I304</f>
        <v>0</v>
      </c>
      <c r="H296" s="74">
        <f>DEB!K304</f>
        <v>0</v>
      </c>
      <c r="K296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296" s="149" t="str">
        <f t="shared" si="6"/>
        <v>doublon</v>
      </c>
    </row>
    <row r="297" spans="1:12" ht="16.5" x14ac:dyDescent="0.3">
      <c r="A297" s="33">
        <f>DEB!B305</f>
        <v>0</v>
      </c>
      <c r="B297" s="70">
        <f>SUMPRODUCT((DEB!$B$10:$B$198=A297)*(DEB!$G$10:$G$198=D565)*(DEB!$H$10:$H$198=E565)*(DEB!$I$10:$I$198=G565)*(DEB!$J$10:$J$198=F565)*(DEB!$K$10:$K$198=H564)*(DEB!$E$10:$E$198))</f>
        <v>0</v>
      </c>
      <c r="C297" s="70">
        <f>SUMPRODUCT((DEB!$B$10:$B$198=A297)*(DEB!$G$10:$G$198=D565)*(DEB!$H$10:$H$198=E565)*(DEB!$I$10:$I$198=G565)*(DEB!$J$10:$J$198=F565)*(DEB!$K$10:$K$198=H564)*(DEB!$F$10:$F$198))</f>
        <v>0</v>
      </c>
      <c r="D297" s="71">
        <f>DEB!G305</f>
        <v>0</v>
      </c>
      <c r="E297" s="72">
        <f>DEB!H305</f>
        <v>0</v>
      </c>
      <c r="F297" s="73">
        <f>DEB!J305</f>
        <v>0</v>
      </c>
      <c r="G297" s="71">
        <f>DEB!I305</f>
        <v>0</v>
      </c>
      <c r="H297" s="74">
        <f>DEB!K305</f>
        <v>0</v>
      </c>
      <c r="K297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297" s="150" t="str">
        <f t="shared" si="6"/>
        <v>doublon</v>
      </c>
    </row>
    <row r="298" spans="1:12" ht="16.5" x14ac:dyDescent="0.3">
      <c r="A298" s="33">
        <f>DEB!B306</f>
        <v>0</v>
      </c>
      <c r="B298" s="70">
        <f>SUMPRODUCT((DEB!$B$10:$B$198=A298)*(DEB!$G$10:$G$198=D566)*(DEB!$H$10:$H$198=E566)*(DEB!$I$10:$I$198=G566)*(DEB!$J$10:$J$198=F566)*(DEB!$K$10:$K$198=H565)*(DEB!$E$10:$E$198))</f>
        <v>0</v>
      </c>
      <c r="C298" s="70">
        <f>SUMPRODUCT((DEB!$B$10:$B$198=A298)*(DEB!$G$10:$G$198=D566)*(DEB!$H$10:$H$198=E566)*(DEB!$I$10:$I$198=G566)*(DEB!$J$10:$J$198=F566)*(DEB!$K$10:$K$198=H565)*(DEB!$F$10:$F$198))</f>
        <v>0</v>
      </c>
      <c r="D298" s="71">
        <f>DEB!G306</f>
        <v>0</v>
      </c>
      <c r="E298" s="72">
        <f>DEB!H306</f>
        <v>0</v>
      </c>
      <c r="F298" s="73">
        <f>DEB!J306</f>
        <v>0</v>
      </c>
      <c r="G298" s="71">
        <f>DEB!I306</f>
        <v>0</v>
      </c>
      <c r="H298" s="74">
        <f>DEB!K306</f>
        <v>0</v>
      </c>
      <c r="K298" s="147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298" s="149" t="str">
        <f t="shared" si="6"/>
        <v>doublon</v>
      </c>
    </row>
    <row r="299" spans="1:12" ht="16.5" x14ac:dyDescent="0.3">
      <c r="A299" s="33">
        <f>DEB!B307</f>
        <v>0</v>
      </c>
      <c r="B299" s="70">
        <f>SUMPRODUCT((DEB!$B$10:$B$198=A299)*(DEB!$G$10:$G$198=D567)*(DEB!$H$10:$H$198=E567)*(DEB!$I$10:$I$198=G567)*(DEB!$J$10:$J$198=F567)*(DEB!$K$10:$K$198=H566)*(DEB!$E$10:$E$198))</f>
        <v>0</v>
      </c>
      <c r="C299" s="70">
        <f>SUMPRODUCT((DEB!$B$10:$B$198=A299)*(DEB!$G$10:$G$198=D567)*(DEB!$H$10:$H$198=E567)*(DEB!$I$10:$I$198=G567)*(DEB!$J$10:$J$198=F567)*(DEB!$K$10:$K$198=H566)*(DEB!$F$10:$F$198))</f>
        <v>0</v>
      </c>
      <c r="D299" s="71">
        <f>DEB!G307</f>
        <v>0</v>
      </c>
      <c r="E299" s="72">
        <f>DEB!H307</f>
        <v>0</v>
      </c>
      <c r="F299" s="73">
        <f>DEB!J307</f>
        <v>0</v>
      </c>
      <c r="G299" s="71">
        <f>DEB!I307</f>
        <v>0</v>
      </c>
      <c r="H299" s="74">
        <f>DEB!K307</f>
        <v>0</v>
      </c>
      <c r="K299" s="148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299" s="150" t="str">
        <f t="shared" si="6"/>
        <v>doublon</v>
      </c>
    </row>
    <row r="300" spans="1:12" ht="17.25" thickBot="1" x14ac:dyDescent="0.35">
      <c r="A300" s="154">
        <f>DEB!B308</f>
        <v>0</v>
      </c>
      <c r="B300" s="155">
        <f>SUMPRODUCT((DEB!$B$10:$B$198=A300)*(DEB!$G$10:$G$198=D568)*(DEB!$H$10:$H$198=E568)*(DEB!$I$10:$I$198=G568)*(DEB!$J$10:$J$198=F568)*(DEB!$K$10:$K$198=H567)*(DEB!$E$10:$E$198))</f>
        <v>0</v>
      </c>
      <c r="C300" s="155">
        <f>SUMPRODUCT((DEB!$B$10:$B$198=A300)*(DEB!$G$10:$G$198=D568)*(DEB!$H$10:$H$198=E568)*(DEB!$I$10:$I$198=G568)*(DEB!$J$10:$J$198=F568)*(DEB!$K$10:$K$198=H567)*(DEB!$F$10:$F$198))</f>
        <v>0</v>
      </c>
      <c r="D300" s="71">
        <f>DEB!G308</f>
        <v>0</v>
      </c>
      <c r="E300" s="72">
        <f>DEB!H308</f>
        <v>0</v>
      </c>
      <c r="F300" s="73">
        <f>DEB!J308</f>
        <v>0</v>
      </c>
      <c r="G300" s="71">
        <f>DEB!I308</f>
        <v>0</v>
      </c>
      <c r="H300" s="153">
        <f>DEB!K308</f>
        <v>0</v>
      </c>
      <c r="K300" s="151" t="str">
        <f>Tableau5[[#This Row],[Nomenclature]]&amp;Tableau5[[#This Row],[Nature Transaction]]&amp;Tableau5[[#This Row],[Mode Transport]]&amp;Tableau5[[#This Row],[Pays d''origine]]&amp;Tableau5[[#This Row],[Pays destination]]&amp;Tableau5[[#This Row],[Département]]</f>
        <v>000000</v>
      </c>
      <c r="L300" s="152" t="str">
        <f t="shared" si="6"/>
        <v>doublon</v>
      </c>
    </row>
    <row r="301" spans="1:12" ht="16.5" thickTop="1" thickBot="1" x14ac:dyDescent="0.25">
      <c r="A301" s="156" t="s">
        <v>236</v>
      </c>
      <c r="B301" s="157">
        <f>SUBTOTAL(109,Tableau5[Somme masse nette])</f>
        <v>486423.00000000116</v>
      </c>
      <c r="C301" s="157">
        <f>SUBTOTAL(109,Tableau5[[prix ]])</f>
        <v>1153579.3599999994</v>
      </c>
      <c r="D301" s="157"/>
      <c r="E301" s="157"/>
      <c r="F301" s="157"/>
      <c r="G301" s="157"/>
      <c r="H301" s="158"/>
    </row>
    <row r="302" spans="1:12" ht="13.5" thickTop="1" x14ac:dyDescent="0.2">
      <c r="D302" s="34"/>
      <c r="E302" s="34"/>
      <c r="F302" s="34"/>
      <c r="G302" s="34"/>
    </row>
  </sheetData>
  <pageMargins left="0.7" right="0.7" top="0.75" bottom="0.75" header="0.3" footer="0.3"/>
  <pageSetup paperSize="9" orientation="portrait" r:id="rId1"/>
  <ignoredErrors>
    <ignoredError sqref="B167:C300 B108:C166 B36:C107 B33:C35" calculatedColumn="1"/>
  </ignoredErrors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DEB</vt:lpstr>
      <vt:lpstr>article</vt:lpstr>
      <vt:lpstr>les Sommes</vt:lpstr>
      <vt:lpstr>base</vt:lpstr>
      <vt:lpstr>crit</vt:lpstr>
      <vt:lpstr>DEB!Criteres</vt:lpstr>
      <vt:lpstr>DEB!Impression_des_titres</vt:lpstr>
      <vt:lpstr>listeart</vt:lpstr>
      <vt:lpstr>DEB!Zone_d_impression</vt:lpstr>
    </vt:vector>
  </TitlesOfParts>
  <Company>VALEO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VALEO</dc:creator>
  <cp:lastModifiedBy>pro</cp:lastModifiedBy>
  <cp:lastPrinted>2014-08-08T11:48:59Z</cp:lastPrinted>
  <dcterms:created xsi:type="dcterms:W3CDTF">2003-01-15T12:18:33Z</dcterms:created>
  <dcterms:modified xsi:type="dcterms:W3CDTF">2014-08-08T14:27:32Z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653618522</vt:i4>
  </property>
  <property fmtid="{D5CDD505-2E9C-101B-9397-08002B2CF9AE}" pid="3" name="_EmailSubject">
    <vt:lpwstr/>
  </property>
  <property fmtid="{D5CDD505-2E9C-101B-9397-08002B2CF9AE}" pid="4" name="_AuthorEmail">
    <vt:lpwstr>bouin.christophe@free.fr</vt:lpwstr>
  </property>
  <property fmtid="{D5CDD505-2E9C-101B-9397-08002B2CF9AE}" pid="5" name="_AuthorEmailDisplayName">
    <vt:lpwstr>christophe</vt:lpwstr>
  </property>
  <property fmtid="{D5CDD505-2E9C-101B-9397-08002B2CF9AE}" pid="6" name="_ReviewingToolsShownOnce">
    <vt:lpwstr/>
  </property>
</Properties>
</file>