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drawings/drawing2.xml" ContentType="application/vnd.openxmlformats-officedocument.drawing+xml"/>
  <Override PartName="/xl/embeddings/oleObject3.bin" ContentType="application/vnd.openxmlformats-officedocument.oleObject"/>
  <Override PartName="/xl/embeddings/oleObject4.bin" ContentType="application/vnd.openxmlformats-officedocument.oleObject"/>
  <Override PartName="/xl/drawings/drawing3.xml" ContentType="application/vnd.openxmlformats-officedocument.drawing+xml"/>
  <Override PartName="/xl/embeddings/oleObject5.bin" ContentType="application/vnd.openxmlformats-officedocument.oleObject"/>
  <Override PartName="/xl/embeddings/oleObject6.bin" ContentType="application/vnd.openxmlformats-officedocument.oleObject"/>
  <Override PartName="/xl/drawings/drawing4.xml" ContentType="application/vnd.openxmlformats-officedocument.drawing+xml"/>
  <Override PartName="/xl/embeddings/oleObject7.bin" ContentType="application/vnd.openxmlformats-officedocument.oleObject"/>
  <Override PartName="/xl/embeddings/oleObject8.bin" ContentType="application/vnd.openxmlformats-officedocument.oleObject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00" windowWidth="19416" windowHeight="9756" tabRatio="830"/>
  </bookViews>
  <sheets>
    <sheet name="01" sheetId="152" r:id="rId1"/>
    <sheet name="02" sheetId="153" r:id="rId2"/>
    <sheet name="03" sheetId="154" r:id="rId3"/>
    <sheet name="04" sheetId="155" r:id="rId4"/>
    <sheet name="heures" sheetId="158" r:id="rId5"/>
  </sheets>
  <definedNames>
    <definedName name="_xlnm.Print_Area" localSheetId="0">'01'!$A$1:$T$40</definedName>
    <definedName name="_xlnm.Print_Area" localSheetId="1">'02'!$A$1:$T$40</definedName>
    <definedName name="_xlnm.Print_Area" localSheetId="2">'03'!$A$1:$T$40</definedName>
    <definedName name="_xlnm.Print_Area" localSheetId="3">'04'!$A$1:$T$40</definedName>
  </definedNames>
  <calcPr calcId="145621" calcMode="manual"/>
</workbook>
</file>

<file path=xl/calcChain.xml><?xml version="1.0" encoding="utf-8"?>
<calcChain xmlns="http://schemas.openxmlformats.org/spreadsheetml/2006/main">
  <c r="J18" i="152" l="1"/>
  <c r="J13" i="152"/>
  <c r="J14" i="152"/>
  <c r="J15" i="152"/>
  <c r="J12" i="152"/>
  <c r="J16" i="152"/>
  <c r="J17" i="152"/>
  <c r="J19" i="152"/>
  <c r="J20" i="152"/>
  <c r="J21" i="152"/>
  <c r="J22" i="152"/>
  <c r="J23" i="152"/>
  <c r="E3" i="158" l="1"/>
  <c r="F4" i="158"/>
  <c r="F5" i="158"/>
  <c r="F6" i="158"/>
  <c r="F7" i="158"/>
  <c r="F8" i="158"/>
  <c r="F9" i="158"/>
  <c r="F10" i="158"/>
  <c r="F11" i="158"/>
  <c r="F3" i="158"/>
  <c r="E4" i="158"/>
  <c r="E5" i="158"/>
  <c r="E6" i="158"/>
  <c r="E7" i="158"/>
  <c r="E8" i="158"/>
  <c r="E9" i="158"/>
  <c r="E10" i="158"/>
  <c r="E11" i="158"/>
  <c r="D3" i="158" l="1"/>
  <c r="D4" i="158" s="1"/>
  <c r="D5" i="158" s="1"/>
  <c r="D6" i="158" s="1"/>
  <c r="C3" i="158"/>
  <c r="C4" i="158"/>
  <c r="AK32" i="158" l="1"/>
  <c r="AE32" i="158"/>
  <c r="Y32" i="158"/>
  <c r="V32" i="158"/>
  <c r="P32" i="158"/>
  <c r="J32" i="158"/>
  <c r="B32" i="158"/>
  <c r="AK31" i="158"/>
  <c r="AH31" i="158"/>
  <c r="AE31" i="158"/>
  <c r="AB31" i="158"/>
  <c r="Y31" i="158"/>
  <c r="V31" i="158"/>
  <c r="S31" i="158"/>
  <c r="P31" i="158"/>
  <c r="M31" i="158"/>
  <c r="J31" i="158"/>
  <c r="B31" i="158"/>
  <c r="AK30" i="158"/>
  <c r="AH30" i="158"/>
  <c r="AE30" i="158"/>
  <c r="AB30" i="158"/>
  <c r="Y30" i="158"/>
  <c r="V30" i="158"/>
  <c r="S30" i="158"/>
  <c r="P30" i="158"/>
  <c r="M30" i="158"/>
  <c r="J30" i="158"/>
  <c r="G30" i="158"/>
  <c r="B30" i="158"/>
  <c r="AK29" i="158"/>
  <c r="AH29" i="158"/>
  <c r="AE29" i="158"/>
  <c r="AB29" i="158"/>
  <c r="Y29" i="158"/>
  <c r="V29" i="158"/>
  <c r="S29" i="158"/>
  <c r="P29" i="158"/>
  <c r="M29" i="158"/>
  <c r="J29" i="158"/>
  <c r="G29" i="158"/>
  <c r="B29" i="158"/>
  <c r="AK28" i="158"/>
  <c r="AH28" i="158"/>
  <c r="AE28" i="158"/>
  <c r="AB28" i="158"/>
  <c r="Y28" i="158"/>
  <c r="V28" i="158"/>
  <c r="S28" i="158"/>
  <c r="P28" i="158"/>
  <c r="M28" i="158"/>
  <c r="J28" i="158"/>
  <c r="G28" i="158"/>
  <c r="B28" i="158"/>
  <c r="AK27" i="158"/>
  <c r="AH27" i="158"/>
  <c r="AE27" i="158"/>
  <c r="AB27" i="158"/>
  <c r="Y27" i="158"/>
  <c r="V27" i="158"/>
  <c r="S27" i="158"/>
  <c r="P27" i="158"/>
  <c r="M27" i="158"/>
  <c r="J27" i="158"/>
  <c r="G27" i="158"/>
  <c r="B27" i="158"/>
  <c r="AK26" i="158"/>
  <c r="AH26" i="158"/>
  <c r="AE26" i="158"/>
  <c r="AB26" i="158"/>
  <c r="Y26" i="158"/>
  <c r="V26" i="158"/>
  <c r="S26" i="158"/>
  <c r="P26" i="158"/>
  <c r="M26" i="158"/>
  <c r="J26" i="158"/>
  <c r="G26" i="158"/>
  <c r="B26" i="158"/>
  <c r="AK25" i="158"/>
  <c r="AH25" i="158"/>
  <c r="AE25" i="158"/>
  <c r="AB25" i="158"/>
  <c r="Y25" i="158"/>
  <c r="V25" i="158"/>
  <c r="S25" i="158"/>
  <c r="P25" i="158"/>
  <c r="M25" i="158"/>
  <c r="J25" i="158"/>
  <c r="G25" i="158"/>
  <c r="B25" i="158"/>
  <c r="AK24" i="158"/>
  <c r="AH24" i="158"/>
  <c r="AE24" i="158"/>
  <c r="AB24" i="158"/>
  <c r="Y24" i="158"/>
  <c r="V24" i="158"/>
  <c r="S24" i="158"/>
  <c r="P24" i="158"/>
  <c r="M24" i="158"/>
  <c r="J24" i="158"/>
  <c r="G24" i="158"/>
  <c r="B24" i="158"/>
  <c r="AK23" i="158"/>
  <c r="AH23" i="158"/>
  <c r="AE23" i="158"/>
  <c r="AB23" i="158"/>
  <c r="Y23" i="158"/>
  <c r="V23" i="158"/>
  <c r="S23" i="158"/>
  <c r="P23" i="158"/>
  <c r="M23" i="158"/>
  <c r="J23" i="158"/>
  <c r="G23" i="158"/>
  <c r="B23" i="158"/>
  <c r="AK22" i="158"/>
  <c r="AH22" i="158"/>
  <c r="AE22" i="158"/>
  <c r="AB22" i="158"/>
  <c r="Y22" i="158"/>
  <c r="V22" i="158"/>
  <c r="S22" i="158"/>
  <c r="P22" i="158"/>
  <c r="M22" i="158"/>
  <c r="J22" i="158"/>
  <c r="G22" i="158"/>
  <c r="B22" i="158"/>
  <c r="AK21" i="158"/>
  <c r="AH21" i="158"/>
  <c r="AE21" i="158"/>
  <c r="AB21" i="158"/>
  <c r="Y21" i="158"/>
  <c r="V21" i="158"/>
  <c r="S21" i="158"/>
  <c r="P21" i="158"/>
  <c r="M21" i="158"/>
  <c r="J21" i="158"/>
  <c r="G21" i="158"/>
  <c r="B21" i="158"/>
  <c r="AK20" i="158"/>
  <c r="AH20" i="158"/>
  <c r="AE20" i="158"/>
  <c r="AB20" i="158"/>
  <c r="Y20" i="158"/>
  <c r="V20" i="158"/>
  <c r="S20" i="158"/>
  <c r="P20" i="158"/>
  <c r="M20" i="158"/>
  <c r="J20" i="158"/>
  <c r="G20" i="158"/>
  <c r="B20" i="158"/>
  <c r="AK19" i="158"/>
  <c r="AH19" i="158"/>
  <c r="AE19" i="158"/>
  <c r="AB19" i="158"/>
  <c r="Y19" i="158"/>
  <c r="V19" i="158"/>
  <c r="S19" i="158"/>
  <c r="P19" i="158"/>
  <c r="M19" i="158"/>
  <c r="J19" i="158"/>
  <c r="G19" i="158"/>
  <c r="B19" i="158"/>
  <c r="AK18" i="158"/>
  <c r="AH18" i="158"/>
  <c r="AE18" i="158"/>
  <c r="AB18" i="158"/>
  <c r="Y18" i="158"/>
  <c r="V18" i="158"/>
  <c r="S18" i="158"/>
  <c r="P18" i="158"/>
  <c r="M18" i="158"/>
  <c r="J18" i="158"/>
  <c r="G18" i="158"/>
  <c r="B18" i="158"/>
  <c r="AK17" i="158"/>
  <c r="AH17" i="158"/>
  <c r="AE17" i="158"/>
  <c r="AB17" i="158"/>
  <c r="Y17" i="158"/>
  <c r="V17" i="158"/>
  <c r="S17" i="158"/>
  <c r="P17" i="158"/>
  <c r="M17" i="158"/>
  <c r="J17" i="158"/>
  <c r="G17" i="158"/>
  <c r="B17" i="158"/>
  <c r="AK16" i="158"/>
  <c r="AH16" i="158"/>
  <c r="AE16" i="158"/>
  <c r="AB16" i="158"/>
  <c r="Y16" i="158"/>
  <c r="V16" i="158"/>
  <c r="S16" i="158"/>
  <c r="P16" i="158"/>
  <c r="M16" i="158"/>
  <c r="J16" i="158"/>
  <c r="G16" i="158"/>
  <c r="B16" i="158"/>
  <c r="AK15" i="158"/>
  <c r="AH15" i="158"/>
  <c r="AE15" i="158"/>
  <c r="AB15" i="158"/>
  <c r="Y15" i="158"/>
  <c r="V15" i="158"/>
  <c r="S15" i="158"/>
  <c r="P15" i="158"/>
  <c r="M15" i="158"/>
  <c r="J15" i="158"/>
  <c r="G15" i="158"/>
  <c r="B15" i="158"/>
  <c r="AK14" i="158"/>
  <c r="AH14" i="158"/>
  <c r="AE14" i="158"/>
  <c r="AB14" i="158"/>
  <c r="Y14" i="158"/>
  <c r="V14" i="158"/>
  <c r="S14" i="158"/>
  <c r="P14" i="158"/>
  <c r="M14" i="158"/>
  <c r="J14" i="158"/>
  <c r="G14" i="158"/>
  <c r="B14" i="158"/>
  <c r="AK13" i="158"/>
  <c r="AH13" i="158"/>
  <c r="AE13" i="158"/>
  <c r="AB13" i="158"/>
  <c r="Y13" i="158"/>
  <c r="V13" i="158"/>
  <c r="S13" i="158"/>
  <c r="P13" i="158"/>
  <c r="M13" i="158"/>
  <c r="J13" i="158"/>
  <c r="G13" i="158"/>
  <c r="B13" i="158"/>
  <c r="AK12" i="158"/>
  <c r="AH12" i="158"/>
  <c r="AE12" i="158"/>
  <c r="AB12" i="158"/>
  <c r="Y12" i="158"/>
  <c r="V12" i="158"/>
  <c r="S12" i="158"/>
  <c r="P12" i="158"/>
  <c r="M12" i="158"/>
  <c r="J12" i="158"/>
  <c r="G12" i="158"/>
  <c r="B12" i="158"/>
  <c r="AK11" i="158"/>
  <c r="AH11" i="158"/>
  <c r="AE11" i="158"/>
  <c r="AB11" i="158"/>
  <c r="Y11" i="158"/>
  <c r="V11" i="158"/>
  <c r="S11" i="158"/>
  <c r="P11" i="158"/>
  <c r="M11" i="158"/>
  <c r="J11" i="158"/>
  <c r="G11" i="158"/>
  <c r="B11" i="158"/>
  <c r="AK10" i="158"/>
  <c r="AH10" i="158"/>
  <c r="AE10" i="158"/>
  <c r="AB10" i="158"/>
  <c r="Y10" i="158"/>
  <c r="V10" i="158"/>
  <c r="S10" i="158"/>
  <c r="P10" i="158"/>
  <c r="M10" i="158"/>
  <c r="J10" i="158"/>
  <c r="G10" i="158"/>
  <c r="B10" i="158"/>
  <c r="AK9" i="158"/>
  <c r="AH9" i="158"/>
  <c r="AE9" i="158"/>
  <c r="AB9" i="158"/>
  <c r="Y9" i="158"/>
  <c r="V9" i="158"/>
  <c r="S9" i="158"/>
  <c r="P9" i="158"/>
  <c r="M9" i="158"/>
  <c r="J9" i="158"/>
  <c r="G9" i="158"/>
  <c r="B9" i="158"/>
  <c r="AK8" i="158"/>
  <c r="AH8" i="158"/>
  <c r="AE8" i="158"/>
  <c r="AB8" i="158"/>
  <c r="Y8" i="158"/>
  <c r="V8" i="158"/>
  <c r="S8" i="158"/>
  <c r="P8" i="158"/>
  <c r="M8" i="158"/>
  <c r="J8" i="158"/>
  <c r="G8" i="158"/>
  <c r="B8" i="158"/>
  <c r="AK7" i="158"/>
  <c r="AH7" i="158"/>
  <c r="AE7" i="158"/>
  <c r="AB7" i="158"/>
  <c r="Y7" i="158"/>
  <c r="V7" i="158"/>
  <c r="S7" i="158"/>
  <c r="P7" i="158"/>
  <c r="M7" i="158"/>
  <c r="J7" i="158"/>
  <c r="G7" i="158"/>
  <c r="B7" i="158"/>
  <c r="AK6" i="158"/>
  <c r="AH6" i="158"/>
  <c r="AE6" i="158"/>
  <c r="AB6" i="158"/>
  <c r="Y6" i="158"/>
  <c r="V6" i="158"/>
  <c r="S6" i="158"/>
  <c r="P6" i="158"/>
  <c r="M6" i="158"/>
  <c r="J6" i="158"/>
  <c r="G6" i="158"/>
  <c r="B6" i="158"/>
  <c r="AK5" i="158"/>
  <c r="AH5" i="158"/>
  <c r="AE5" i="158"/>
  <c r="AB5" i="158"/>
  <c r="Y5" i="158"/>
  <c r="V5" i="158"/>
  <c r="S5" i="158"/>
  <c r="P5" i="158"/>
  <c r="M5" i="158"/>
  <c r="J5" i="158"/>
  <c r="G5" i="158"/>
  <c r="B5" i="158"/>
  <c r="AK4" i="158"/>
  <c r="AH4" i="158"/>
  <c r="AE4" i="158"/>
  <c r="AB4" i="158"/>
  <c r="Y4" i="158"/>
  <c r="V4" i="158"/>
  <c r="S4" i="158"/>
  <c r="P4" i="158"/>
  <c r="M4" i="158"/>
  <c r="J4" i="158"/>
  <c r="G4" i="158"/>
  <c r="B4" i="158"/>
  <c r="AK3" i="158"/>
  <c r="AH3" i="158"/>
  <c r="AE3" i="158"/>
  <c r="AB3" i="158"/>
  <c r="Y3" i="158"/>
  <c r="V3" i="158"/>
  <c r="S3" i="158"/>
  <c r="P3" i="158"/>
  <c r="M3" i="158"/>
  <c r="J3" i="158"/>
  <c r="G3" i="158"/>
  <c r="B3" i="158"/>
  <c r="AK2" i="158"/>
  <c r="AH2" i="158"/>
  <c r="AE2" i="158"/>
  <c r="AB2" i="158"/>
  <c r="Y2" i="158"/>
  <c r="V2" i="158"/>
  <c r="S2" i="158"/>
  <c r="P2" i="158"/>
  <c r="M2" i="158"/>
  <c r="J2" i="158"/>
  <c r="G2" i="158"/>
  <c r="B2" i="158"/>
  <c r="C5" i="158" l="1"/>
  <c r="J12" i="153"/>
  <c r="C6" i="158" l="1"/>
  <c r="Y12" i="155"/>
  <c r="Y11" i="155"/>
  <c r="Y14" i="154"/>
  <c r="Y11" i="154"/>
  <c r="Y12" i="153"/>
  <c r="Y13" i="153"/>
  <c r="Y14" i="153"/>
  <c r="Y15" i="153"/>
  <c r="Y12" i="152"/>
  <c r="Y14" i="152"/>
  <c r="Y15" i="152"/>
  <c r="Y13" i="152"/>
  <c r="C7" i="158" l="1"/>
  <c r="D7" i="158"/>
  <c r="Y13" i="155"/>
  <c r="Y15" i="155"/>
  <c r="Y14" i="155"/>
  <c r="Y13" i="154"/>
  <c r="Y12" i="154"/>
  <c r="X11" i="154"/>
  <c r="Y15" i="154"/>
  <c r="Y11" i="153"/>
  <c r="X11" i="152"/>
  <c r="Y11" i="152"/>
  <c r="C8" i="158" l="1"/>
  <c r="D8" i="158"/>
  <c r="X12" i="155"/>
  <c r="X11" i="155"/>
  <c r="X12" i="154"/>
  <c r="X11" i="153"/>
  <c r="R34" i="153"/>
  <c r="R33" i="153"/>
  <c r="R32" i="153"/>
  <c r="R31" i="153"/>
  <c r="R30" i="153"/>
  <c r="R29" i="153"/>
  <c r="R28" i="153"/>
  <c r="R27" i="153"/>
  <c r="R26" i="153"/>
  <c r="R25" i="153"/>
  <c r="R24" i="153"/>
  <c r="R23" i="153"/>
  <c r="R22" i="153"/>
  <c r="R21" i="153"/>
  <c r="R20" i="153"/>
  <c r="R19" i="153"/>
  <c r="R18" i="153"/>
  <c r="R17" i="153"/>
  <c r="R16" i="153"/>
  <c r="R15" i="153"/>
  <c r="R14" i="153"/>
  <c r="R13" i="153"/>
  <c r="R12" i="153"/>
  <c r="R11" i="153"/>
  <c r="R6" i="153"/>
  <c r="R34" i="154"/>
  <c r="R33" i="154"/>
  <c r="R32" i="154"/>
  <c r="R31" i="154"/>
  <c r="R30" i="154"/>
  <c r="R29" i="154"/>
  <c r="R28" i="154"/>
  <c r="R27" i="154"/>
  <c r="R26" i="154"/>
  <c r="R25" i="154"/>
  <c r="R24" i="154"/>
  <c r="R23" i="154"/>
  <c r="R22" i="154"/>
  <c r="R21" i="154"/>
  <c r="R20" i="154"/>
  <c r="R19" i="154"/>
  <c r="R18" i="154"/>
  <c r="R17" i="154"/>
  <c r="R16" i="154"/>
  <c r="R15" i="154"/>
  <c r="R14" i="154"/>
  <c r="R13" i="154"/>
  <c r="R12" i="154"/>
  <c r="R11" i="154"/>
  <c r="R6" i="154"/>
  <c r="R34" i="155"/>
  <c r="R33" i="155"/>
  <c r="R32" i="155"/>
  <c r="R31" i="155"/>
  <c r="R30" i="155"/>
  <c r="R29" i="155"/>
  <c r="R28" i="155"/>
  <c r="R27" i="155"/>
  <c r="R26" i="155"/>
  <c r="R25" i="155"/>
  <c r="R24" i="155"/>
  <c r="R23" i="155"/>
  <c r="R22" i="155"/>
  <c r="R21" i="155"/>
  <c r="R20" i="155"/>
  <c r="R19" i="155"/>
  <c r="R18" i="155"/>
  <c r="R17" i="155"/>
  <c r="R16" i="155"/>
  <c r="R15" i="155"/>
  <c r="R14" i="155"/>
  <c r="R13" i="155"/>
  <c r="R12" i="155"/>
  <c r="R11" i="155"/>
  <c r="R6" i="155"/>
  <c r="R34" i="152"/>
  <c r="R33" i="152"/>
  <c r="R32" i="152"/>
  <c r="R31" i="152"/>
  <c r="R30" i="152"/>
  <c r="R29" i="152"/>
  <c r="R28" i="152"/>
  <c r="R27" i="152"/>
  <c r="R26" i="152"/>
  <c r="R25" i="152"/>
  <c r="R24" i="152"/>
  <c r="R23" i="152"/>
  <c r="R22" i="152"/>
  <c r="R21" i="152"/>
  <c r="R20" i="152"/>
  <c r="R19" i="152"/>
  <c r="R18" i="152"/>
  <c r="R17" i="152"/>
  <c r="R16" i="152"/>
  <c r="R15" i="152"/>
  <c r="R14" i="152"/>
  <c r="R13" i="152"/>
  <c r="R12" i="152"/>
  <c r="R11" i="152"/>
  <c r="R6" i="152"/>
  <c r="D9" i="158" l="1"/>
  <c r="C9" i="158"/>
  <c r="X13" i="155"/>
  <c r="X13" i="154"/>
  <c r="X12" i="153"/>
  <c r="R9" i="152"/>
  <c r="R9" i="155"/>
  <c r="R9" i="154"/>
  <c r="R9" i="153"/>
  <c r="C10" i="158" l="1"/>
  <c r="D10" i="158"/>
  <c r="X15" i="155"/>
  <c r="X14" i="155"/>
  <c r="X15" i="154"/>
  <c r="X14" i="154"/>
  <c r="X13" i="153"/>
  <c r="Q25" i="155"/>
  <c r="S12" i="152"/>
  <c r="S13" i="152"/>
  <c r="S14" i="152"/>
  <c r="S15" i="152"/>
  <c r="S16" i="152"/>
  <c r="S17" i="152"/>
  <c r="S18" i="152"/>
  <c r="S19" i="152"/>
  <c r="S20" i="152"/>
  <c r="S21" i="152"/>
  <c r="S22" i="152"/>
  <c r="S23" i="152"/>
  <c r="S24" i="152"/>
  <c r="S25" i="152"/>
  <c r="S26" i="152"/>
  <c r="S27" i="152"/>
  <c r="S28" i="152"/>
  <c r="S29" i="152"/>
  <c r="S30" i="152"/>
  <c r="S31" i="152"/>
  <c r="P21" i="152"/>
  <c r="P24" i="152"/>
  <c r="P25" i="152"/>
  <c r="P26" i="152"/>
  <c r="P28" i="152"/>
  <c r="P29" i="152"/>
  <c r="P30" i="152"/>
  <c r="Q12" i="152"/>
  <c r="P12" i="152" s="1"/>
  <c r="Q13" i="152"/>
  <c r="P13" i="152" s="1"/>
  <c r="Q14" i="152"/>
  <c r="P14" i="152" s="1"/>
  <c r="Q15" i="152"/>
  <c r="P15" i="152" s="1"/>
  <c r="Q16" i="152"/>
  <c r="P16" i="152" s="1"/>
  <c r="Q17" i="152"/>
  <c r="P17" i="152" s="1"/>
  <c r="Q18" i="152"/>
  <c r="P18" i="152" s="1"/>
  <c r="Q19" i="152"/>
  <c r="P19" i="152" s="1"/>
  <c r="Q20" i="152"/>
  <c r="P20" i="152" s="1"/>
  <c r="Q21" i="152"/>
  <c r="Q22" i="152"/>
  <c r="P22" i="152" s="1"/>
  <c r="Q23" i="152"/>
  <c r="P23" i="152" s="1"/>
  <c r="Q24" i="152"/>
  <c r="Q25" i="152"/>
  <c r="Q26" i="152"/>
  <c r="Q27" i="152"/>
  <c r="P27" i="152" s="1"/>
  <c r="Q28" i="152"/>
  <c r="Q29" i="152"/>
  <c r="Q11" i="152"/>
  <c r="D11" i="158" l="1"/>
  <c r="C11" i="158"/>
  <c r="X15" i="153"/>
  <c r="X14" i="153"/>
  <c r="D12" i="158" l="1"/>
  <c r="C12" i="158"/>
  <c r="J11" i="152"/>
  <c r="S34" i="155"/>
  <c r="Q34" i="155"/>
  <c r="P34" i="155"/>
  <c r="O34" i="155"/>
  <c r="J34" i="155"/>
  <c r="S33" i="155"/>
  <c r="Q33" i="155"/>
  <c r="P33" i="155" s="1"/>
  <c r="O33" i="155"/>
  <c r="J33" i="155"/>
  <c r="S32" i="155"/>
  <c r="Q32" i="155"/>
  <c r="P32" i="155" s="1"/>
  <c r="O32" i="155"/>
  <c r="J32" i="155"/>
  <c r="S31" i="155"/>
  <c r="Q31" i="155"/>
  <c r="P31" i="155"/>
  <c r="O31" i="155"/>
  <c r="J31" i="155"/>
  <c r="S30" i="155"/>
  <c r="Q30" i="155"/>
  <c r="P30" i="155" s="1"/>
  <c r="O30" i="155"/>
  <c r="J30" i="155"/>
  <c r="S29" i="155"/>
  <c r="Q29" i="155"/>
  <c r="P29" i="155"/>
  <c r="O29" i="155"/>
  <c r="J29" i="155"/>
  <c r="S28" i="155"/>
  <c r="Q28" i="155"/>
  <c r="P28" i="155" s="1"/>
  <c r="O28" i="155"/>
  <c r="J28" i="155"/>
  <c r="S27" i="155"/>
  <c r="Q27" i="155"/>
  <c r="P27" i="155" s="1"/>
  <c r="O27" i="155"/>
  <c r="J27" i="155"/>
  <c r="S26" i="155"/>
  <c r="Q26" i="155"/>
  <c r="P26" i="155"/>
  <c r="O26" i="155"/>
  <c r="J26" i="155"/>
  <c r="P25" i="155"/>
  <c r="O25" i="155"/>
  <c r="J25" i="155"/>
  <c r="S24" i="155"/>
  <c r="Q24" i="155"/>
  <c r="P24" i="155" s="1"/>
  <c r="O24" i="155"/>
  <c r="J24" i="155"/>
  <c r="Q23" i="155"/>
  <c r="P23" i="155" s="1"/>
  <c r="O23" i="155"/>
  <c r="J23" i="155"/>
  <c r="S22" i="155"/>
  <c r="Q22" i="155"/>
  <c r="P22" i="155" s="1"/>
  <c r="O22" i="155"/>
  <c r="J22" i="155"/>
  <c r="Q21" i="155"/>
  <c r="P21" i="155" s="1"/>
  <c r="O21" i="155"/>
  <c r="J21" i="155"/>
  <c r="S20" i="155"/>
  <c r="Q20" i="155"/>
  <c r="P20" i="155" s="1"/>
  <c r="O20" i="155"/>
  <c r="J20" i="155"/>
  <c r="S19" i="155"/>
  <c r="Q19" i="155"/>
  <c r="P19" i="155" s="1"/>
  <c r="O19" i="155"/>
  <c r="J19" i="155"/>
  <c r="H19" i="155"/>
  <c r="G19" i="155"/>
  <c r="F19" i="155"/>
  <c r="E19" i="155"/>
  <c r="D19" i="155"/>
  <c r="C19" i="155"/>
  <c r="S18" i="155"/>
  <c r="Q18" i="155"/>
  <c r="P18" i="155" s="1"/>
  <c r="O18" i="155"/>
  <c r="J18" i="155"/>
  <c r="S17" i="155"/>
  <c r="Q17" i="155"/>
  <c r="P17" i="155" s="1"/>
  <c r="O17" i="155"/>
  <c r="J17" i="155"/>
  <c r="S16" i="155"/>
  <c r="Q16" i="155"/>
  <c r="P16" i="155"/>
  <c r="O16" i="155"/>
  <c r="J16" i="155"/>
  <c r="Q15" i="155"/>
  <c r="P15" i="155"/>
  <c r="O15" i="155"/>
  <c r="J15" i="155"/>
  <c r="S14" i="155"/>
  <c r="Q14" i="155"/>
  <c r="P14" i="155" s="1"/>
  <c r="O14" i="155"/>
  <c r="J14" i="155"/>
  <c r="S13" i="155"/>
  <c r="Q13" i="155"/>
  <c r="P13" i="155"/>
  <c r="O13" i="155"/>
  <c r="J13" i="155"/>
  <c r="S12" i="155"/>
  <c r="Q12" i="155"/>
  <c r="P12" i="155" s="1"/>
  <c r="O12" i="155"/>
  <c r="J12" i="155"/>
  <c r="Q11" i="155"/>
  <c r="P11" i="155" s="1"/>
  <c r="O11" i="155"/>
  <c r="J11" i="155"/>
  <c r="N9" i="155"/>
  <c r="S34" i="154"/>
  <c r="Q34" i="154"/>
  <c r="P34" i="154"/>
  <c r="O34" i="154"/>
  <c r="J34" i="154"/>
  <c r="S33" i="154"/>
  <c r="Q33" i="154"/>
  <c r="P33" i="154" s="1"/>
  <c r="O33" i="154"/>
  <c r="J33" i="154"/>
  <c r="S32" i="154"/>
  <c r="Q32" i="154"/>
  <c r="P32" i="154" s="1"/>
  <c r="O32" i="154"/>
  <c r="J32" i="154"/>
  <c r="S31" i="154"/>
  <c r="Q31" i="154"/>
  <c r="P31" i="154"/>
  <c r="O31" i="154"/>
  <c r="J31" i="154"/>
  <c r="S30" i="154"/>
  <c r="Q30" i="154"/>
  <c r="P30" i="154" s="1"/>
  <c r="O30" i="154"/>
  <c r="J30" i="154"/>
  <c r="S29" i="154"/>
  <c r="Q29" i="154"/>
  <c r="P29" i="154" s="1"/>
  <c r="O29" i="154"/>
  <c r="J29" i="154"/>
  <c r="S28" i="154"/>
  <c r="Q28" i="154"/>
  <c r="P28" i="154"/>
  <c r="O28" i="154"/>
  <c r="J28" i="154"/>
  <c r="S27" i="154"/>
  <c r="Q27" i="154"/>
  <c r="P27" i="154" s="1"/>
  <c r="O27" i="154"/>
  <c r="J27" i="154"/>
  <c r="Q26" i="154"/>
  <c r="P26" i="154"/>
  <c r="O26" i="154"/>
  <c r="J26" i="154"/>
  <c r="S25" i="154"/>
  <c r="Q25" i="154"/>
  <c r="P25" i="154" s="1"/>
  <c r="O25" i="154"/>
  <c r="J25" i="154"/>
  <c r="S24" i="154"/>
  <c r="Q24" i="154"/>
  <c r="P24" i="154" s="1"/>
  <c r="O24" i="154"/>
  <c r="J24" i="154"/>
  <c r="S23" i="154"/>
  <c r="Q23" i="154"/>
  <c r="P23" i="154"/>
  <c r="O23" i="154"/>
  <c r="J23" i="154"/>
  <c r="Q22" i="154"/>
  <c r="P22" i="154" s="1"/>
  <c r="O22" i="154"/>
  <c r="J22" i="154"/>
  <c r="S21" i="154"/>
  <c r="Q21" i="154"/>
  <c r="P21" i="154"/>
  <c r="O21" i="154"/>
  <c r="J21" i="154"/>
  <c r="S20" i="154"/>
  <c r="Q20" i="154"/>
  <c r="P20" i="154" s="1"/>
  <c r="O20" i="154"/>
  <c r="J20" i="154"/>
  <c r="S19" i="154"/>
  <c r="Q19" i="154"/>
  <c r="P19" i="154" s="1"/>
  <c r="O19" i="154"/>
  <c r="J19" i="154"/>
  <c r="H19" i="154"/>
  <c r="G19" i="154"/>
  <c r="F19" i="154"/>
  <c r="E19" i="154"/>
  <c r="D19" i="154"/>
  <c r="C19" i="154"/>
  <c r="S18" i="154"/>
  <c r="Q18" i="154"/>
  <c r="P18" i="154"/>
  <c r="O18" i="154"/>
  <c r="J18" i="154"/>
  <c r="Q17" i="154"/>
  <c r="P17" i="154"/>
  <c r="O17" i="154"/>
  <c r="J17" i="154"/>
  <c r="S16" i="154"/>
  <c r="Q16" i="154"/>
  <c r="P16" i="154" s="1"/>
  <c r="O16" i="154"/>
  <c r="J16" i="154"/>
  <c r="S15" i="154"/>
  <c r="Q15" i="154"/>
  <c r="P15" i="154"/>
  <c r="O15" i="154"/>
  <c r="J15" i="154"/>
  <c r="Q14" i="154"/>
  <c r="P14" i="154"/>
  <c r="O14" i="154"/>
  <c r="J14" i="154"/>
  <c r="S13" i="154"/>
  <c r="Q13" i="154"/>
  <c r="P13" i="154" s="1"/>
  <c r="O13" i="154"/>
  <c r="J13" i="154"/>
  <c r="S12" i="154"/>
  <c r="Q12" i="154"/>
  <c r="P12" i="154" s="1"/>
  <c r="O12" i="154"/>
  <c r="J12" i="154"/>
  <c r="Q11" i="154"/>
  <c r="P11" i="154" s="1"/>
  <c r="O11" i="154"/>
  <c r="J11" i="154"/>
  <c r="N9" i="154"/>
  <c r="S34" i="153"/>
  <c r="Q34" i="153"/>
  <c r="P34" i="153"/>
  <c r="O34" i="153"/>
  <c r="J34" i="153"/>
  <c r="S33" i="153"/>
  <c r="Q33" i="153"/>
  <c r="P33" i="153" s="1"/>
  <c r="O33" i="153"/>
  <c r="J33" i="153"/>
  <c r="S32" i="153"/>
  <c r="Q32" i="153"/>
  <c r="P32" i="153"/>
  <c r="O32" i="153"/>
  <c r="J32" i="153"/>
  <c r="S31" i="153"/>
  <c r="Q31" i="153"/>
  <c r="P31" i="153" s="1"/>
  <c r="O31" i="153"/>
  <c r="J31" i="153"/>
  <c r="Q30" i="153"/>
  <c r="P30" i="153" s="1"/>
  <c r="O30" i="153"/>
  <c r="J30" i="153"/>
  <c r="S29" i="153"/>
  <c r="Q29" i="153"/>
  <c r="P29" i="153" s="1"/>
  <c r="O29" i="153"/>
  <c r="J29" i="153"/>
  <c r="S28" i="153"/>
  <c r="Q28" i="153"/>
  <c r="P28" i="153" s="1"/>
  <c r="O28" i="153"/>
  <c r="J28" i="153"/>
  <c r="S27" i="153"/>
  <c r="Q27" i="153"/>
  <c r="P27" i="153" s="1"/>
  <c r="O27" i="153"/>
  <c r="J27" i="153"/>
  <c r="Q26" i="153"/>
  <c r="P26" i="153" s="1"/>
  <c r="O26" i="153"/>
  <c r="J26" i="153"/>
  <c r="S25" i="153"/>
  <c r="Q25" i="153"/>
  <c r="P25" i="153" s="1"/>
  <c r="O25" i="153"/>
  <c r="J25" i="153"/>
  <c r="S24" i="153"/>
  <c r="Q24" i="153"/>
  <c r="P24" i="153" s="1"/>
  <c r="O24" i="153"/>
  <c r="J24" i="153"/>
  <c r="S23" i="153"/>
  <c r="Q23" i="153"/>
  <c r="P23" i="153" s="1"/>
  <c r="O23" i="153"/>
  <c r="J23" i="153"/>
  <c r="Q22" i="153"/>
  <c r="P22" i="153" s="1"/>
  <c r="O22" i="153"/>
  <c r="J22" i="153"/>
  <c r="S21" i="153"/>
  <c r="Q21" i="153"/>
  <c r="P21" i="153" s="1"/>
  <c r="O21" i="153"/>
  <c r="J21" i="153"/>
  <c r="S20" i="153"/>
  <c r="Q20" i="153"/>
  <c r="P20" i="153" s="1"/>
  <c r="O20" i="153"/>
  <c r="J20" i="153"/>
  <c r="S19" i="153"/>
  <c r="Q19" i="153"/>
  <c r="P19" i="153" s="1"/>
  <c r="O19" i="153"/>
  <c r="J19" i="153"/>
  <c r="H19" i="153"/>
  <c r="G19" i="153"/>
  <c r="F19" i="153"/>
  <c r="E19" i="153"/>
  <c r="D19" i="153"/>
  <c r="C19" i="153"/>
  <c r="S18" i="153"/>
  <c r="Q18" i="153"/>
  <c r="P18" i="153" s="1"/>
  <c r="O18" i="153"/>
  <c r="J18" i="153"/>
  <c r="S17" i="153"/>
  <c r="Q17" i="153"/>
  <c r="P17" i="153" s="1"/>
  <c r="O17" i="153"/>
  <c r="J17" i="153"/>
  <c r="Q16" i="153"/>
  <c r="P16" i="153" s="1"/>
  <c r="O16" i="153"/>
  <c r="J16" i="153"/>
  <c r="S15" i="153"/>
  <c r="Q15" i="153"/>
  <c r="P15" i="153" s="1"/>
  <c r="O15" i="153"/>
  <c r="J15" i="153"/>
  <c r="S14" i="153"/>
  <c r="Q14" i="153"/>
  <c r="P14" i="153" s="1"/>
  <c r="O14" i="153"/>
  <c r="J14" i="153"/>
  <c r="S13" i="153"/>
  <c r="Q13" i="153"/>
  <c r="P13" i="153" s="1"/>
  <c r="O13" i="153"/>
  <c r="J13" i="153"/>
  <c r="S12" i="153"/>
  <c r="Q12" i="153"/>
  <c r="P12" i="153" s="1"/>
  <c r="O12" i="153"/>
  <c r="Q11" i="153"/>
  <c r="P11" i="153" s="1"/>
  <c r="O11" i="153"/>
  <c r="J11" i="153"/>
  <c r="N9" i="153"/>
  <c r="S34" i="152"/>
  <c r="Q34" i="152"/>
  <c r="P34" i="152" s="1"/>
  <c r="O34" i="152"/>
  <c r="J34" i="152"/>
  <c r="S33" i="152"/>
  <c r="Q33" i="152"/>
  <c r="P33" i="152" s="1"/>
  <c r="O33" i="152"/>
  <c r="J33" i="152"/>
  <c r="S32" i="152"/>
  <c r="Q32" i="152"/>
  <c r="P32" i="152"/>
  <c r="O32" i="152"/>
  <c r="J32" i="152"/>
  <c r="Q31" i="152"/>
  <c r="P31" i="152" s="1"/>
  <c r="O31" i="152"/>
  <c r="J31" i="152"/>
  <c r="Q30" i="152"/>
  <c r="O30" i="152"/>
  <c r="J30" i="152"/>
  <c r="J29" i="152"/>
  <c r="O28" i="152"/>
  <c r="J28" i="152"/>
  <c r="O27" i="152"/>
  <c r="J27" i="152"/>
  <c r="O26" i="152"/>
  <c r="J26" i="152"/>
  <c r="O25" i="152"/>
  <c r="J25" i="152"/>
  <c r="O24" i="152"/>
  <c r="J24" i="152"/>
  <c r="O23" i="152"/>
  <c r="O22" i="152"/>
  <c r="O21" i="152"/>
  <c r="O20" i="152"/>
  <c r="O19" i="152"/>
  <c r="H19" i="152"/>
  <c r="G19" i="152"/>
  <c r="F19" i="152"/>
  <c r="E19" i="152"/>
  <c r="D19" i="152"/>
  <c r="C19" i="152"/>
  <c r="O18" i="152"/>
  <c r="O17" i="152"/>
  <c r="O16" i="152"/>
  <c r="O15" i="152"/>
  <c r="O14" i="152"/>
  <c r="O13" i="152"/>
  <c r="O12" i="152"/>
  <c r="P11" i="152"/>
  <c r="O11" i="152"/>
  <c r="N9" i="152"/>
  <c r="D13" i="158" l="1"/>
  <c r="C13" i="158"/>
  <c r="D20" i="154"/>
  <c r="D20" i="152"/>
  <c r="D20" i="153"/>
  <c r="O9" i="154"/>
  <c r="D20" i="155"/>
  <c r="O9" i="155"/>
  <c r="P9" i="153"/>
  <c r="O9" i="153"/>
  <c r="P9" i="152"/>
  <c r="O9" i="152"/>
  <c r="P9" i="154"/>
  <c r="P9" i="155"/>
  <c r="C14" i="158" l="1"/>
  <c r="D14" i="158"/>
  <c r="X12" i="152"/>
  <c r="D15" i="158" l="1"/>
  <c r="C15" i="158"/>
  <c r="X13" i="152"/>
  <c r="D16" i="158" l="1"/>
  <c r="C16" i="158"/>
  <c r="X15" i="152"/>
  <c r="X14" i="152"/>
  <c r="D17" i="158" l="1"/>
  <c r="C17" i="158"/>
  <c r="S15" i="155"/>
  <c r="D18" i="158" l="1"/>
  <c r="C18" i="158"/>
  <c r="S25" i="155"/>
  <c r="S23" i="155"/>
  <c r="S21" i="155"/>
  <c r="S17" i="154"/>
  <c r="S14" i="154"/>
  <c r="S26" i="154"/>
  <c r="S11" i="155"/>
  <c r="S22" i="154"/>
  <c r="S11" i="154"/>
  <c r="C19" i="158" l="1"/>
  <c r="D19" i="158"/>
  <c r="S9" i="155"/>
  <c r="S9" i="154"/>
  <c r="D20" i="158" l="1"/>
  <c r="C20" i="158"/>
  <c r="S11" i="152"/>
  <c r="S9" i="152" s="1"/>
  <c r="D21" i="158" l="1"/>
  <c r="C21" i="158"/>
  <c r="S30" i="153"/>
  <c r="S26" i="153"/>
  <c r="S22" i="153"/>
  <c r="S16" i="153"/>
  <c r="C22" i="158" l="1"/>
  <c r="D22" i="158"/>
  <c r="S11" i="153"/>
  <c r="S9" i="153" s="1"/>
  <c r="C23" i="158" l="1"/>
  <c r="D23" i="158"/>
  <c r="D24" i="158" l="1"/>
  <c r="C24" i="158"/>
  <c r="C25" i="158" l="1"/>
  <c r="D25" i="158"/>
  <c r="D26" i="158" l="1"/>
  <c r="C26" i="158"/>
  <c r="C27" i="158" l="1"/>
  <c r="D27" i="158"/>
  <c r="D28" i="158" l="1"/>
  <c r="C28" i="158"/>
  <c r="C29" i="158" l="1"/>
  <c r="D29" i="158"/>
  <c r="D30" i="158" l="1"/>
  <c r="C30" i="158"/>
  <c r="C31" i="158" l="1"/>
  <c r="D31" i="158"/>
  <c r="D32" i="158" l="1"/>
  <c r="C32" i="158"/>
</calcChain>
</file>

<file path=xl/sharedStrings.xml><?xml version="1.0" encoding="utf-8"?>
<sst xmlns="http://schemas.openxmlformats.org/spreadsheetml/2006/main" count="693" uniqueCount="150">
  <si>
    <t>FICHE DE GESTION D'ACTIVITE ET DU TEMPS DE TRAVAIL</t>
  </si>
  <si>
    <t>Non cadre forfait heure / cadre forfait heure</t>
  </si>
  <si>
    <t>Lun</t>
  </si>
  <si>
    <t>Mar</t>
  </si>
  <si>
    <t>Mer</t>
  </si>
  <si>
    <t>Jeu</t>
  </si>
  <si>
    <t>Ven</t>
  </si>
  <si>
    <t>Sam</t>
  </si>
  <si>
    <t>Montant frais</t>
  </si>
  <si>
    <t>Nature frais</t>
  </si>
  <si>
    <t>Km</t>
  </si>
  <si>
    <t>TE</t>
  </si>
  <si>
    <t>TJ</t>
  </si>
  <si>
    <t xml:space="preserve"> </t>
  </si>
  <si>
    <t xml:space="preserve">CP   </t>
  </si>
  <si>
    <t xml:space="preserve">C2   </t>
  </si>
  <si>
    <t xml:space="preserve">RU   </t>
  </si>
  <si>
    <t xml:space="preserve">RT   </t>
  </si>
  <si>
    <t xml:space="preserve">JF   </t>
  </si>
  <si>
    <t xml:space="preserve">F2   </t>
  </si>
  <si>
    <t xml:space="preserve">FP   </t>
  </si>
  <si>
    <t xml:space="preserve">AE   </t>
  </si>
  <si>
    <t xml:space="preserve">AH   </t>
  </si>
  <si>
    <t xml:space="preserve">AJ   </t>
  </si>
  <si>
    <t xml:space="preserve">AN   </t>
  </si>
  <si>
    <t xml:space="preserve">AP   </t>
  </si>
  <si>
    <t xml:space="preserve">AQ   </t>
  </si>
  <si>
    <t xml:space="preserve">AR   </t>
  </si>
  <si>
    <t xml:space="preserve">AT   </t>
  </si>
  <si>
    <t xml:space="preserve">BB   </t>
  </si>
  <si>
    <t xml:space="preserve">CA   </t>
  </si>
  <si>
    <t xml:space="preserve">CN   </t>
  </si>
  <si>
    <t xml:space="preserve">CT   </t>
  </si>
  <si>
    <t xml:space="preserve">DC   </t>
  </si>
  <si>
    <t xml:space="preserve">DE   </t>
  </si>
  <si>
    <t xml:space="preserve">DF   </t>
  </si>
  <si>
    <t xml:space="preserve">FG   </t>
  </si>
  <si>
    <t xml:space="preserve">GP   </t>
  </si>
  <si>
    <t xml:space="preserve">JA   </t>
  </si>
  <si>
    <t xml:space="preserve">JS   </t>
  </si>
  <si>
    <t xml:space="preserve">MA   </t>
  </si>
  <si>
    <t xml:space="preserve">ME   </t>
  </si>
  <si>
    <t xml:space="preserve">MS   </t>
  </si>
  <si>
    <t xml:space="preserve">MT   </t>
  </si>
  <si>
    <t xml:space="preserve">NE   </t>
  </si>
  <si>
    <t xml:space="preserve">PA   </t>
  </si>
  <si>
    <t xml:space="preserve">R2   </t>
  </si>
  <si>
    <t xml:space="preserve">RE   </t>
  </si>
  <si>
    <t xml:space="preserve">SD   </t>
  </si>
  <si>
    <t xml:space="preserve">SE   </t>
  </si>
  <si>
    <t>Congés Payés 1 journée</t>
  </si>
  <si>
    <t>1/2 Journée Congés Payés</t>
  </si>
  <si>
    <t>Nom :</t>
  </si>
  <si>
    <t>NICOLAS VADEE</t>
  </si>
  <si>
    <t>N° Collaborateur :</t>
  </si>
  <si>
    <t>Visa Chef de Service :</t>
  </si>
  <si>
    <t>Semaine :</t>
  </si>
  <si>
    <t>Jour de RTT</t>
  </si>
  <si>
    <t>1/2 Jour de RTT</t>
  </si>
  <si>
    <t>CB :</t>
  </si>
  <si>
    <t>003100</t>
  </si>
  <si>
    <t>AG :</t>
  </si>
  <si>
    <t>020</t>
  </si>
  <si>
    <t>Jour Férié</t>
  </si>
  <si>
    <t xml:space="preserve">- Le temps de repos quotidien à respecter est d’une durée minimale de 11 heures consécutives </t>
  </si>
  <si>
    <t>Formation Professionnelle 1/2 journée</t>
  </si>
  <si>
    <t xml:space="preserve">- Toute intervention comprise entre  21 h et 6 h doit être mentionnée distinctement </t>
  </si>
  <si>
    <t>Formation Professionnelle 1 Jour</t>
  </si>
  <si>
    <t>Déclaration du temps de travail            et de trajet (en H et centièmes d'H)</t>
  </si>
  <si>
    <t>Sum</t>
  </si>
  <si>
    <t>Absence Autorisée payée 1 journée</t>
  </si>
  <si>
    <t>Date    jj / mm</t>
  </si>
  <si>
    <t>CB - affaire - prestation</t>
  </si>
  <si>
    <t>Client</t>
  </si>
  <si>
    <t>Lieu d'intervention</t>
  </si>
  <si>
    <t>UO     prév.</t>
  </si>
  <si>
    <t>UO     pas.</t>
  </si>
  <si>
    <t>Absence Autorisée payée (saisie Heures)</t>
  </si>
  <si>
    <t>M A T  I  N</t>
  </si>
  <si>
    <t>B       Fourniture bureau
DO     Documenta., livres</t>
  </si>
  <si>
    <t>Accident de Trajet</t>
  </si>
  <si>
    <t>IE       Invitation Externe
II         Invitation Interne</t>
  </si>
  <si>
    <t>Absence Autorisée non payée</t>
  </si>
  <si>
    <t>Absence</t>
  </si>
  <si>
    <t>RM     Déjeuner forfait
RS       Diner justifié</t>
  </si>
  <si>
    <t>Absence Autorisée payée 1/2 J.</t>
  </si>
  <si>
    <t>TR       Ticket Restaurant</t>
  </si>
  <si>
    <t>Régul. Forfait annuel (JOUR)</t>
  </si>
  <si>
    <t>A. MI D I</t>
  </si>
  <si>
    <t>HF       Hôtel nuit + petit
           déjeuner province</t>
  </si>
  <si>
    <t>Régul. Forfait annuel (1/2 Journée)</t>
  </si>
  <si>
    <t>HP       Hôtel nuit + petit
             déjeuner IdF</t>
  </si>
  <si>
    <t>Accident de Travail</t>
  </si>
  <si>
    <t>FM       Frais médicaux</t>
  </si>
  <si>
    <t>Maternité</t>
  </si>
  <si>
    <t>G1     Entretien VS (2p)</t>
  </si>
  <si>
    <t>Congé Adoption</t>
  </si>
  <si>
    <t>Total J</t>
  </si>
  <si>
    <t>G2    Entretien VT (4p)
          ou VP (perso.)</t>
  </si>
  <si>
    <t>Congé Naissance</t>
  </si>
  <si>
    <t>FA    Consommables/aff. 
PO    Frais de poste</t>
  </si>
  <si>
    <t>Cure Thermale</t>
  </si>
  <si>
    <t>MC    Mat. Contrôle &lt; 500€
MS    Mat. Sécurité &lt; 500€</t>
  </si>
  <si>
    <t>Décès Conjoint</t>
  </si>
  <si>
    <t>ES     Carburant hors
          TOTAL</t>
  </si>
  <si>
    <t>Décès Enfant</t>
  </si>
  <si>
    <t>PP  Péage/park hors
          TOTAL</t>
  </si>
  <si>
    <t>Décès Famille</t>
  </si>
  <si>
    <t>PT     Péage/park carte
       TOTAL non remboursé</t>
  </si>
  <si>
    <t>Fongecif</t>
  </si>
  <si>
    <t>K      Kilomètres</t>
  </si>
  <si>
    <t>Congé patho. avant maternité</t>
  </si>
  <si>
    <t>T      Voyage(avion/train/
            taxi/métro/bateau/…)</t>
  </si>
  <si>
    <t>Juré d'Assises</t>
  </si>
  <si>
    <t>PV    Passeport/Visa
TL     Téléphonie internet</t>
  </si>
  <si>
    <t>Jour Supplémentaire</t>
  </si>
  <si>
    <t>Maladie</t>
  </si>
  <si>
    <t>Mariage Enfant</t>
  </si>
  <si>
    <t>KC =</t>
  </si>
  <si>
    <t>Mariage Collaborateur</t>
  </si>
  <si>
    <t>Mi temps thérapeutique</t>
  </si>
  <si>
    <r>
      <t xml:space="preserve">Indiquer chaque fin de mois la différence de Km </t>
    </r>
    <r>
      <rPr>
        <u/>
        <sz val="7"/>
        <rFont val="Arial"/>
        <family val="2"/>
      </rPr>
      <t>compteur</t>
    </r>
    <r>
      <rPr>
        <sz val="7"/>
        <rFont val="Arial"/>
        <family val="2"/>
      </rPr>
      <t xml:space="preserve"> entre M et M-1</t>
    </r>
  </si>
  <si>
    <t>Jour Sans Solde (1 jour)</t>
  </si>
  <si>
    <t>Paternité</t>
  </si>
  <si>
    <t>Récupération 1/2 journée</t>
  </si>
  <si>
    <t>=</t>
  </si>
  <si>
    <t>inclus dans le temps de contrôle</t>
  </si>
  <si>
    <t>CP</t>
  </si>
  <si>
    <t>KM</t>
  </si>
  <si>
    <t>KM / JOUR</t>
  </si>
  <si>
    <t>KM / 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</si>
  <si>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</si>
  <si>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</si>
  <si>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</si>
  <si>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</si>
  <si>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</si>
  <si>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</si>
  <si>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</si>
  <si>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</si>
  <si>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</si>
  <si>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</si>
  <si>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</si>
  <si>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</si>
  <si>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RTT</t>
  </si>
  <si>
    <t>jour</t>
  </si>
  <si>
    <t>n° sem</t>
  </si>
  <si>
    <t>changer année en B1</t>
  </si>
  <si>
    <t>si année bisepstile: compléter E31</t>
  </si>
  <si>
    <t>colonne C: afficher "1" pour le lundi de la 1ère sem (en effaçant le contenu des jours précédents)</t>
  </si>
  <si>
    <t>colonne C : mettre "1" sur le jour avant le jour 1 (sert au calcul du numéro de semaine)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</si>
</sst>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;@"/>
    <numFmt numFmtId="165" formatCode="dd/mm/yy;@"/>
    <numFmt numFmtId="166" formatCode="0.0"/>
    <numFmt numFmtId="167" formatCode="d/m/yy;@"/>
  </numFmts>
  <fonts count="1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2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7"/>
      <color indexed="10"/>
      <name val="Arial"/>
      <family val="2"/>
    </font>
    <font>
      <b/>
      <sz val="10"/>
      <color indexed="8"/>
      <name val="Arial"/>
      <family val="2"/>
    </font>
    <font>
      <sz val="6"/>
      <name val="Arial"/>
      <family val="2"/>
    </font>
    <font>
      <sz val="7"/>
      <name val="Arial"/>
      <family val="2"/>
    </font>
    <font>
      <u/>
      <sz val="7"/>
      <name val="Arial"/>
      <family val="2"/>
    </font>
    <font>
      <b/>
      <sz val="10"/>
      <color theme="0"/>
      <name val="Arial"/>
      <family val="2"/>
    </font>
    <font>
      <sz val="8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1">
    <xf numFmtId="0" fontId="0" fillId="0" borderId="0" xfId="0"/>
    <xf numFmtId="0" fontId="0" fillId="0" borderId="1" xfId="0" applyBorder="1"/>
    <xf numFmtId="0" fontId="4" fillId="0" borderId="0" xfId="0" applyFont="1"/>
    <xf numFmtId="0" fontId="4" fillId="0" borderId="1" xfId="0" applyFont="1" applyBorder="1"/>
    <xf numFmtId="0" fontId="1" fillId="0" borderId="0" xfId="1" applyAlignment="1" applyProtection="1">
      <protection locked="0"/>
    </xf>
    <xf numFmtId="0" fontId="1" fillId="0" borderId="0" xfId="1" applyProtection="1">
      <protection locked="0"/>
    </xf>
    <xf numFmtId="0" fontId="6" fillId="0" borderId="0" xfId="1" applyFont="1" applyProtection="1">
      <protection locked="0"/>
    </xf>
    <xf numFmtId="0" fontId="1" fillId="0" borderId="0" xfId="1" applyProtection="1"/>
    <xf numFmtId="0" fontId="7" fillId="0" borderId="0" xfId="1" applyFont="1" applyProtection="1"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3" fillId="0" borderId="0" xfId="1" applyFont="1" applyAlignment="1" applyProtection="1">
      <alignment vertical="top"/>
      <protection locked="0"/>
    </xf>
    <xf numFmtId="0" fontId="1" fillId="0" borderId="0" xfId="1" applyFont="1" applyProtection="1">
      <protection locked="0"/>
    </xf>
    <xf numFmtId="0" fontId="10" fillId="0" borderId="0" xfId="1" applyFont="1" applyProtection="1">
      <protection locked="0"/>
    </xf>
    <xf numFmtId="0" fontId="1" fillId="0" borderId="0" xfId="1" applyFill="1" applyProtection="1">
      <protection locked="0"/>
    </xf>
    <xf numFmtId="0" fontId="2" fillId="0" borderId="0" xfId="1" applyFont="1" applyProtection="1">
      <protection locked="0"/>
    </xf>
    <xf numFmtId="0" fontId="1" fillId="0" borderId="0" xfId="1" applyFont="1" applyFill="1" applyProtection="1">
      <protection locked="0"/>
    </xf>
    <xf numFmtId="0" fontId="1" fillId="0" borderId="0" xfId="1" quotePrefix="1" applyFont="1" applyFill="1" applyProtection="1">
      <protection locked="0"/>
    </xf>
    <xf numFmtId="0" fontId="1" fillId="0" borderId="0" xfId="1" applyAlignment="1" applyProtection="1">
      <alignment vertical="top" wrapText="1"/>
      <protection locked="0"/>
    </xf>
    <xf numFmtId="0" fontId="3" fillId="0" borderId="28" xfId="1" applyFont="1" applyBorder="1" applyAlignment="1" applyProtection="1">
      <alignment vertical="top" wrapText="1"/>
      <protection locked="0"/>
    </xf>
    <xf numFmtId="0" fontId="3" fillId="0" borderId="29" xfId="1" applyFont="1" applyBorder="1" applyAlignment="1" applyProtection="1">
      <alignment vertical="top" wrapText="1"/>
      <protection locked="0"/>
    </xf>
    <xf numFmtId="0" fontId="1" fillId="0" borderId="5" xfId="1" applyFont="1" applyBorder="1" applyAlignment="1" applyProtection="1">
      <alignment horizontal="right" vertical="center" wrapText="1"/>
      <protection locked="0"/>
    </xf>
    <xf numFmtId="2" fontId="3" fillId="0" borderId="5" xfId="1" applyNumberFormat="1" applyFont="1" applyBorder="1" applyAlignment="1" applyProtection="1">
      <alignment horizontal="center" vertical="center" wrapText="1"/>
    </xf>
    <xf numFmtId="0" fontId="10" fillId="0" borderId="0" xfId="1" applyFont="1" applyAlignment="1" applyProtection="1">
      <alignment vertical="top" wrapText="1"/>
      <protection locked="0"/>
    </xf>
    <xf numFmtId="0" fontId="2" fillId="0" borderId="0" xfId="1" applyFont="1" applyAlignment="1" applyProtection="1">
      <protection locked="0"/>
    </xf>
    <xf numFmtId="0" fontId="2" fillId="0" borderId="16" xfId="1" applyFont="1" applyBorder="1" applyProtection="1">
      <protection locked="0"/>
    </xf>
    <xf numFmtId="0" fontId="2" fillId="0" borderId="30" xfId="1" applyFont="1" applyBorder="1" applyAlignment="1" applyProtection="1">
      <alignment horizontal="center" vertical="center"/>
      <protection locked="0"/>
    </xf>
    <xf numFmtId="0" fontId="2" fillId="0" borderId="31" xfId="1" applyFont="1" applyBorder="1" applyAlignment="1" applyProtection="1">
      <alignment horizontal="center" vertical="center"/>
      <protection locked="0"/>
    </xf>
    <xf numFmtId="0" fontId="2" fillId="0" borderId="32" xfId="1" applyFont="1" applyBorder="1" applyAlignment="1" applyProtection="1">
      <alignment horizontal="center" vertical="center"/>
      <protection locked="0"/>
    </xf>
    <xf numFmtId="0" fontId="2" fillId="0" borderId="31" xfId="1" applyFont="1" applyBorder="1" applyAlignment="1" applyProtection="1">
      <alignment horizontal="center" vertical="center" wrapText="1"/>
      <protection locked="0"/>
    </xf>
    <xf numFmtId="0" fontId="2" fillId="0" borderId="15" xfId="1" applyFont="1" applyBorder="1" applyAlignment="1" applyProtection="1">
      <alignment horizontal="center" vertical="center" wrapText="1"/>
      <protection locked="0"/>
    </xf>
    <xf numFmtId="0" fontId="2" fillId="0" borderId="33" xfId="1" applyFont="1" applyBorder="1" applyAlignment="1" applyProtection="1">
      <alignment horizontal="center" vertical="top" wrapText="1"/>
    </xf>
    <xf numFmtId="0" fontId="2" fillId="0" borderId="34" xfId="1" applyFont="1" applyBorder="1" applyAlignment="1" applyProtection="1">
      <alignment horizontal="center" vertical="top" wrapText="1"/>
      <protection locked="0"/>
    </xf>
    <xf numFmtId="0" fontId="2" fillId="0" borderId="30" xfId="1" applyFont="1" applyBorder="1" applyAlignment="1" applyProtection="1">
      <alignment horizontal="center" vertical="top" wrapText="1"/>
      <protection locked="0"/>
    </xf>
    <xf numFmtId="0" fontId="11" fillId="0" borderId="0" xfId="1" applyFont="1" applyProtection="1">
      <protection locked="0"/>
    </xf>
    <xf numFmtId="0" fontId="2" fillId="0" borderId="35" xfId="1" applyFont="1" applyBorder="1" applyAlignment="1" applyProtection="1">
      <alignment horizontal="center"/>
      <protection locked="0"/>
    </xf>
    <xf numFmtId="0" fontId="2" fillId="0" borderId="36" xfId="1" applyFont="1" applyBorder="1" applyProtection="1">
      <protection locked="0"/>
    </xf>
    <xf numFmtId="0" fontId="2" fillId="0" borderId="37" xfId="1" applyFont="1" applyBorder="1" applyProtection="1">
      <protection locked="0"/>
    </xf>
    <xf numFmtId="0" fontId="2" fillId="0" borderId="20" xfId="1" applyFont="1" applyFill="1" applyBorder="1" applyProtection="1">
      <protection locked="0"/>
    </xf>
    <xf numFmtId="0" fontId="2" fillId="0" borderId="21" xfId="1" applyFont="1" applyFill="1" applyBorder="1" applyProtection="1">
      <protection locked="0"/>
    </xf>
    <xf numFmtId="0" fontId="2" fillId="0" borderId="38" xfId="1" applyFont="1" applyFill="1" applyBorder="1" applyProtection="1"/>
    <xf numFmtId="0" fontId="2" fillId="0" borderId="14" xfId="1" applyFont="1" applyBorder="1" applyProtection="1">
      <protection locked="0"/>
    </xf>
    <xf numFmtId="0" fontId="2" fillId="0" borderId="12" xfId="1" applyFont="1" applyBorder="1" applyProtection="1">
      <protection locked="0"/>
    </xf>
    <xf numFmtId="0" fontId="12" fillId="0" borderId="0" xfId="1" applyFont="1" applyAlignment="1" applyProtection="1">
      <alignment horizontal="left" vertical="top" wrapText="1"/>
      <protection locked="0"/>
    </xf>
    <xf numFmtId="0" fontId="2" fillId="0" borderId="39" xfId="1" applyFont="1" applyBorder="1" applyAlignment="1" applyProtection="1">
      <alignment horizontal="center"/>
      <protection locked="0"/>
    </xf>
    <xf numFmtId="0" fontId="2" fillId="0" borderId="41" xfId="1" applyFont="1" applyBorder="1" applyProtection="1">
      <protection locked="0"/>
    </xf>
    <xf numFmtId="49" fontId="2" fillId="0" borderId="1" xfId="1" applyNumberFormat="1" applyFont="1" applyFill="1" applyBorder="1" applyAlignment="1" applyProtection="1">
      <alignment horizontal="left"/>
      <protection locked="0"/>
    </xf>
    <xf numFmtId="0" fontId="2" fillId="0" borderId="1" xfId="1" applyFont="1" applyFill="1" applyBorder="1" applyProtection="1">
      <protection locked="0"/>
    </xf>
    <xf numFmtId="0" fontId="2" fillId="0" borderId="4" xfId="1" applyFont="1" applyFill="1" applyBorder="1" applyProtection="1">
      <protection locked="0"/>
    </xf>
    <xf numFmtId="0" fontId="2" fillId="0" borderId="3" xfId="1" applyFont="1" applyFill="1" applyBorder="1" applyProtection="1"/>
    <xf numFmtId="0" fontId="13" fillId="0" borderId="0" xfId="0" applyFont="1" applyBorder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14" fillId="0" borderId="39" xfId="1" applyFont="1" applyBorder="1" applyAlignment="1" applyProtection="1">
      <alignment horizontal="center"/>
      <protection locked="0"/>
    </xf>
    <xf numFmtId="0" fontId="1" fillId="0" borderId="40" xfId="1" applyBorder="1" applyProtection="1">
      <protection locked="0"/>
    </xf>
    <xf numFmtId="0" fontId="2" fillId="0" borderId="42" xfId="1" applyFont="1" applyBorder="1" applyAlignment="1" applyProtection="1">
      <alignment horizontal="center"/>
      <protection locked="0"/>
    </xf>
    <xf numFmtId="0" fontId="1" fillId="2" borderId="43" xfId="1" applyFill="1" applyBorder="1" applyAlignment="1" applyProtection="1">
      <alignment horizontal="center"/>
      <protection locked="0"/>
    </xf>
    <xf numFmtId="0" fontId="2" fillId="2" borderId="5" xfId="1" applyFont="1" applyFill="1" applyBorder="1" applyAlignment="1" applyProtection="1">
      <alignment horizontal="center"/>
      <protection locked="0"/>
    </xf>
    <xf numFmtId="0" fontId="1" fillId="2" borderId="5" xfId="1" applyFill="1" applyBorder="1" applyAlignment="1" applyProtection="1">
      <alignment horizontal="center"/>
      <protection locked="0"/>
    </xf>
    <xf numFmtId="0" fontId="1" fillId="2" borderId="28" xfId="1" applyFill="1" applyBorder="1" applyAlignment="1" applyProtection="1">
      <alignment horizontal="center"/>
      <protection locked="0"/>
    </xf>
    <xf numFmtId="0" fontId="1" fillId="0" borderId="37" xfId="1" applyBorder="1" applyProtection="1">
      <protection locked="0"/>
    </xf>
    <xf numFmtId="0" fontId="1" fillId="0" borderId="41" xfId="1" applyBorder="1" applyProtection="1">
      <protection locked="0"/>
    </xf>
    <xf numFmtId="0" fontId="2" fillId="0" borderId="44" xfId="1" applyFont="1" applyBorder="1" applyAlignment="1" applyProtection="1">
      <alignment horizontal="center"/>
      <protection locked="0"/>
    </xf>
    <xf numFmtId="0" fontId="1" fillId="2" borderId="27" xfId="1" applyFont="1" applyFill="1" applyBorder="1" applyAlignment="1" applyProtection="1">
      <alignment horizontal="center" vertical="center" wrapText="1"/>
      <protection locked="0"/>
    </xf>
    <xf numFmtId="0" fontId="2" fillId="0" borderId="33" xfId="1" applyFont="1" applyBorder="1" applyAlignment="1" applyProtection="1">
      <alignment horizontal="left" vertical="center" wrapText="1"/>
      <protection locked="0"/>
    </xf>
    <xf numFmtId="0" fontId="1" fillId="0" borderId="31" xfId="1" applyBorder="1" applyAlignment="1" applyProtection="1">
      <alignment horizontal="center" vertical="center" wrapText="1"/>
      <protection locked="0"/>
    </xf>
    <xf numFmtId="0" fontId="1" fillId="0" borderId="0" xfId="1" applyBorder="1" applyProtection="1">
      <protection locked="0"/>
    </xf>
    <xf numFmtId="0" fontId="1" fillId="0" borderId="0" xfId="1" applyBorder="1" applyAlignment="1" applyProtection="1">
      <alignment vertical="center" wrapText="1"/>
      <protection locked="0"/>
    </xf>
    <xf numFmtId="0" fontId="2" fillId="0" borderId="0" xfId="1" applyFont="1" applyBorder="1" applyAlignment="1" applyProtection="1">
      <alignment horizontal="center"/>
      <protection locked="0"/>
    </xf>
    <xf numFmtId="0" fontId="1" fillId="0" borderId="0" xfId="1" applyBorder="1" applyAlignment="1" applyProtection="1">
      <alignment horizontal="center"/>
      <protection locked="0"/>
    </xf>
    <xf numFmtId="0" fontId="1" fillId="0" borderId="0" xfId="1" applyBorder="1" applyAlignment="1" applyProtection="1">
      <alignment horizontal="center" vertical="center" wrapText="1"/>
      <protection locked="0"/>
    </xf>
    <xf numFmtId="0" fontId="1" fillId="0" borderId="0" xfId="1" applyBorder="1" applyAlignment="1" applyProtection="1">
      <alignment horizontal="left" vertical="center" wrapText="1"/>
      <protection locked="0"/>
    </xf>
    <xf numFmtId="0" fontId="1" fillId="0" borderId="0" xfId="1" applyAlignment="1" applyProtection="1">
      <alignment horizontal="left" vertical="center" wrapText="1"/>
      <protection locked="0"/>
    </xf>
    <xf numFmtId="0" fontId="2" fillId="0" borderId="24" xfId="1" applyFont="1" applyBorder="1" applyProtection="1">
      <protection locked="0"/>
    </xf>
    <xf numFmtId="0" fontId="2" fillId="0" borderId="3" xfId="1" applyFont="1" applyBorder="1" applyProtection="1"/>
    <xf numFmtId="0" fontId="9" fillId="0" borderId="0" xfId="1" applyFont="1" applyProtection="1">
      <protection locked="0"/>
    </xf>
    <xf numFmtId="0" fontId="1" fillId="0" borderId="23" xfId="1" applyBorder="1" applyProtection="1">
      <protection locked="0"/>
    </xf>
    <xf numFmtId="0" fontId="1" fillId="0" borderId="32" xfId="1" applyBorder="1" applyAlignment="1" applyProtection="1">
      <alignment horizontal="center" vertical="center" wrapText="1"/>
      <protection locked="0"/>
    </xf>
    <xf numFmtId="0" fontId="1" fillId="2" borderId="26" xfId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Protection="1">
      <protection locked="0"/>
    </xf>
    <xf numFmtId="0" fontId="17" fillId="0" borderId="0" xfId="0" applyFont="1" applyBorder="1" applyAlignment="1" applyProtection="1">
      <alignment horizontal="center"/>
      <protection locked="0"/>
    </xf>
    <xf numFmtId="0" fontId="5" fillId="0" borderId="0" xfId="1" applyFont="1" applyProtection="1">
      <protection locked="0"/>
    </xf>
    <xf numFmtId="164" fontId="4" fillId="0" borderId="18" xfId="0" applyNumberFormat="1" applyFont="1" applyFill="1" applyBorder="1"/>
    <xf numFmtId="164" fontId="4" fillId="0" borderId="46" xfId="0" applyNumberFormat="1" applyFont="1" applyFill="1" applyBorder="1"/>
    <xf numFmtId="2" fontId="2" fillId="0" borderId="36" xfId="1" applyNumberFormat="1" applyFont="1" applyBorder="1" applyProtection="1">
      <protection locked="0"/>
    </xf>
    <xf numFmtId="0" fontId="18" fillId="0" borderId="17" xfId="1" applyFont="1" applyBorder="1" applyProtection="1">
      <protection locked="0"/>
    </xf>
    <xf numFmtId="0" fontId="18" fillId="0" borderId="22" xfId="1" applyFont="1" applyBorder="1" applyProtection="1">
      <protection locked="0"/>
    </xf>
    <xf numFmtId="0" fontId="5" fillId="0" borderId="22" xfId="1" applyFont="1" applyBorder="1" applyProtection="1">
      <protection locked="0"/>
    </xf>
    <xf numFmtId="0" fontId="1" fillId="0" borderId="0" xfId="1" applyAlignment="1" applyProtection="1">
      <alignment horizontal="center"/>
      <protection locked="0"/>
    </xf>
    <xf numFmtId="0" fontId="2" fillId="0" borderId="14" xfId="1" applyFont="1" applyBorder="1" applyProtection="1"/>
    <xf numFmtId="165" fontId="4" fillId="0" borderId="46" xfId="0" applyNumberFormat="1" applyFont="1" applyFill="1" applyBorder="1"/>
    <xf numFmtId="0" fontId="13" fillId="0" borderId="0" xfId="0" applyFont="1" applyBorder="1" applyAlignment="1" applyProtection="1">
      <alignment horizontal="center" wrapText="1"/>
      <protection locked="0"/>
    </xf>
    <xf numFmtId="0" fontId="3" fillId="0" borderId="0" xfId="0" applyFont="1" applyAlignment="1">
      <alignment horizontal="left"/>
    </xf>
    <xf numFmtId="0" fontId="3" fillId="0" borderId="26" xfId="1" applyFont="1" applyBorder="1" applyAlignment="1" applyProtection="1">
      <alignment horizontal="center" vertical="top" wrapText="1"/>
      <protection locked="0"/>
    </xf>
    <xf numFmtId="0" fontId="2" fillId="0" borderId="13" xfId="1" applyFont="1" applyFill="1" applyBorder="1" applyProtection="1">
      <protection locked="0"/>
    </xf>
    <xf numFmtId="0" fontId="2" fillId="0" borderId="14" xfId="1" applyFont="1" applyFill="1" applyBorder="1" applyProtection="1">
      <protection locked="0"/>
    </xf>
    <xf numFmtId="0" fontId="2" fillId="0" borderId="19" xfId="1" applyFont="1" applyFill="1" applyBorder="1" applyProtection="1">
      <protection locked="0"/>
    </xf>
    <xf numFmtId="0" fontId="1" fillId="0" borderId="0" xfId="0" applyFont="1"/>
    <xf numFmtId="0" fontId="2" fillId="0" borderId="32" xfId="1" applyFont="1" applyBorder="1" applyAlignment="1" applyProtection="1">
      <alignment horizontal="center" vertical="top" wrapText="1"/>
      <protection locked="0"/>
    </xf>
    <xf numFmtId="0" fontId="1" fillId="0" borderId="47" xfId="1" applyBorder="1" applyAlignment="1" applyProtection="1">
      <alignment horizontal="center"/>
      <protection locked="0"/>
    </xf>
    <xf numFmtId="0" fontId="1" fillId="3" borderId="47" xfId="1" applyFill="1" applyBorder="1" applyAlignment="1" applyProtection="1">
      <alignment horizontal="center" vertical="center"/>
      <protection locked="0"/>
    </xf>
    <xf numFmtId="0" fontId="3" fillId="0" borderId="28" xfId="1" applyFont="1" applyBorder="1" applyAlignment="1" applyProtection="1">
      <alignment horizontal="center" vertical="center" wrapText="1"/>
      <protection locked="0"/>
    </xf>
    <xf numFmtId="0" fontId="3" fillId="0" borderId="16" xfId="1" applyFont="1" applyBorder="1" applyAlignment="1" applyProtection="1">
      <alignment horizontal="center" vertical="center" wrapText="1"/>
      <protection locked="0"/>
    </xf>
    <xf numFmtId="0" fontId="2" fillId="0" borderId="16" xfId="1" applyFont="1" applyBorder="1" applyAlignment="1" applyProtection="1">
      <alignment horizontal="center" vertical="top" wrapText="1"/>
      <protection locked="0"/>
    </xf>
    <xf numFmtId="166" fontId="2" fillId="0" borderId="35" xfId="1" applyNumberFormat="1" applyFont="1" applyBorder="1" applyProtection="1">
      <protection locked="0"/>
    </xf>
    <xf numFmtId="0" fontId="2" fillId="0" borderId="35" xfId="1" applyFont="1" applyBorder="1" applyProtection="1">
      <protection locked="0"/>
    </xf>
    <xf numFmtId="166" fontId="2" fillId="0" borderId="39" xfId="1" applyNumberFormat="1" applyFont="1" applyBorder="1" applyProtection="1">
      <protection locked="0"/>
    </xf>
    <xf numFmtId="0" fontId="2" fillId="0" borderId="39" xfId="1" applyFont="1" applyBorder="1" applyProtection="1">
      <protection locked="0"/>
    </xf>
    <xf numFmtId="166" fontId="2" fillId="0" borderId="42" xfId="1" applyNumberFormat="1" applyFont="1" applyBorder="1" applyProtection="1">
      <protection locked="0"/>
    </xf>
    <xf numFmtId="0" fontId="2" fillId="0" borderId="42" xfId="1" applyFont="1" applyBorder="1" applyProtection="1">
      <protection locked="0"/>
    </xf>
    <xf numFmtId="0" fontId="11" fillId="0" borderId="1" xfId="1" applyFont="1" applyBorder="1" applyProtection="1">
      <protection locked="0"/>
    </xf>
    <xf numFmtId="2" fontId="3" fillId="0" borderId="5" xfId="1" applyNumberFormat="1" applyFont="1" applyBorder="1" applyAlignment="1" applyProtection="1">
      <alignment horizontal="center" vertical="center" wrapText="1"/>
      <protection locked="0"/>
    </xf>
    <xf numFmtId="0" fontId="2" fillId="0" borderId="36" xfId="1" applyNumberFormat="1" applyFont="1" applyBorder="1" applyProtection="1">
      <protection locked="0"/>
    </xf>
    <xf numFmtId="2" fontId="0" fillId="0" borderId="1" xfId="0" applyNumberFormat="1" applyBorder="1"/>
    <xf numFmtId="0" fontId="0" fillId="0" borderId="1" xfId="0" applyBorder="1" applyAlignment="1">
      <alignment horizontal="center"/>
    </xf>
    <xf numFmtId="164" fontId="4" fillId="0" borderId="46" xfId="0" applyNumberFormat="1" applyFont="1" applyFill="1" applyBorder="1" applyAlignment="1">
      <alignment horizontal="left"/>
    </xf>
    <xf numFmtId="0" fontId="1" fillId="4" borderId="1" xfId="0" applyFont="1" applyFill="1" applyBorder="1"/>
    <xf numFmtId="14" fontId="1" fillId="4" borderId="1" xfId="0" applyNumberFormat="1" applyFont="1" applyFill="1" applyBorder="1"/>
    <xf numFmtId="167" fontId="0" fillId="0" borderId="1" xfId="0" applyNumberFormat="1" applyBorder="1"/>
    <xf numFmtId="0" fontId="1" fillId="0" borderId="1" xfId="0" applyNumberFormat="1" applyFont="1" applyBorder="1"/>
    <xf numFmtId="0" fontId="0" fillId="0" borderId="1" xfId="0" applyNumberFormat="1" applyBorder="1"/>
    <xf numFmtId="2" fontId="0" fillId="5" borderId="1" xfId="0" applyNumberFormat="1" applyFill="1" applyBorder="1"/>
    <xf numFmtId="0" fontId="0" fillId="5" borderId="1" xfId="0" applyFill="1" applyBorder="1"/>
    <xf numFmtId="2" fontId="0" fillId="0" borderId="1" xfId="0" applyNumberFormat="1" applyFill="1" applyBorder="1"/>
    <xf numFmtId="0" fontId="0" fillId="0" borderId="1" xfId="0" applyFill="1" applyBorder="1"/>
    <xf numFmtId="0" fontId="15" fillId="0" borderId="2" xfId="1" applyFont="1" applyBorder="1" applyAlignment="1" applyProtection="1">
      <alignment horizontal="center" vertical="center" wrapText="1"/>
      <protection locked="0"/>
    </xf>
    <xf numFmtId="0" fontId="15" fillId="0" borderId="0" xfId="1" applyFont="1" applyBorder="1" applyAlignment="1" applyProtection="1">
      <alignment horizontal="center" vertical="center" wrapText="1"/>
      <protection locked="0"/>
    </xf>
    <xf numFmtId="0" fontId="3" fillId="0" borderId="25" xfId="1" applyFont="1" applyBorder="1" applyAlignment="1" applyProtection="1">
      <alignment horizontal="center" vertical="top" wrapText="1"/>
      <protection locked="0"/>
    </xf>
    <xf numFmtId="0" fontId="3" fillId="0" borderId="26" xfId="1" applyFont="1" applyBorder="1" applyAlignment="1" applyProtection="1">
      <alignment horizontal="center" vertical="top" wrapText="1"/>
      <protection locked="0"/>
    </xf>
    <xf numFmtId="0" fontId="3" fillId="0" borderId="27" xfId="1" applyFont="1" applyBorder="1" applyAlignment="1" applyProtection="1">
      <alignment horizontal="center" vertical="top" wrapText="1"/>
      <protection locked="0"/>
    </xf>
    <xf numFmtId="0" fontId="2" fillId="0" borderId="45" xfId="1" applyFont="1" applyBorder="1" applyAlignment="1" applyProtection="1">
      <alignment horizontal="center" vertical="center" wrapText="1"/>
      <protection locked="0"/>
    </xf>
    <xf numFmtId="0" fontId="2" fillId="0" borderId="30" xfId="1" applyFont="1" applyBorder="1" applyAlignment="1" applyProtection="1">
      <alignment horizontal="center" vertical="center" wrapText="1"/>
      <protection locked="0"/>
    </xf>
    <xf numFmtId="0" fontId="2" fillId="0" borderId="8" xfId="1" applyFont="1" applyBorder="1" applyAlignment="1" applyProtection="1">
      <alignment horizontal="center" vertical="center" textRotation="90" wrapText="1"/>
      <protection locked="0"/>
    </xf>
    <xf numFmtId="0" fontId="2" fillId="0" borderId="6" xfId="1" applyFont="1" applyBorder="1" applyAlignment="1" applyProtection="1">
      <alignment horizontal="center" vertical="center" textRotation="90" wrapText="1"/>
      <protection locked="0"/>
    </xf>
    <xf numFmtId="0" fontId="2" fillId="0" borderId="7" xfId="1" applyFont="1" applyBorder="1" applyAlignment="1" applyProtection="1">
      <alignment horizontal="center" vertical="center" textRotation="90" wrapText="1"/>
      <protection locked="0"/>
    </xf>
    <xf numFmtId="0" fontId="2" fillId="0" borderId="22" xfId="1" applyFont="1" applyBorder="1" applyAlignment="1" applyProtection="1">
      <alignment horizontal="center" vertical="center"/>
      <protection locked="0"/>
    </xf>
    <xf numFmtId="0" fontId="2" fillId="0" borderId="23" xfId="1" applyFont="1" applyBorder="1" applyAlignment="1" applyProtection="1">
      <alignment horizontal="center" vertical="center"/>
      <protection locked="0"/>
    </xf>
    <xf numFmtId="0" fontId="2" fillId="0" borderId="40" xfId="1" applyFont="1" applyBorder="1" applyAlignment="1" applyProtection="1">
      <alignment horizontal="center" vertical="center"/>
      <protection locked="0"/>
    </xf>
    <xf numFmtId="0" fontId="2" fillId="0" borderId="9" xfId="1" applyFont="1" applyBorder="1" applyAlignment="1" applyProtection="1">
      <alignment horizontal="center" vertical="center" wrapText="1"/>
      <protection locked="0"/>
    </xf>
    <xf numFmtId="0" fontId="2" fillId="0" borderId="10" xfId="1" applyFont="1" applyBorder="1" applyAlignment="1" applyProtection="1">
      <alignment horizontal="center" vertical="center" wrapText="1"/>
      <protection locked="0"/>
    </xf>
    <xf numFmtId="0" fontId="1" fillId="0" borderId="9" xfId="1" applyFont="1" applyBorder="1" applyAlignment="1" applyProtection="1">
      <alignment horizontal="center" vertical="center"/>
      <protection locked="0"/>
    </xf>
    <xf numFmtId="0" fontId="1" fillId="0" borderId="11" xfId="1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3329" name="Object 1" hidden="1">
              <a:extLst>
                <a:ext uri="{63B3BB69-23CF-44E3-9099-C40C66FF867C}">
                  <a14:compatExt spid="_x0000_s483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3330" name="Object 2" hidden="1">
              <a:extLst>
                <a:ext uri="{63B3BB69-23CF-44E3-9099-C40C66FF867C}">
                  <a14:compatExt spid="_x0000_s483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4353" name="Object 1" hidden="1">
              <a:extLst>
                <a:ext uri="{63B3BB69-23CF-44E3-9099-C40C66FF867C}">
                  <a14:compatExt spid="_x0000_s484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4354" name="Object 2" hidden="1">
              <a:extLst>
                <a:ext uri="{63B3BB69-23CF-44E3-9099-C40C66FF867C}">
                  <a14:compatExt spid="_x0000_s484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5377" name="Object 1" hidden="1">
              <a:extLst>
                <a:ext uri="{63B3BB69-23CF-44E3-9099-C40C66FF867C}">
                  <a14:compatExt spid="_x0000_s485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5378" name="Object 2" hidden="1">
              <a:extLst>
                <a:ext uri="{63B3BB69-23CF-44E3-9099-C40C66FF867C}">
                  <a14:compatExt spid="_x0000_s485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6401" name="Object 1" hidden="1">
              <a:extLst>
                <a:ext uri="{63B3BB69-23CF-44E3-9099-C40C66FF867C}">
                  <a14:compatExt spid="_x0000_s486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6402" name="Object 2" hidden="1">
              <a:extLst>
                <a:ext uri="{63B3BB69-23CF-44E3-9099-C40C66FF867C}">
                  <a14:compatExt spid="_x0000_s486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oleObject" Target="../embeddings/oleObject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oleObject" Target="../embeddings/oleObject4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oleObject" Target="../embeddings/oleObject6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oleObject" Target="../embeddings/oleObject8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BH37"/>
  <sheetViews>
    <sheetView tabSelected="1" topLeftCell="A7" zoomScale="85" zoomScaleNormal="85" workbookViewId="0">
      <selection activeCell="K17" sqref="K17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1</v>
      </c>
      <c r="S6" s="86">
        <v>1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25" t="s">
        <v>68</v>
      </c>
      <c r="C9" s="126"/>
      <c r="D9" s="126"/>
      <c r="E9" s="126"/>
      <c r="F9" s="126"/>
      <c r="G9" s="126"/>
      <c r="H9" s="127"/>
      <c r="I9" s="91"/>
      <c r="J9" s="18"/>
      <c r="K9" s="19"/>
      <c r="L9" s="19"/>
      <c r="M9" s="20" t="s">
        <v>69</v>
      </c>
      <c r="N9" s="21">
        <f>SUM(N11:N34)</f>
        <v>0</v>
      </c>
      <c r="O9" s="109">
        <f>SUM(O11:O34)</f>
        <v>0</v>
      </c>
      <c r="P9" s="109">
        <f>SUM(P11:P34)</f>
        <v>0</v>
      </c>
      <c r="Q9" s="99"/>
      <c r="R9" s="100">
        <f>SUM(R11:R34)</f>
        <v>0</v>
      </c>
      <c r="S9" s="100">
        <f>SUM(S11:S34)</f>
        <v>0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28" t="s">
        <v>71</v>
      </c>
      <c r="J10" s="129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30" t="s">
        <v>78</v>
      </c>
      <c r="B11" s="34" t="s">
        <v>11</v>
      </c>
      <c r="C11" s="110">
        <v>4</v>
      </c>
      <c r="D11" s="35">
        <v>2</v>
      </c>
      <c r="E11" s="35">
        <v>4</v>
      </c>
      <c r="F11" s="35">
        <v>4</v>
      </c>
      <c r="G11" s="35">
        <v>5</v>
      </c>
      <c r="H11" s="36"/>
      <c r="I11" s="83"/>
      <c r="J11" s="81" t="str">
        <f t="shared" ref="J11:J34" si="0">IF(I11="","",TEXT(DATE($T$6,1,3)-WEEKDAY(DATE($T$6,1,3))-5+(7*$S$6)+I11," jj mmm"))</f>
        <v/>
      </c>
      <c r="K11" s="37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 t="shared" ref="Q11:Q34" si="1"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31"/>
      <c r="B12" s="43" t="s">
        <v>12</v>
      </c>
      <c r="C12" s="133" t="s">
        <v>126</v>
      </c>
      <c r="D12" s="134"/>
      <c r="E12" s="134"/>
      <c r="F12" s="134"/>
      <c r="G12" s="135"/>
      <c r="H12" s="44"/>
      <c r="I12" s="84"/>
      <c r="J12" s="81" t="str">
        <f t="shared" si="0"/>
        <v/>
      </c>
      <c r="K12" s="45"/>
      <c r="L12" s="46"/>
      <c r="M12" s="47"/>
      <c r="N12" s="48"/>
      <c r="O12" s="40" t="str">
        <f t="shared" ref="O12:O34" si="2">IF(N12="","",N12)</f>
        <v/>
      </c>
      <c r="P12" s="41" t="str">
        <f t="shared" ref="P12:P30" si="3">IF(Q12="RM",$Y$4,"")</f>
        <v/>
      </c>
      <c r="Q12" s="71" t="str">
        <f t="shared" si="1"/>
        <v/>
      </c>
      <c r="R12" s="104" t="str">
        <f t="shared" ref="R12:R34" si="4">IF(I12="","",IF(I12=0,$X$11,IF(I12=1,$X$12,IF(I12=2,$X$13,IF(I12=3,$X$14,IF(I12=4,$X$15))))))</f>
        <v/>
      </c>
      <c r="S12" s="105" t="str">
        <f t="shared" ref="S12:S31" si="5">IF(I12="","",IF(I12=0,$Y$11,IF(I12=1,$Y$12,IF(I12=2,$Y$13,IF(I12=3,$Y$14,IF(I12=4,$Y$15))))))</f>
        <v/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31"/>
      <c r="B13" s="51" t="s">
        <v>83</v>
      </c>
      <c r="C13" s="52"/>
      <c r="D13" s="52"/>
      <c r="E13" s="52"/>
      <c r="F13" s="52"/>
      <c r="G13" s="52"/>
      <c r="H13" s="74"/>
      <c r="I13" s="84"/>
      <c r="J13" s="81" t="str">
        <f t="shared" si="0"/>
        <v/>
      </c>
      <c r="K13" s="46"/>
      <c r="L13" s="46"/>
      <c r="M13" s="47"/>
      <c r="N13" s="39"/>
      <c r="O13" s="40" t="str">
        <f>IF(N13="","",N13)</f>
        <v/>
      </c>
      <c r="P13" s="41" t="str">
        <f t="shared" si="3"/>
        <v/>
      </c>
      <c r="Q13" s="71" t="str">
        <f t="shared" si="1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32"/>
      <c r="B14" s="53"/>
      <c r="C14" s="54"/>
      <c r="D14" s="55"/>
      <c r="E14" s="56"/>
      <c r="F14" s="56"/>
      <c r="G14" s="56"/>
      <c r="H14" s="57"/>
      <c r="I14" s="84"/>
      <c r="J14" s="81" t="str">
        <f t="shared" si="0"/>
        <v/>
      </c>
      <c r="K14" s="45"/>
      <c r="L14" s="46"/>
      <c r="M14" s="47"/>
      <c r="N14" s="48"/>
      <c r="O14" s="40" t="str">
        <f t="shared" si="2"/>
        <v/>
      </c>
      <c r="P14" s="41" t="str">
        <f t="shared" si="3"/>
        <v/>
      </c>
      <c r="Q14" s="71" t="str">
        <f t="shared" si="1"/>
        <v/>
      </c>
      <c r="R14" s="104" t="str">
        <f t="shared" si="4"/>
        <v/>
      </c>
      <c r="S14" s="105" t="str">
        <f t="shared" si="5"/>
        <v/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30" t="s">
        <v>88</v>
      </c>
      <c r="B15" s="34" t="s">
        <v>11</v>
      </c>
      <c r="C15" s="82">
        <v>3.88</v>
      </c>
      <c r="D15" s="35">
        <v>3.27</v>
      </c>
      <c r="E15" s="35">
        <v>4</v>
      </c>
      <c r="F15" s="35">
        <v>3.88</v>
      </c>
      <c r="G15" s="35">
        <v>3.22</v>
      </c>
      <c r="H15" s="58"/>
      <c r="I15" s="84"/>
      <c r="J15" s="81" t="str">
        <f t="shared" si="0"/>
        <v/>
      </c>
      <c r="K15" s="46"/>
      <c r="L15" s="46"/>
      <c r="M15" s="47"/>
      <c r="N15" s="39"/>
      <c r="O15" s="40" t="str">
        <f t="shared" si="2"/>
        <v/>
      </c>
      <c r="P15" s="41" t="str">
        <f t="shared" si="3"/>
        <v/>
      </c>
      <c r="Q15" s="71" t="str">
        <f t="shared" si="1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31"/>
      <c r="B16" s="43" t="s">
        <v>12</v>
      </c>
      <c r="C16" s="133" t="s">
        <v>126</v>
      </c>
      <c r="D16" s="134"/>
      <c r="E16" s="134"/>
      <c r="F16" s="134"/>
      <c r="G16" s="135"/>
      <c r="H16" s="59"/>
      <c r="I16" s="84"/>
      <c r="J16" s="81" t="str">
        <f t="shared" si="0"/>
        <v/>
      </c>
      <c r="K16" s="45"/>
      <c r="L16" s="46"/>
      <c r="M16" s="47"/>
      <c r="N16" s="48"/>
      <c r="O16" s="40" t="str">
        <f t="shared" si="2"/>
        <v/>
      </c>
      <c r="P16" s="41" t="str">
        <f t="shared" si="3"/>
        <v/>
      </c>
      <c r="Q16" s="71" t="str">
        <f t="shared" si="1"/>
        <v/>
      </c>
      <c r="R16" s="104" t="str">
        <f t="shared" si="4"/>
        <v/>
      </c>
      <c r="S16" s="105" t="str">
        <f t="shared" si="5"/>
        <v/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31"/>
      <c r="B17" s="51" t="s">
        <v>83</v>
      </c>
      <c r="C17" s="52"/>
      <c r="D17" s="52"/>
      <c r="E17" s="52"/>
      <c r="F17" s="52"/>
      <c r="G17" s="52"/>
      <c r="H17" s="74"/>
      <c r="I17" s="84"/>
      <c r="J17" s="81" t="str">
        <f t="shared" si="0"/>
        <v/>
      </c>
      <c r="K17" s="46"/>
      <c r="L17" s="46"/>
      <c r="M17" s="47"/>
      <c r="N17" s="48"/>
      <c r="O17" s="40" t="str">
        <f t="shared" si="2"/>
        <v/>
      </c>
      <c r="P17" s="41" t="str">
        <f t="shared" si="3"/>
        <v/>
      </c>
      <c r="Q17" s="71" t="str">
        <f t="shared" si="1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32"/>
      <c r="B18" s="60"/>
      <c r="C18" s="61"/>
      <c r="D18" s="61"/>
      <c r="E18" s="61"/>
      <c r="F18" s="61"/>
      <c r="G18" s="61"/>
      <c r="H18" s="76"/>
      <c r="I18" s="84"/>
      <c r="J18" s="81" t="str">
        <f>IF(I18="","",TEXT(DATE($T$6,1,3)-WEEKDAY(DATE($T$6,1,3))-5+(7*$S$6)+I18," jj mmm"))</f>
        <v/>
      </c>
      <c r="K18" s="46"/>
      <c r="L18" s="46"/>
      <c r="M18" s="47"/>
      <c r="N18" s="48"/>
      <c r="O18" s="87" t="str">
        <f t="shared" si="2"/>
        <v/>
      </c>
      <c r="P18" s="41" t="str">
        <f t="shared" si="3"/>
        <v/>
      </c>
      <c r="Q18" s="71" t="str">
        <f t="shared" si="1"/>
        <v/>
      </c>
      <c r="R18" s="104" t="str">
        <f t="shared" si="4"/>
        <v/>
      </c>
      <c r="S18" s="105" t="str">
        <f t="shared" si="5"/>
        <v/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>
        <f>(C11+C15)</f>
        <v>7.88</v>
      </c>
      <c r="D19" s="63">
        <f t="shared" ref="D19:H19" si="6">IF(D12+D16&lt;1.5,D11+D15,D11+D12+D15+D16-1.5)</f>
        <v>5.27</v>
      </c>
      <c r="E19" s="63">
        <f t="shared" si="6"/>
        <v>8</v>
      </c>
      <c r="F19" s="63">
        <f t="shared" si="6"/>
        <v>7.88</v>
      </c>
      <c r="G19" s="63">
        <f t="shared" si="6"/>
        <v>8.2200000000000006</v>
      </c>
      <c r="H19" s="75">
        <f t="shared" si="6"/>
        <v>0</v>
      </c>
      <c r="I19" s="84"/>
      <c r="J19" s="81" t="str">
        <f t="shared" si="0"/>
        <v/>
      </c>
      <c r="K19" s="46"/>
      <c r="L19" s="46"/>
      <c r="M19" s="47"/>
      <c r="N19" s="48"/>
      <c r="O19" s="87" t="str">
        <f t="shared" si="2"/>
        <v/>
      </c>
      <c r="P19" s="41" t="str">
        <f t="shared" si="3"/>
        <v/>
      </c>
      <c r="Q19" s="71" t="str">
        <f t="shared" si="1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 t="s">
        <v>99</v>
      </c>
      <c r="W19" s="78" t="s">
        <v>31</v>
      </c>
      <c r="Y19" s="49"/>
      <c r="Z19" s="50"/>
    </row>
    <row r="20" spans="1:26" ht="18.75" customHeight="1" thickBot="1" x14ac:dyDescent="0.3">
      <c r="B20" s="136" t="s">
        <v>125</v>
      </c>
      <c r="C20" s="137"/>
      <c r="D20" s="138">
        <f>SUM(C19:H19)</f>
        <v>37.25</v>
      </c>
      <c r="E20" s="139"/>
      <c r="F20" s="64"/>
      <c r="G20" s="64"/>
      <c r="H20" s="64"/>
      <c r="I20" s="84"/>
      <c r="J20" s="81" t="str">
        <f t="shared" si="0"/>
        <v/>
      </c>
      <c r="K20" s="46"/>
      <c r="L20" s="46"/>
      <c r="M20" s="47"/>
      <c r="N20" s="48"/>
      <c r="O20" s="87" t="str">
        <f t="shared" si="2"/>
        <v/>
      </c>
      <c r="P20" s="41" t="str">
        <f t="shared" si="3"/>
        <v/>
      </c>
      <c r="Q20" s="71" t="str">
        <f t="shared" si="1"/>
        <v/>
      </c>
      <c r="R20" s="104" t="str">
        <f t="shared" si="4"/>
        <v/>
      </c>
      <c r="S20" s="105" t="str">
        <f t="shared" si="5"/>
        <v/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/>
      <c r="J21" s="81" t="str">
        <f t="shared" si="0"/>
        <v/>
      </c>
      <c r="K21" s="46"/>
      <c r="L21" s="46"/>
      <c r="M21" s="47"/>
      <c r="N21" s="48"/>
      <c r="O21" s="87" t="str">
        <f t="shared" si="2"/>
        <v/>
      </c>
      <c r="P21" s="41" t="str">
        <f t="shared" si="3"/>
        <v/>
      </c>
      <c r="Q21" s="71" t="str">
        <f t="shared" si="1"/>
        <v/>
      </c>
      <c r="R21" s="104" t="str">
        <f t="shared" si="4"/>
        <v/>
      </c>
      <c r="S21" s="105" t="str">
        <f t="shared" si="5"/>
        <v/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81" t="str">
        <f t="shared" si="0"/>
        <v/>
      </c>
      <c r="K22" s="46"/>
      <c r="L22" s="46"/>
      <c r="M22" s="47"/>
      <c r="N22" s="48"/>
      <c r="O22" s="40" t="str">
        <f t="shared" si="2"/>
        <v/>
      </c>
      <c r="P22" s="41" t="str">
        <f t="shared" si="3"/>
        <v/>
      </c>
      <c r="Q22" s="71" t="str">
        <f t="shared" si="1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/>
      <c r="J23" s="81" t="str">
        <f t="shared" si="0"/>
        <v/>
      </c>
      <c r="K23" s="46"/>
      <c r="L23" s="46"/>
      <c r="M23" s="47"/>
      <c r="N23" s="48"/>
      <c r="O23" s="40" t="str">
        <f t="shared" si="2"/>
        <v/>
      </c>
      <c r="P23" s="41" t="str">
        <f t="shared" si="3"/>
        <v/>
      </c>
      <c r="Q23" s="71" t="str">
        <f t="shared" si="1"/>
        <v/>
      </c>
      <c r="R23" s="104" t="str">
        <f t="shared" si="4"/>
        <v/>
      </c>
      <c r="S23" s="105" t="str">
        <f t="shared" si="5"/>
        <v/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/>
      <c r="J24" s="81" t="str">
        <f t="shared" si="0"/>
        <v/>
      </c>
      <c r="K24" s="46"/>
      <c r="L24" s="46"/>
      <c r="M24" s="47"/>
      <c r="N24" s="48"/>
      <c r="O24" s="40" t="str">
        <f t="shared" si="2"/>
        <v/>
      </c>
      <c r="P24" s="41" t="str">
        <f t="shared" si="3"/>
        <v/>
      </c>
      <c r="Q24" s="71" t="str">
        <f t="shared" si="1"/>
        <v/>
      </c>
      <c r="R24" s="104" t="str">
        <f t="shared" si="4"/>
        <v/>
      </c>
      <c r="S24" s="105" t="str">
        <f t="shared" si="5"/>
        <v/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81" t="str">
        <f t="shared" si="0"/>
        <v/>
      </c>
      <c r="K25" s="71"/>
      <c r="L25" s="71"/>
      <c r="M25" s="71"/>
      <c r="N25" s="72"/>
      <c r="O25" s="40" t="str">
        <f t="shared" si="2"/>
        <v/>
      </c>
      <c r="P25" s="41" t="str">
        <f t="shared" si="3"/>
        <v/>
      </c>
      <c r="Q25" s="71" t="str">
        <f t="shared" si="1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/>
      <c r="J26" s="81" t="str">
        <f t="shared" si="0"/>
        <v/>
      </c>
      <c r="K26" s="71"/>
      <c r="L26" s="71"/>
      <c r="M26" s="71"/>
      <c r="N26" s="72"/>
      <c r="O26" s="40" t="str">
        <f t="shared" si="2"/>
        <v/>
      </c>
      <c r="P26" s="41" t="str">
        <f t="shared" si="3"/>
        <v/>
      </c>
      <c r="Q26" s="71" t="str">
        <f t="shared" si="1"/>
        <v/>
      </c>
      <c r="R26" s="104" t="str">
        <f t="shared" si="4"/>
        <v/>
      </c>
      <c r="S26" s="105" t="str">
        <f t="shared" si="5"/>
        <v/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81" t="str">
        <f t="shared" si="0"/>
        <v/>
      </c>
      <c r="K27" s="71"/>
      <c r="L27" s="71"/>
      <c r="M27" s="71"/>
      <c r="N27" s="72"/>
      <c r="O27" s="40" t="str">
        <f t="shared" si="2"/>
        <v/>
      </c>
      <c r="P27" s="41" t="str">
        <f t="shared" si="3"/>
        <v/>
      </c>
      <c r="Q27" s="71" t="str">
        <f t="shared" si="1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2"/>
        <v/>
      </c>
      <c r="P28" s="41" t="str">
        <f t="shared" si="3"/>
        <v/>
      </c>
      <c r="Q28" s="71" t="str">
        <f t="shared" si="1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/>
      <c r="J29" s="81" t="str">
        <f t="shared" si="0"/>
        <v/>
      </c>
      <c r="K29" s="71"/>
      <c r="L29" s="71"/>
      <c r="M29" s="71"/>
      <c r="N29" s="72"/>
      <c r="O29" s="40"/>
      <c r="P29" s="41" t="str">
        <f t="shared" si="3"/>
        <v/>
      </c>
      <c r="Q29" s="71" t="str">
        <f t="shared" si="1"/>
        <v/>
      </c>
      <c r="R29" s="104" t="str">
        <f t="shared" si="4"/>
        <v/>
      </c>
      <c r="S29" s="105" t="str">
        <f t="shared" si="5"/>
        <v/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2"/>
        <v/>
      </c>
      <c r="P30" s="41" t="str">
        <f t="shared" si="3"/>
        <v/>
      </c>
      <c r="Q30" s="71" t="str">
        <f t="shared" si="1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2"/>
        <v/>
      </c>
      <c r="P31" s="41" t="str">
        <f t="shared" ref="P31:P34" si="7">IF(Q31="RM",$Y$4,"")</f>
        <v/>
      </c>
      <c r="Q31" s="71" t="str">
        <f t="shared" si="1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1" t="str">
        <f t="shared" si="0"/>
        <v/>
      </c>
      <c r="K32" s="71"/>
      <c r="L32" s="71"/>
      <c r="M32" s="71"/>
      <c r="N32" s="72"/>
      <c r="O32" s="40" t="str">
        <f t="shared" si="2"/>
        <v/>
      </c>
      <c r="P32" s="41" t="str">
        <f t="shared" si="7"/>
        <v/>
      </c>
      <c r="Q32" s="71" t="str">
        <f t="shared" si="1"/>
        <v/>
      </c>
      <c r="R32" s="104" t="str">
        <f t="shared" si="4"/>
        <v/>
      </c>
      <c r="S32" s="105" t="str">
        <f t="shared" ref="S32:S34" si="8">IF(I32="","",IF(I32=0,$Y$11,IF(I32=1,$Y$12,IF(I32=2,$Y$13,IF(I32=3,$Y$14,IF(I32=4,$Y$15))))))</f>
        <v/>
      </c>
      <c r="T32" s="123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1" t="str">
        <f t="shared" si="0"/>
        <v/>
      </c>
      <c r="K33" s="71"/>
      <c r="L33" s="71"/>
      <c r="M33" s="71"/>
      <c r="N33" s="72"/>
      <c r="O33" s="40" t="str">
        <f t="shared" si="2"/>
        <v/>
      </c>
      <c r="P33" s="41" t="str">
        <f t="shared" si="7"/>
        <v/>
      </c>
      <c r="Q33" s="71" t="str">
        <f t="shared" si="1"/>
        <v/>
      </c>
      <c r="R33" s="104" t="str">
        <f t="shared" si="4"/>
        <v/>
      </c>
      <c r="S33" s="105" t="str">
        <f t="shared" si="8"/>
        <v/>
      </c>
      <c r="T33" s="124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1" t="str">
        <f t="shared" si="0"/>
        <v/>
      </c>
      <c r="K34" s="71"/>
      <c r="L34" s="71"/>
      <c r="M34" s="71"/>
      <c r="N34" s="72"/>
      <c r="O34" s="40" t="str">
        <f t="shared" si="2"/>
        <v/>
      </c>
      <c r="P34" s="41" t="str">
        <f t="shared" si="7"/>
        <v/>
      </c>
      <c r="Q34" s="71" t="str">
        <f t="shared" si="1"/>
        <v/>
      </c>
      <c r="R34" s="106" t="str">
        <f t="shared" si="4"/>
        <v/>
      </c>
      <c r="S34" s="107" t="str">
        <f t="shared" si="8"/>
        <v/>
      </c>
      <c r="T34" s="11"/>
      <c r="V34" s="77" t="s">
        <v>124</v>
      </c>
      <c r="W34" s="78" t="s">
        <v>46</v>
      </c>
      <c r="Y34" s="4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O11:P11 S10:S11 S32:S34 O12:O30 Q30 O31:Q34 O9:Q10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3329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3329" r:id="rId4"/>
      </mc:Fallback>
    </mc:AlternateContent>
    <mc:AlternateContent xmlns:mc="http://schemas.openxmlformats.org/markup-compatibility/2006">
      <mc:Choice Requires="x14">
        <oleObject progId="Word.Document.8" shapeId="483330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3330" r:id="rId6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BH37"/>
  <sheetViews>
    <sheetView topLeftCell="C7" zoomScale="85" zoomScaleNormal="85" workbookViewId="0">
      <selection activeCell="L19" sqref="L19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5" width="10" style="12" bestFit="1" customWidth="1"/>
    <col min="26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2</v>
      </c>
      <c r="S6" s="86">
        <v>2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25" t="s">
        <v>68</v>
      </c>
      <c r="C9" s="126"/>
      <c r="D9" s="126"/>
      <c r="E9" s="126"/>
      <c r="F9" s="126"/>
      <c r="G9" s="126"/>
      <c r="H9" s="127"/>
      <c r="I9" s="91"/>
      <c r="J9" s="18"/>
      <c r="K9" s="19"/>
      <c r="L9" s="19"/>
      <c r="M9" s="20" t="s">
        <v>69</v>
      </c>
      <c r="N9" s="21">
        <f>SUM(N11:N34)</f>
        <v>0</v>
      </c>
      <c r="O9" s="109">
        <f>SUM(O11:O34)</f>
        <v>0</v>
      </c>
      <c r="P9" s="109">
        <f>SUM(P11:P34)</f>
        <v>89.5</v>
      </c>
      <c r="Q9" s="99"/>
      <c r="R9" s="100" t="e">
        <f>SUM(R11:R34)</f>
        <v>#REF!</v>
      </c>
      <c r="S9" s="100" t="e">
        <f>SUM(S11:S34)</f>
        <v>#REF!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28" t="s">
        <v>71</v>
      </c>
      <c r="J10" s="129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30" t="s">
        <v>78</v>
      </c>
      <c r="B11" s="34" t="s">
        <v>11</v>
      </c>
      <c r="C11" s="110" t="s">
        <v>143</v>
      </c>
      <c r="D11" s="35" t="s">
        <v>127</v>
      </c>
      <c r="E11" s="35">
        <v>4</v>
      </c>
      <c r="F11" s="35">
        <v>4</v>
      </c>
      <c r="G11" s="35">
        <v>3</v>
      </c>
      <c r="H11" s="36"/>
      <c r="I11" s="83"/>
      <c r="J11" s="113" t="str">
        <f t="shared" ref="J11:J34" si="0">IF(I11="","",DATEVALUE(TEXT(DATE($T$6,1,3)-WEEKDAY(DATE($T$6,1,3))-5+(7*$S$6)+I11," jj/mm/aa")))</f>
        <v/>
      </c>
      <c r="K11" s="37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31"/>
      <c r="B12" s="43" t="s">
        <v>12</v>
      </c>
      <c r="C12" s="133" t="s">
        <v>126</v>
      </c>
      <c r="D12" s="134"/>
      <c r="E12" s="134"/>
      <c r="F12" s="134"/>
      <c r="G12" s="135"/>
      <c r="H12" s="44"/>
      <c r="I12" s="84">
        <v>0</v>
      </c>
      <c r="J12" s="113">
        <f t="shared" si="0"/>
        <v>42744</v>
      </c>
      <c r="K12" s="45"/>
      <c r="L12" s="46"/>
      <c r="M12" s="47"/>
      <c r="N12" s="48"/>
      <c r="O12" s="40" t="str">
        <f t="shared" ref="O12:O34" si="1">IF(N12="","",N12)</f>
        <v/>
      </c>
      <c r="P12" s="41">
        <f t="shared" ref="P12:P34" si="2">IF(Q12="RM",$Y$4,"")</f>
        <v>17.899999999999999</v>
      </c>
      <c r="Q12" s="71" t="str">
        <f t="shared" ref="Q12:Q34" si="3">IF(I12="","","RM")</f>
        <v>RM</v>
      </c>
      <c r="R12" s="104" t="e">
        <f t="shared" ref="R12:R34" si="4">IF(I12="","",IF(I12=0,$X$11,IF(I12=1,$X$12,IF(I12=2,$X$13,IF(I12=3,$X$14,IF(I12=4,$X$15))))))</f>
        <v>#REF!</v>
      </c>
      <c r="S12" s="105" t="e">
        <f t="shared" ref="S12:S34" si="5">IF(I12="","",IF(I12=0,$Y$11,IF(I12=1,$Y$12,IF(I12=2,$Y$13,IF(I12=3,$Y$14,IF(I12=4,$Y$15))))))</f>
        <v>#REF!</v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31"/>
      <c r="B13" s="51" t="s">
        <v>83</v>
      </c>
      <c r="C13" s="52"/>
      <c r="D13" s="52"/>
      <c r="E13" s="52"/>
      <c r="F13" s="52"/>
      <c r="G13" s="52"/>
      <c r="H13" s="74"/>
      <c r="I13" s="84"/>
      <c r="J13" s="113" t="str">
        <f t="shared" si="0"/>
        <v/>
      </c>
      <c r="K13" s="46"/>
      <c r="L13" s="46"/>
      <c r="M13" s="47"/>
      <c r="N13" s="39"/>
      <c r="O13" s="40" t="str">
        <f t="shared" si="1"/>
        <v/>
      </c>
      <c r="P13" s="41" t="str">
        <f t="shared" si="2"/>
        <v/>
      </c>
      <c r="Q13" s="71" t="str">
        <f t="shared" si="3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32"/>
      <c r="B14" s="53"/>
      <c r="C14" s="54"/>
      <c r="D14" s="55"/>
      <c r="E14" s="56"/>
      <c r="F14" s="56"/>
      <c r="G14" s="56"/>
      <c r="H14" s="57"/>
      <c r="I14" s="84">
        <v>1</v>
      </c>
      <c r="J14" s="113">
        <f t="shared" si="0"/>
        <v>42745</v>
      </c>
      <c r="K14" s="45"/>
      <c r="L14" s="46"/>
      <c r="M14" s="47"/>
      <c r="N14" s="48"/>
      <c r="O14" s="40" t="str">
        <f t="shared" si="1"/>
        <v/>
      </c>
      <c r="P14" s="41">
        <f t="shared" si="2"/>
        <v>17.899999999999999</v>
      </c>
      <c r="Q14" s="71" t="str">
        <f t="shared" si="3"/>
        <v>RM</v>
      </c>
      <c r="R14" s="104" t="e">
        <f t="shared" si="4"/>
        <v>#REF!</v>
      </c>
      <c r="S14" s="105" t="e">
        <f t="shared" si="5"/>
        <v>#REF!</v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30" t="s">
        <v>88</v>
      </c>
      <c r="B15" s="34" t="s">
        <v>11</v>
      </c>
      <c r="C15" s="82" t="s">
        <v>143</v>
      </c>
      <c r="D15" s="35" t="s">
        <v>127</v>
      </c>
      <c r="E15" s="35">
        <v>3.88</v>
      </c>
      <c r="F15" s="35">
        <v>4</v>
      </c>
      <c r="G15" s="35">
        <v>5</v>
      </c>
      <c r="H15" s="58"/>
      <c r="I15" s="84"/>
      <c r="J15" s="113" t="str">
        <f t="shared" si="0"/>
        <v/>
      </c>
      <c r="K15" s="46"/>
      <c r="L15" s="46"/>
      <c r="M15" s="47"/>
      <c r="N15" s="39"/>
      <c r="O15" s="40" t="str">
        <f t="shared" si="1"/>
        <v/>
      </c>
      <c r="P15" s="41" t="str">
        <f t="shared" si="2"/>
        <v/>
      </c>
      <c r="Q15" s="71" t="str">
        <f t="shared" si="3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31"/>
      <c r="B16" s="43" t="s">
        <v>12</v>
      </c>
      <c r="C16" s="133" t="s">
        <v>126</v>
      </c>
      <c r="D16" s="134"/>
      <c r="E16" s="134"/>
      <c r="F16" s="134"/>
      <c r="G16" s="135"/>
      <c r="H16" s="59"/>
      <c r="I16" s="84">
        <v>2</v>
      </c>
      <c r="J16" s="113">
        <f t="shared" si="0"/>
        <v>42746</v>
      </c>
      <c r="K16" s="45"/>
      <c r="L16" s="46"/>
      <c r="M16" s="47"/>
      <c r="N16" s="48"/>
      <c r="O16" s="40" t="str">
        <f t="shared" si="1"/>
        <v/>
      </c>
      <c r="P16" s="41">
        <f t="shared" si="2"/>
        <v>17.899999999999999</v>
      </c>
      <c r="Q16" s="71" t="str">
        <f t="shared" si="3"/>
        <v>RM</v>
      </c>
      <c r="R16" s="104" t="e">
        <f t="shared" si="4"/>
        <v>#REF!</v>
      </c>
      <c r="S16" s="105" t="e">
        <f t="shared" si="5"/>
        <v>#REF!</v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31"/>
      <c r="B17" s="51" t="s">
        <v>83</v>
      </c>
      <c r="C17" s="52"/>
      <c r="D17" s="52"/>
      <c r="E17" s="52"/>
      <c r="F17" s="52"/>
      <c r="G17" s="52"/>
      <c r="H17" s="74"/>
      <c r="I17" s="84"/>
      <c r="J17" s="113" t="str">
        <f t="shared" si="0"/>
        <v/>
      </c>
      <c r="K17" s="46"/>
      <c r="L17" s="46"/>
      <c r="M17" s="47"/>
      <c r="N17" s="48"/>
      <c r="O17" s="40" t="str">
        <f t="shared" si="1"/>
        <v/>
      </c>
      <c r="P17" s="41" t="str">
        <f t="shared" si="2"/>
        <v/>
      </c>
      <c r="Q17" s="71" t="str">
        <f t="shared" si="3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32"/>
      <c r="B18" s="60"/>
      <c r="C18" s="61"/>
      <c r="D18" s="61"/>
      <c r="E18" s="61"/>
      <c r="F18" s="61"/>
      <c r="G18" s="61"/>
      <c r="H18" s="76"/>
      <c r="I18" s="84"/>
      <c r="J18" s="113" t="str">
        <f t="shared" si="0"/>
        <v/>
      </c>
      <c r="K18" s="46"/>
      <c r="L18" s="46"/>
      <c r="M18" s="47"/>
      <c r="N18" s="48"/>
      <c r="O18" s="40" t="str">
        <f t="shared" si="1"/>
        <v/>
      </c>
      <c r="P18" s="41" t="str">
        <f t="shared" si="2"/>
        <v/>
      </c>
      <c r="Q18" s="71" t="str">
        <f t="shared" si="3"/>
        <v/>
      </c>
      <c r="R18" s="104" t="str">
        <f t="shared" si="4"/>
        <v/>
      </c>
      <c r="S18" s="105" t="str">
        <f t="shared" si="5"/>
        <v/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 t="e">
        <f>(C11+C15)</f>
        <v>#VALUE!</v>
      </c>
      <c r="D19" s="63" t="e">
        <f t="shared" ref="D19:H19" si="6">IF(D12+D16&lt;1.5,D11+D15,D11+D12+D15+D16-1.5)</f>
        <v>#VALUE!</v>
      </c>
      <c r="E19" s="63">
        <f t="shared" si="6"/>
        <v>7.88</v>
      </c>
      <c r="F19" s="63">
        <f t="shared" si="6"/>
        <v>8</v>
      </c>
      <c r="G19" s="63">
        <f t="shared" si="6"/>
        <v>8</v>
      </c>
      <c r="H19" s="75">
        <f t="shared" si="6"/>
        <v>0</v>
      </c>
      <c r="I19" s="84"/>
      <c r="J19" s="113" t="str">
        <f t="shared" si="0"/>
        <v/>
      </c>
      <c r="K19" s="46"/>
      <c r="L19" s="46"/>
      <c r="M19" s="47"/>
      <c r="N19" s="48"/>
      <c r="O19" s="40" t="str">
        <f t="shared" si="1"/>
        <v/>
      </c>
      <c r="P19" s="41" t="str">
        <f t="shared" si="2"/>
        <v/>
      </c>
      <c r="Q19" s="71" t="str">
        <f t="shared" si="3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 t="s">
        <v>99</v>
      </c>
      <c r="W19" s="78" t="s">
        <v>31</v>
      </c>
      <c r="Y19" s="49"/>
      <c r="Z19" s="50"/>
    </row>
    <row r="20" spans="1:26" ht="18.75" customHeight="1" thickBot="1" x14ac:dyDescent="0.3">
      <c r="B20" s="136" t="s">
        <v>125</v>
      </c>
      <c r="C20" s="137"/>
      <c r="D20" s="138" t="e">
        <f>SUM(C19:H19)</f>
        <v>#VALUE!</v>
      </c>
      <c r="E20" s="139"/>
      <c r="F20" s="64"/>
      <c r="G20" s="64"/>
      <c r="H20" s="64"/>
      <c r="I20" s="84">
        <v>3</v>
      </c>
      <c r="J20" s="113">
        <f t="shared" si="0"/>
        <v>42747</v>
      </c>
      <c r="K20" s="46"/>
      <c r="L20" s="46"/>
      <c r="M20" s="47"/>
      <c r="N20" s="48"/>
      <c r="O20" s="40" t="str">
        <f t="shared" si="1"/>
        <v/>
      </c>
      <c r="P20" s="41">
        <f t="shared" si="2"/>
        <v>17.899999999999999</v>
      </c>
      <c r="Q20" s="71" t="str">
        <f t="shared" si="3"/>
        <v>RM</v>
      </c>
      <c r="R20" s="104" t="e">
        <f t="shared" si="4"/>
        <v>#REF!</v>
      </c>
      <c r="S20" s="105" t="e">
        <f t="shared" si="5"/>
        <v>#REF!</v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/>
      <c r="J21" s="113" t="str">
        <f t="shared" si="0"/>
        <v/>
      </c>
      <c r="K21" s="46"/>
      <c r="L21" s="46"/>
      <c r="M21" s="47"/>
      <c r="N21" s="48"/>
      <c r="O21" s="40" t="str">
        <f t="shared" si="1"/>
        <v/>
      </c>
      <c r="P21" s="41" t="str">
        <f t="shared" si="2"/>
        <v/>
      </c>
      <c r="Q21" s="71" t="str">
        <f t="shared" si="3"/>
        <v/>
      </c>
      <c r="R21" s="104" t="str">
        <f t="shared" si="4"/>
        <v/>
      </c>
      <c r="S21" s="105" t="str">
        <f t="shared" si="5"/>
        <v/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113" t="str">
        <f t="shared" si="0"/>
        <v/>
      </c>
      <c r="K22" s="46"/>
      <c r="L22" s="46"/>
      <c r="M22" s="47"/>
      <c r="N22" s="48"/>
      <c r="O22" s="40" t="str">
        <f t="shared" si="1"/>
        <v/>
      </c>
      <c r="P22" s="41" t="str">
        <f t="shared" si="2"/>
        <v/>
      </c>
      <c r="Q22" s="71" t="str">
        <f t="shared" si="3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/>
      <c r="J23" s="113" t="str">
        <f t="shared" si="0"/>
        <v/>
      </c>
      <c r="K23" s="46"/>
      <c r="L23" s="46"/>
      <c r="M23" s="47"/>
      <c r="N23" s="48"/>
      <c r="O23" s="40" t="str">
        <f t="shared" si="1"/>
        <v/>
      </c>
      <c r="P23" s="41" t="str">
        <f t="shared" si="2"/>
        <v/>
      </c>
      <c r="Q23" s="71" t="str">
        <f t="shared" si="3"/>
        <v/>
      </c>
      <c r="R23" s="104" t="str">
        <f t="shared" si="4"/>
        <v/>
      </c>
      <c r="S23" s="105" t="str">
        <f t="shared" si="5"/>
        <v/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>
        <v>4</v>
      </c>
      <c r="J24" s="113">
        <f t="shared" si="0"/>
        <v>42748</v>
      </c>
      <c r="K24" s="46"/>
      <c r="L24" s="46"/>
      <c r="M24" s="47"/>
      <c r="N24" s="48"/>
      <c r="O24" s="40" t="str">
        <f t="shared" si="1"/>
        <v/>
      </c>
      <c r="P24" s="41">
        <f t="shared" si="2"/>
        <v>17.899999999999999</v>
      </c>
      <c r="Q24" s="71" t="str">
        <f t="shared" si="3"/>
        <v>RM</v>
      </c>
      <c r="R24" s="104" t="e">
        <f t="shared" si="4"/>
        <v>#REF!</v>
      </c>
      <c r="S24" s="105" t="e">
        <f t="shared" si="5"/>
        <v>#REF!</v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113" t="str">
        <f t="shared" si="0"/>
        <v/>
      </c>
      <c r="K25" s="71"/>
      <c r="L25" s="71"/>
      <c r="M25" s="71"/>
      <c r="N25" s="72"/>
      <c r="O25" s="40" t="str">
        <f t="shared" si="1"/>
        <v/>
      </c>
      <c r="P25" s="41" t="str">
        <f t="shared" si="2"/>
        <v/>
      </c>
      <c r="Q25" s="71" t="str">
        <f t="shared" si="3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/>
      <c r="J26" s="113" t="str">
        <f t="shared" si="0"/>
        <v/>
      </c>
      <c r="K26" s="71"/>
      <c r="L26" s="71"/>
      <c r="M26" s="71"/>
      <c r="N26" s="72"/>
      <c r="O26" s="40" t="str">
        <f t="shared" si="1"/>
        <v/>
      </c>
      <c r="P26" s="41" t="str">
        <f t="shared" si="2"/>
        <v/>
      </c>
      <c r="Q26" s="71" t="str">
        <f t="shared" si="3"/>
        <v/>
      </c>
      <c r="R26" s="104" t="str">
        <f t="shared" si="4"/>
        <v/>
      </c>
      <c r="S26" s="105" t="str">
        <f t="shared" si="5"/>
        <v/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113" t="str">
        <f t="shared" si="0"/>
        <v/>
      </c>
      <c r="K27" s="71"/>
      <c r="L27" s="71"/>
      <c r="M27" s="71"/>
      <c r="N27" s="72"/>
      <c r="O27" s="40" t="str">
        <f t="shared" si="1"/>
        <v/>
      </c>
      <c r="P27" s="41" t="str">
        <f t="shared" si="2"/>
        <v/>
      </c>
      <c r="Q27" s="71" t="str">
        <f t="shared" si="3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1"/>
        <v/>
      </c>
      <c r="P28" s="41" t="str">
        <f t="shared" si="2"/>
        <v/>
      </c>
      <c r="Q28" s="71" t="str">
        <f t="shared" si="3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/>
      <c r="J29" s="81" t="str">
        <f t="shared" si="0"/>
        <v/>
      </c>
      <c r="K29" s="71"/>
      <c r="L29" s="71"/>
      <c r="M29" s="71"/>
      <c r="N29" s="72"/>
      <c r="O29" s="40" t="str">
        <f t="shared" si="1"/>
        <v/>
      </c>
      <c r="P29" s="41" t="str">
        <f t="shared" si="2"/>
        <v/>
      </c>
      <c r="Q29" s="71" t="str">
        <f t="shared" si="3"/>
        <v/>
      </c>
      <c r="R29" s="104" t="str">
        <f t="shared" si="4"/>
        <v/>
      </c>
      <c r="S29" s="105" t="str">
        <f t="shared" si="5"/>
        <v/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1"/>
        <v/>
      </c>
      <c r="P30" s="41" t="str">
        <f t="shared" si="2"/>
        <v/>
      </c>
      <c r="Q30" s="71" t="str">
        <f t="shared" si="3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1"/>
        <v/>
      </c>
      <c r="P31" s="41" t="str">
        <f t="shared" si="2"/>
        <v/>
      </c>
      <c r="Q31" s="71" t="str">
        <f t="shared" si="3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8" t="str">
        <f t="shared" si="0"/>
        <v/>
      </c>
      <c r="K32" s="71"/>
      <c r="L32" s="71"/>
      <c r="M32" s="71"/>
      <c r="N32" s="72"/>
      <c r="O32" s="40" t="str">
        <f t="shared" si="1"/>
        <v/>
      </c>
      <c r="P32" s="41" t="str">
        <f t="shared" si="2"/>
        <v/>
      </c>
      <c r="Q32" s="71" t="str">
        <f t="shared" si="3"/>
        <v/>
      </c>
      <c r="R32" s="104" t="str">
        <f t="shared" si="4"/>
        <v/>
      </c>
      <c r="S32" s="105" t="str">
        <f t="shared" si="5"/>
        <v/>
      </c>
      <c r="T32" s="123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8" t="str">
        <f t="shared" si="0"/>
        <v/>
      </c>
      <c r="K33" s="71"/>
      <c r="L33" s="71"/>
      <c r="M33" s="71"/>
      <c r="N33" s="72"/>
      <c r="O33" s="40" t="str">
        <f t="shared" si="1"/>
        <v/>
      </c>
      <c r="P33" s="41" t="str">
        <f t="shared" si="2"/>
        <v/>
      </c>
      <c r="Q33" s="71" t="str">
        <f t="shared" si="3"/>
        <v/>
      </c>
      <c r="R33" s="104" t="str">
        <f t="shared" si="4"/>
        <v/>
      </c>
      <c r="S33" s="105" t="str">
        <f t="shared" si="5"/>
        <v/>
      </c>
      <c r="T33" s="124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8" t="str">
        <f t="shared" si="0"/>
        <v/>
      </c>
      <c r="K34" s="71"/>
      <c r="L34" s="71"/>
      <c r="M34" s="71"/>
      <c r="N34" s="72"/>
      <c r="O34" s="40" t="str">
        <f t="shared" si="1"/>
        <v/>
      </c>
      <c r="P34" s="41" t="str">
        <f t="shared" si="2"/>
        <v/>
      </c>
      <c r="Q34" s="71" t="str">
        <f t="shared" si="3"/>
        <v/>
      </c>
      <c r="R34" s="106" t="str">
        <f t="shared" si="4"/>
        <v/>
      </c>
      <c r="S34" s="107" t="str">
        <f t="shared" si="5"/>
        <v/>
      </c>
      <c r="T34" s="11"/>
      <c r="V34" s="77" t="s">
        <v>124</v>
      </c>
      <c r="W34" s="78" t="s">
        <v>46</v>
      </c>
      <c r="Y34" s="8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S10:S34 O9:Q34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4353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4353" r:id="rId4"/>
      </mc:Fallback>
    </mc:AlternateContent>
    <mc:AlternateContent xmlns:mc="http://schemas.openxmlformats.org/markup-compatibility/2006">
      <mc:Choice Requires="x14">
        <oleObject progId="Word.Document.8" shapeId="484354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4354" r:id="rId6"/>
      </mc:Fallback>
    </mc:AlternateContent>
  </oleObjec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BH37"/>
  <sheetViews>
    <sheetView topLeftCell="C1" zoomScale="85" zoomScaleNormal="85" workbookViewId="0">
      <selection activeCell="I21" sqref="I21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3</v>
      </c>
      <c r="S6" s="86">
        <v>3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25" t="s">
        <v>68</v>
      </c>
      <c r="C9" s="126"/>
      <c r="D9" s="126"/>
      <c r="E9" s="126"/>
      <c r="F9" s="126"/>
      <c r="G9" s="126"/>
      <c r="H9" s="127"/>
      <c r="I9" s="91"/>
      <c r="J9" s="18"/>
      <c r="K9" s="19"/>
      <c r="L9" s="19"/>
      <c r="M9" s="20" t="s">
        <v>69</v>
      </c>
      <c r="N9" s="21">
        <f>SUM(N11:N34)</f>
        <v>0</v>
      </c>
      <c r="O9" s="109">
        <f>SUM(O11:O34)</f>
        <v>0</v>
      </c>
      <c r="P9" s="109">
        <f>SUM(P11:P34)</f>
        <v>89.5</v>
      </c>
      <c r="Q9" s="99"/>
      <c r="R9" s="100" t="e">
        <f>SUM(R11:R34)</f>
        <v>#REF!</v>
      </c>
      <c r="S9" s="100" t="e">
        <f>SUM(S11:S34)</f>
        <v>#REF!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28" t="s">
        <v>71</v>
      </c>
      <c r="J10" s="129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30" t="s">
        <v>78</v>
      </c>
      <c r="B11" s="34" t="s">
        <v>11</v>
      </c>
      <c r="C11" s="110">
        <v>4</v>
      </c>
      <c r="D11" s="35">
        <v>4</v>
      </c>
      <c r="E11" s="35">
        <v>4</v>
      </c>
      <c r="F11" s="35">
        <v>4</v>
      </c>
      <c r="G11" s="35">
        <v>4</v>
      </c>
      <c r="H11" s="36"/>
      <c r="I11" s="83"/>
      <c r="J11" s="80" t="str">
        <f>IF(I11="","",TEXT(DATE($T$6,1,3)-WEEKDAY(DATE($T$6,1,3))-5+(7*$S$6)+I11," jj mmm"))</f>
        <v/>
      </c>
      <c r="K11" s="94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31"/>
      <c r="B12" s="43" t="s">
        <v>12</v>
      </c>
      <c r="C12" s="133" t="s">
        <v>126</v>
      </c>
      <c r="D12" s="134"/>
      <c r="E12" s="134"/>
      <c r="F12" s="134"/>
      <c r="G12" s="135"/>
      <c r="H12" s="44"/>
      <c r="I12" s="84">
        <v>0</v>
      </c>
      <c r="J12" s="81" t="str">
        <f t="shared" ref="J12:J34" si="0">IF(I12="","",TEXT(DATE($T$6,1,3)-WEEKDAY(DATE($T$6,1,3))-5+(7*$S$6)+I12," jj mmm"))</f>
        <v xml:space="preserve"> 16 janv</v>
      </c>
      <c r="K12" s="92"/>
      <c r="L12" s="92"/>
      <c r="M12" s="93"/>
      <c r="N12" s="39"/>
      <c r="O12" s="40" t="str">
        <f t="shared" ref="O12:O34" si="1">IF(N12="","",N12)</f>
        <v/>
      </c>
      <c r="P12" s="41">
        <f t="shared" ref="P12:P34" si="2">IF(Q12="RM",$Y$4,"")</f>
        <v>17.899999999999999</v>
      </c>
      <c r="Q12" s="71" t="str">
        <f t="shared" ref="Q12:Q34" si="3">IF(I12="","","RM")</f>
        <v>RM</v>
      </c>
      <c r="R12" s="104" t="e">
        <f t="shared" ref="R12:R34" si="4">IF(I12="","",IF(I12=0,$X$11,IF(I12=1,$X$12,IF(I12=2,$X$13,IF(I12=3,$X$14,IF(I12=4,$X$15))))))</f>
        <v>#REF!</v>
      </c>
      <c r="S12" s="105" t="e">
        <f t="shared" ref="S12:S34" si="5">IF(I12="","",IF(I12=0,$Y$11,IF(I12=1,$Y$12,IF(I12=2,$Y$13,IF(I12=3,$Y$14,IF(I12=4,$Y$15))))))</f>
        <v>#REF!</v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31"/>
      <c r="B13" s="51" t="s">
        <v>83</v>
      </c>
      <c r="C13" s="52"/>
      <c r="D13" s="52"/>
      <c r="E13" s="52"/>
      <c r="F13" s="52"/>
      <c r="G13" s="52"/>
      <c r="H13" s="74"/>
      <c r="I13" s="84"/>
      <c r="J13" s="81" t="str">
        <f t="shared" si="0"/>
        <v/>
      </c>
      <c r="K13" s="45"/>
      <c r="L13" s="46"/>
      <c r="M13" s="47"/>
      <c r="N13" s="48"/>
      <c r="O13" s="40" t="str">
        <f t="shared" si="1"/>
        <v/>
      </c>
      <c r="P13" s="41" t="str">
        <f t="shared" si="2"/>
        <v/>
      </c>
      <c r="Q13" s="71" t="str">
        <f t="shared" si="3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32"/>
      <c r="B14" s="53"/>
      <c r="C14" s="54"/>
      <c r="D14" s="55"/>
      <c r="E14" s="56"/>
      <c r="F14" s="56"/>
      <c r="G14" s="56"/>
      <c r="H14" s="57"/>
      <c r="I14" s="84">
        <v>1</v>
      </c>
      <c r="J14" s="81" t="str">
        <f t="shared" si="0"/>
        <v xml:space="preserve"> 17 janv</v>
      </c>
      <c r="K14" s="46"/>
      <c r="L14" s="46"/>
      <c r="M14" s="47"/>
      <c r="N14" s="39"/>
      <c r="O14" s="40" t="str">
        <f t="shared" si="1"/>
        <v/>
      </c>
      <c r="P14" s="41">
        <f t="shared" si="2"/>
        <v>17.899999999999999</v>
      </c>
      <c r="Q14" s="71" t="str">
        <f t="shared" si="3"/>
        <v>RM</v>
      </c>
      <c r="R14" s="104" t="e">
        <f t="shared" si="4"/>
        <v>#REF!</v>
      </c>
      <c r="S14" s="105" t="e">
        <f t="shared" si="5"/>
        <v>#REF!</v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30" t="s">
        <v>88</v>
      </c>
      <c r="B15" s="34" t="s">
        <v>11</v>
      </c>
      <c r="C15" s="82">
        <v>3.88</v>
      </c>
      <c r="D15" s="35">
        <v>3.88</v>
      </c>
      <c r="E15" s="35">
        <v>3.88</v>
      </c>
      <c r="F15" s="35">
        <v>3.88</v>
      </c>
      <c r="G15" s="35">
        <v>3.88</v>
      </c>
      <c r="H15" s="58"/>
      <c r="I15" s="84"/>
      <c r="J15" s="81" t="str">
        <f t="shared" si="0"/>
        <v/>
      </c>
      <c r="K15" s="45"/>
      <c r="L15" s="46"/>
      <c r="M15" s="47"/>
      <c r="N15" s="48"/>
      <c r="O15" s="40" t="str">
        <f t="shared" si="1"/>
        <v/>
      </c>
      <c r="P15" s="41" t="str">
        <f t="shared" si="2"/>
        <v/>
      </c>
      <c r="Q15" s="71" t="str">
        <f t="shared" si="3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31"/>
      <c r="B16" s="43" t="s">
        <v>12</v>
      </c>
      <c r="C16" s="133" t="s">
        <v>126</v>
      </c>
      <c r="D16" s="134"/>
      <c r="E16" s="134"/>
      <c r="F16" s="134"/>
      <c r="G16" s="135"/>
      <c r="H16" s="59"/>
      <c r="I16" s="84">
        <v>2</v>
      </c>
      <c r="J16" s="81" t="str">
        <f t="shared" si="0"/>
        <v xml:space="preserve"> 18 janv</v>
      </c>
      <c r="K16" s="46"/>
      <c r="L16" s="46"/>
      <c r="M16" s="47"/>
      <c r="N16" s="39"/>
      <c r="O16" s="40" t="str">
        <f t="shared" si="1"/>
        <v/>
      </c>
      <c r="P16" s="41">
        <f t="shared" si="2"/>
        <v>17.899999999999999</v>
      </c>
      <c r="Q16" s="71" t="str">
        <f t="shared" si="3"/>
        <v>RM</v>
      </c>
      <c r="R16" s="104" t="e">
        <f t="shared" si="4"/>
        <v>#REF!</v>
      </c>
      <c r="S16" s="105" t="e">
        <f t="shared" si="5"/>
        <v>#REF!</v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31"/>
      <c r="B17" s="51" t="s">
        <v>83</v>
      </c>
      <c r="C17" s="52"/>
      <c r="D17" s="52"/>
      <c r="E17" s="52"/>
      <c r="F17" s="52"/>
      <c r="G17" s="52"/>
      <c r="H17" s="74"/>
      <c r="I17" s="84"/>
      <c r="J17" s="81" t="str">
        <f t="shared" si="0"/>
        <v/>
      </c>
      <c r="K17" s="45"/>
      <c r="L17" s="46"/>
      <c r="M17" s="47"/>
      <c r="N17" s="48"/>
      <c r="O17" s="40" t="str">
        <f t="shared" si="1"/>
        <v/>
      </c>
      <c r="P17" s="41" t="str">
        <f t="shared" si="2"/>
        <v/>
      </c>
      <c r="Q17" s="71" t="str">
        <f t="shared" si="3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32"/>
      <c r="B18" s="60"/>
      <c r="C18" s="61"/>
      <c r="D18" s="61"/>
      <c r="E18" s="61"/>
      <c r="F18" s="61"/>
      <c r="G18" s="61"/>
      <c r="H18" s="76"/>
      <c r="I18" s="84">
        <v>3</v>
      </c>
      <c r="J18" s="81" t="str">
        <f t="shared" si="0"/>
        <v xml:space="preserve"> 19 janv</v>
      </c>
      <c r="K18" s="46"/>
      <c r="L18" s="46"/>
      <c r="M18" s="47"/>
      <c r="N18" s="48"/>
      <c r="O18" s="40" t="str">
        <f t="shared" si="1"/>
        <v/>
      </c>
      <c r="P18" s="41">
        <f t="shared" si="2"/>
        <v>17.899999999999999</v>
      </c>
      <c r="Q18" s="71" t="str">
        <f t="shared" si="3"/>
        <v>RM</v>
      </c>
      <c r="R18" s="104" t="e">
        <f t="shared" si="4"/>
        <v>#REF!</v>
      </c>
      <c r="S18" s="105" t="e">
        <f t="shared" si="5"/>
        <v>#REF!</v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>
        <f>(C11+C15)</f>
        <v>7.88</v>
      </c>
      <c r="D19" s="63">
        <f t="shared" ref="D19:H19" si="6">IF(D12+D16&lt;1.5,D11+D15,D11+D12+D15+D16-1.5)</f>
        <v>7.88</v>
      </c>
      <c r="E19" s="63">
        <f t="shared" si="6"/>
        <v>7.88</v>
      </c>
      <c r="F19" s="63">
        <f t="shared" si="6"/>
        <v>7.88</v>
      </c>
      <c r="G19" s="63">
        <f t="shared" si="6"/>
        <v>7.88</v>
      </c>
      <c r="H19" s="75">
        <f t="shared" si="6"/>
        <v>0</v>
      </c>
      <c r="I19" s="84"/>
      <c r="J19" s="81" t="str">
        <f t="shared" si="0"/>
        <v/>
      </c>
      <c r="K19" s="46"/>
      <c r="L19" s="46"/>
      <c r="M19" s="47"/>
      <c r="N19" s="48"/>
      <c r="O19" s="40" t="str">
        <f t="shared" si="1"/>
        <v/>
      </c>
      <c r="P19" s="41" t="str">
        <f t="shared" si="2"/>
        <v/>
      </c>
      <c r="Q19" s="71" t="str">
        <f t="shared" si="3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 t="s">
        <v>99</v>
      </c>
      <c r="W19" s="78" t="s">
        <v>31</v>
      </c>
      <c r="Y19" s="49"/>
      <c r="Z19" s="50"/>
    </row>
    <row r="20" spans="1:26" ht="18.75" customHeight="1" thickBot="1" x14ac:dyDescent="0.3">
      <c r="B20" s="136" t="s">
        <v>125</v>
      </c>
      <c r="C20" s="137"/>
      <c r="D20" s="138">
        <f>SUM(C19:H19)</f>
        <v>39.4</v>
      </c>
      <c r="E20" s="139"/>
      <c r="F20" s="64"/>
      <c r="G20" s="64"/>
      <c r="H20" s="64"/>
      <c r="I20" s="84">
        <v>4</v>
      </c>
      <c r="J20" s="81" t="str">
        <f t="shared" si="0"/>
        <v xml:space="preserve"> 20 janv</v>
      </c>
      <c r="K20" s="46"/>
      <c r="L20" s="46"/>
      <c r="M20" s="47"/>
      <c r="N20" s="48"/>
      <c r="O20" s="40" t="str">
        <f t="shared" si="1"/>
        <v/>
      </c>
      <c r="P20" s="41">
        <f t="shared" si="2"/>
        <v>17.899999999999999</v>
      </c>
      <c r="Q20" s="71" t="str">
        <f t="shared" si="3"/>
        <v>RM</v>
      </c>
      <c r="R20" s="104" t="e">
        <f t="shared" si="4"/>
        <v>#REF!</v>
      </c>
      <c r="S20" s="105" t="e">
        <f t="shared" si="5"/>
        <v>#REF!</v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/>
      <c r="J21" s="81" t="str">
        <f t="shared" si="0"/>
        <v/>
      </c>
      <c r="K21" s="46"/>
      <c r="L21" s="46"/>
      <c r="M21" s="47"/>
      <c r="N21" s="48"/>
      <c r="O21" s="40" t="str">
        <f t="shared" si="1"/>
        <v/>
      </c>
      <c r="P21" s="41" t="str">
        <f t="shared" si="2"/>
        <v/>
      </c>
      <c r="Q21" s="71" t="str">
        <f t="shared" si="3"/>
        <v/>
      </c>
      <c r="R21" s="104" t="str">
        <f t="shared" si="4"/>
        <v/>
      </c>
      <c r="S21" s="105" t="str">
        <f t="shared" si="5"/>
        <v/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81" t="str">
        <f t="shared" si="0"/>
        <v/>
      </c>
      <c r="K22" s="46"/>
      <c r="L22" s="46"/>
      <c r="M22" s="47"/>
      <c r="N22" s="48"/>
      <c r="O22" s="40" t="str">
        <f t="shared" si="1"/>
        <v/>
      </c>
      <c r="P22" s="41" t="str">
        <f t="shared" si="2"/>
        <v/>
      </c>
      <c r="Q22" s="71" t="str">
        <f t="shared" si="3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/>
      <c r="J23" s="81" t="str">
        <f t="shared" si="0"/>
        <v/>
      </c>
      <c r="K23" s="46"/>
      <c r="L23" s="46"/>
      <c r="M23" s="47"/>
      <c r="N23" s="48"/>
      <c r="O23" s="40" t="str">
        <f t="shared" si="1"/>
        <v/>
      </c>
      <c r="P23" s="41" t="str">
        <f t="shared" si="2"/>
        <v/>
      </c>
      <c r="Q23" s="71" t="str">
        <f t="shared" si="3"/>
        <v/>
      </c>
      <c r="R23" s="104" t="str">
        <f t="shared" si="4"/>
        <v/>
      </c>
      <c r="S23" s="105" t="str">
        <f t="shared" si="5"/>
        <v/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/>
      <c r="J24" s="81" t="str">
        <f t="shared" si="0"/>
        <v/>
      </c>
      <c r="K24" s="46"/>
      <c r="L24" s="46"/>
      <c r="M24" s="47"/>
      <c r="N24" s="48"/>
      <c r="O24" s="40" t="str">
        <f t="shared" si="1"/>
        <v/>
      </c>
      <c r="P24" s="41" t="str">
        <f t="shared" si="2"/>
        <v/>
      </c>
      <c r="Q24" s="71" t="str">
        <f t="shared" si="3"/>
        <v/>
      </c>
      <c r="R24" s="104" t="str">
        <f t="shared" si="4"/>
        <v/>
      </c>
      <c r="S24" s="105" t="str">
        <f t="shared" si="5"/>
        <v/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81" t="str">
        <f t="shared" si="0"/>
        <v/>
      </c>
      <c r="K25" s="46"/>
      <c r="L25" s="46"/>
      <c r="M25" s="47"/>
      <c r="N25" s="48"/>
      <c r="O25" s="40" t="str">
        <f t="shared" si="1"/>
        <v/>
      </c>
      <c r="P25" s="41" t="str">
        <f t="shared" si="2"/>
        <v/>
      </c>
      <c r="Q25" s="71" t="str">
        <f t="shared" si="3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/>
      <c r="J26" s="81" t="str">
        <f t="shared" si="0"/>
        <v/>
      </c>
      <c r="K26" s="71"/>
      <c r="L26" s="71"/>
      <c r="M26" s="71"/>
      <c r="N26" s="72"/>
      <c r="O26" s="40" t="str">
        <f t="shared" si="1"/>
        <v/>
      </c>
      <c r="P26" s="41" t="str">
        <f t="shared" si="2"/>
        <v/>
      </c>
      <c r="Q26" s="71" t="str">
        <f t="shared" si="3"/>
        <v/>
      </c>
      <c r="R26" s="104" t="str">
        <f t="shared" si="4"/>
        <v/>
      </c>
      <c r="S26" s="105" t="str">
        <f t="shared" si="5"/>
        <v/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81" t="str">
        <f t="shared" si="0"/>
        <v/>
      </c>
      <c r="K27" s="71"/>
      <c r="L27" s="71"/>
      <c r="M27" s="71"/>
      <c r="N27" s="72"/>
      <c r="O27" s="40" t="str">
        <f t="shared" si="1"/>
        <v/>
      </c>
      <c r="P27" s="41" t="str">
        <f t="shared" si="2"/>
        <v/>
      </c>
      <c r="Q27" s="71" t="str">
        <f t="shared" si="3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1"/>
        <v/>
      </c>
      <c r="P28" s="41" t="str">
        <f t="shared" si="2"/>
        <v/>
      </c>
      <c r="Q28" s="71" t="str">
        <f t="shared" si="3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/>
      <c r="J29" s="81" t="str">
        <f t="shared" si="0"/>
        <v/>
      </c>
      <c r="K29" s="71"/>
      <c r="L29" s="71"/>
      <c r="M29" s="71"/>
      <c r="N29" s="72"/>
      <c r="O29" s="40" t="str">
        <f t="shared" si="1"/>
        <v/>
      </c>
      <c r="P29" s="41" t="str">
        <f t="shared" si="2"/>
        <v/>
      </c>
      <c r="Q29" s="71" t="str">
        <f t="shared" si="3"/>
        <v/>
      </c>
      <c r="R29" s="104" t="str">
        <f t="shared" si="4"/>
        <v/>
      </c>
      <c r="S29" s="105" t="str">
        <f t="shared" si="5"/>
        <v/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1"/>
        <v/>
      </c>
      <c r="P30" s="41" t="str">
        <f t="shared" si="2"/>
        <v/>
      </c>
      <c r="Q30" s="71" t="str">
        <f t="shared" si="3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1"/>
        <v/>
      </c>
      <c r="P31" s="41" t="str">
        <f t="shared" si="2"/>
        <v/>
      </c>
      <c r="Q31" s="71" t="str">
        <f t="shared" si="3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1" t="str">
        <f t="shared" si="0"/>
        <v/>
      </c>
      <c r="K32" s="71"/>
      <c r="L32" s="71"/>
      <c r="M32" s="71"/>
      <c r="N32" s="72"/>
      <c r="O32" s="40" t="str">
        <f t="shared" si="1"/>
        <v/>
      </c>
      <c r="P32" s="41" t="str">
        <f t="shared" si="2"/>
        <v/>
      </c>
      <c r="Q32" s="71" t="str">
        <f t="shared" si="3"/>
        <v/>
      </c>
      <c r="R32" s="104" t="str">
        <f t="shared" si="4"/>
        <v/>
      </c>
      <c r="S32" s="105" t="str">
        <f t="shared" si="5"/>
        <v/>
      </c>
      <c r="T32" s="123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1" t="str">
        <f t="shared" si="0"/>
        <v/>
      </c>
      <c r="K33" s="71"/>
      <c r="L33" s="71"/>
      <c r="M33" s="71"/>
      <c r="N33" s="72"/>
      <c r="O33" s="40" t="str">
        <f t="shared" si="1"/>
        <v/>
      </c>
      <c r="P33" s="41" t="str">
        <f t="shared" si="2"/>
        <v/>
      </c>
      <c r="Q33" s="71" t="str">
        <f t="shared" si="3"/>
        <v/>
      </c>
      <c r="R33" s="104" t="str">
        <f t="shared" si="4"/>
        <v/>
      </c>
      <c r="S33" s="105" t="str">
        <f t="shared" si="5"/>
        <v/>
      </c>
      <c r="T33" s="124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1" t="str">
        <f t="shared" si="0"/>
        <v/>
      </c>
      <c r="K34" s="71"/>
      <c r="L34" s="71"/>
      <c r="M34" s="71"/>
      <c r="N34" s="72"/>
      <c r="O34" s="40" t="str">
        <f t="shared" si="1"/>
        <v/>
      </c>
      <c r="P34" s="41" t="str">
        <f t="shared" si="2"/>
        <v/>
      </c>
      <c r="Q34" s="71" t="str">
        <f t="shared" si="3"/>
        <v/>
      </c>
      <c r="R34" s="106" t="str">
        <f t="shared" si="4"/>
        <v/>
      </c>
      <c r="S34" s="107" t="str">
        <f t="shared" si="5"/>
        <v/>
      </c>
      <c r="T34" s="11"/>
      <c r="V34" s="77" t="s">
        <v>124</v>
      </c>
      <c r="W34" s="78" t="s">
        <v>46</v>
      </c>
      <c r="Y34" s="4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S10:S34 O9:Q34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5377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5377" r:id="rId4"/>
      </mc:Fallback>
    </mc:AlternateContent>
    <mc:AlternateContent xmlns:mc="http://schemas.openxmlformats.org/markup-compatibility/2006">
      <mc:Choice Requires="x14">
        <oleObject progId="Word.Document.8" shapeId="485378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5378" r:id="rId6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BH37"/>
  <sheetViews>
    <sheetView topLeftCell="C7" zoomScale="85" zoomScaleNormal="85" workbookViewId="0">
      <selection activeCell="I30" sqref="I30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4</v>
      </c>
      <c r="S6" s="86">
        <v>4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25" t="s">
        <v>68</v>
      </c>
      <c r="C9" s="126"/>
      <c r="D9" s="126"/>
      <c r="E9" s="126"/>
      <c r="F9" s="126"/>
      <c r="G9" s="126"/>
      <c r="H9" s="127"/>
      <c r="I9" s="91"/>
      <c r="J9" s="18"/>
      <c r="K9" s="19"/>
      <c r="L9" s="19"/>
      <c r="M9" s="20" t="s">
        <v>69</v>
      </c>
      <c r="N9" s="21">
        <f>SUM(N11:N34)</f>
        <v>0</v>
      </c>
      <c r="O9" s="109">
        <f>SUM(O11:O34)</f>
        <v>0</v>
      </c>
      <c r="P9" s="109">
        <f>SUM(P11:P34)</f>
        <v>89.5</v>
      </c>
      <c r="Q9" s="99"/>
      <c r="R9" s="100" t="e">
        <f>SUM(R11:R34)</f>
        <v>#REF!</v>
      </c>
      <c r="S9" s="100" t="e">
        <f>SUM(S11:S34)</f>
        <v>#REF!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28" t="s">
        <v>71</v>
      </c>
      <c r="J10" s="129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30" t="s">
        <v>78</v>
      </c>
      <c r="B11" s="34" t="s">
        <v>11</v>
      </c>
      <c r="C11" s="110">
        <v>4</v>
      </c>
      <c r="D11" s="35">
        <v>4</v>
      </c>
      <c r="E11" s="35">
        <v>4</v>
      </c>
      <c r="F11" s="35">
        <v>4</v>
      </c>
      <c r="G11" s="35">
        <v>4</v>
      </c>
      <c r="H11" s="36"/>
      <c r="I11" s="83"/>
      <c r="J11" s="80" t="str">
        <f>IF(I11="","",TEXT(DATE($T$6,1,3)-WEEKDAY(DATE($T$6,1,3))-5+(7*$S$6)+I11," jj mmm"))</f>
        <v/>
      </c>
      <c r="K11" s="37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31"/>
      <c r="B12" s="43" t="s">
        <v>12</v>
      </c>
      <c r="C12" s="133" t="s">
        <v>126</v>
      </c>
      <c r="D12" s="134"/>
      <c r="E12" s="134"/>
      <c r="F12" s="134"/>
      <c r="G12" s="135"/>
      <c r="H12" s="44"/>
      <c r="I12" s="84">
        <v>0</v>
      </c>
      <c r="J12" s="81" t="str">
        <f t="shared" ref="J12:J34" si="0">IF(I12="","",TEXT(DATE($T$6,1,3)-WEEKDAY(DATE($T$6,1,3))-5+(7*$S$6)+I12," jj mmm"))</f>
        <v xml:space="preserve"> 23 janv</v>
      </c>
      <c r="K12" s="45"/>
      <c r="L12" s="46"/>
      <c r="M12" s="47"/>
      <c r="N12" s="48"/>
      <c r="O12" s="40" t="str">
        <f t="shared" ref="O12:O34" si="1">IF(N12="","",N12)</f>
        <v/>
      </c>
      <c r="P12" s="41">
        <f t="shared" ref="P12:P34" si="2">IF(Q12="RM",$Y$4,"")</f>
        <v>17.899999999999999</v>
      </c>
      <c r="Q12" s="71" t="str">
        <f t="shared" ref="Q12:Q34" si="3">IF(I12="","","RM")</f>
        <v>RM</v>
      </c>
      <c r="R12" s="104" t="e">
        <f t="shared" ref="R12:R34" si="4">IF(I12="","",IF(I12=0,$X$11,IF(I12=1,$X$12,IF(I12=2,$X$13,IF(I12=3,$X$14,IF(I12=4,$X$15))))))</f>
        <v>#REF!</v>
      </c>
      <c r="S12" s="105" t="e">
        <f t="shared" ref="S12:S34" si="5">IF(I12="","",IF(I12=0,$Y$11,IF(I12=1,$Y$12,IF(I12=2,$Y$13,IF(I12=3,$Y$14,IF(I12=4,$Y$15))))))</f>
        <v>#REF!</v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31"/>
      <c r="B13" s="51" t="s">
        <v>83</v>
      </c>
      <c r="C13" s="52"/>
      <c r="D13" s="52"/>
      <c r="E13" s="52"/>
      <c r="F13" s="52"/>
      <c r="G13" s="52"/>
      <c r="H13" s="74"/>
      <c r="I13" s="84"/>
      <c r="J13" s="81" t="str">
        <f t="shared" si="0"/>
        <v/>
      </c>
      <c r="K13" s="46"/>
      <c r="L13" s="46"/>
      <c r="M13" s="47"/>
      <c r="N13" s="39"/>
      <c r="O13" s="40" t="str">
        <f t="shared" si="1"/>
        <v/>
      </c>
      <c r="P13" s="41" t="str">
        <f t="shared" si="2"/>
        <v/>
      </c>
      <c r="Q13" s="71" t="str">
        <f t="shared" si="3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32"/>
      <c r="B14" s="53"/>
      <c r="C14" s="54"/>
      <c r="D14" s="55"/>
      <c r="E14" s="56"/>
      <c r="F14" s="56"/>
      <c r="G14" s="56"/>
      <c r="H14" s="57"/>
      <c r="I14" s="84"/>
      <c r="J14" s="81" t="str">
        <f t="shared" si="0"/>
        <v/>
      </c>
      <c r="K14" s="45"/>
      <c r="L14" s="46"/>
      <c r="M14" s="47"/>
      <c r="N14" s="48"/>
      <c r="O14" s="40" t="str">
        <f t="shared" si="1"/>
        <v/>
      </c>
      <c r="P14" s="41" t="str">
        <f t="shared" si="2"/>
        <v/>
      </c>
      <c r="Q14" s="71" t="str">
        <f t="shared" si="3"/>
        <v/>
      </c>
      <c r="R14" s="104" t="str">
        <f t="shared" si="4"/>
        <v/>
      </c>
      <c r="S14" s="105" t="str">
        <f t="shared" si="5"/>
        <v/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30" t="s">
        <v>88</v>
      </c>
      <c r="B15" s="34" t="s">
        <v>11</v>
      </c>
      <c r="C15" s="82">
        <v>3.88</v>
      </c>
      <c r="D15" s="35">
        <v>3.88</v>
      </c>
      <c r="E15" s="35">
        <v>3.88</v>
      </c>
      <c r="F15" s="35">
        <v>3.88</v>
      </c>
      <c r="G15" s="35">
        <v>3.88</v>
      </c>
      <c r="H15" s="58"/>
      <c r="I15" s="84"/>
      <c r="J15" s="81" t="str">
        <f t="shared" si="0"/>
        <v/>
      </c>
      <c r="K15" s="46"/>
      <c r="L15" s="46"/>
      <c r="M15" s="47"/>
      <c r="N15" s="39"/>
      <c r="O15" s="40" t="str">
        <f t="shared" si="1"/>
        <v/>
      </c>
      <c r="P15" s="41" t="str">
        <f t="shared" si="2"/>
        <v/>
      </c>
      <c r="Q15" s="71" t="str">
        <f t="shared" si="3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31"/>
      <c r="B16" s="43" t="s">
        <v>12</v>
      </c>
      <c r="C16" s="133" t="s">
        <v>126</v>
      </c>
      <c r="D16" s="134"/>
      <c r="E16" s="134"/>
      <c r="F16" s="134"/>
      <c r="G16" s="135"/>
      <c r="H16" s="59"/>
      <c r="I16" s="84"/>
      <c r="J16" s="81" t="str">
        <f t="shared" si="0"/>
        <v/>
      </c>
      <c r="K16" s="45"/>
      <c r="L16" s="46"/>
      <c r="M16" s="47"/>
      <c r="N16" s="48"/>
      <c r="O16" s="40" t="str">
        <f t="shared" si="1"/>
        <v/>
      </c>
      <c r="P16" s="41" t="str">
        <f t="shared" si="2"/>
        <v/>
      </c>
      <c r="Q16" s="71" t="str">
        <f t="shared" si="3"/>
        <v/>
      </c>
      <c r="R16" s="104" t="str">
        <f t="shared" si="4"/>
        <v/>
      </c>
      <c r="S16" s="105" t="str">
        <f t="shared" si="5"/>
        <v/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31"/>
      <c r="B17" s="51" t="s">
        <v>83</v>
      </c>
      <c r="C17" s="52"/>
      <c r="D17" s="52"/>
      <c r="E17" s="52"/>
      <c r="F17" s="52"/>
      <c r="G17" s="52"/>
      <c r="H17" s="74"/>
      <c r="I17" s="84"/>
      <c r="J17" s="81" t="str">
        <f t="shared" si="0"/>
        <v/>
      </c>
      <c r="K17" s="46"/>
      <c r="L17" s="46"/>
      <c r="M17" s="47"/>
      <c r="N17" s="48"/>
      <c r="O17" s="40" t="str">
        <f t="shared" si="1"/>
        <v/>
      </c>
      <c r="P17" s="41" t="str">
        <f t="shared" si="2"/>
        <v/>
      </c>
      <c r="Q17" s="71" t="str">
        <f t="shared" si="3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32"/>
      <c r="B18" s="60"/>
      <c r="C18" s="61"/>
      <c r="D18" s="61"/>
      <c r="E18" s="61"/>
      <c r="F18" s="61"/>
      <c r="G18" s="61"/>
      <c r="H18" s="76"/>
      <c r="I18" s="84">
        <v>1</v>
      </c>
      <c r="J18" s="81" t="str">
        <f t="shared" si="0"/>
        <v xml:space="preserve"> 24 janv</v>
      </c>
      <c r="K18" s="46"/>
      <c r="L18" s="46"/>
      <c r="M18" s="47"/>
      <c r="N18" s="48"/>
      <c r="O18" s="40" t="str">
        <f t="shared" si="1"/>
        <v/>
      </c>
      <c r="P18" s="41">
        <f t="shared" si="2"/>
        <v>17.899999999999999</v>
      </c>
      <c r="Q18" s="71" t="str">
        <f t="shared" si="3"/>
        <v>RM</v>
      </c>
      <c r="R18" s="104" t="e">
        <f t="shared" si="4"/>
        <v>#REF!</v>
      </c>
      <c r="S18" s="105" t="e">
        <f t="shared" si="5"/>
        <v>#REF!</v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>
        <f>(C11+C15)</f>
        <v>7.88</v>
      </c>
      <c r="D19" s="63">
        <f t="shared" ref="D19:H19" si="6">IF(D12+D16&lt;1.5,D11+D15,D11+D12+D15+D16-1.5)</f>
        <v>7.88</v>
      </c>
      <c r="E19" s="63">
        <f t="shared" si="6"/>
        <v>7.88</v>
      </c>
      <c r="F19" s="63">
        <f t="shared" si="6"/>
        <v>7.88</v>
      </c>
      <c r="G19" s="63">
        <f t="shared" si="6"/>
        <v>7.88</v>
      </c>
      <c r="H19" s="75">
        <f t="shared" si="6"/>
        <v>0</v>
      </c>
      <c r="I19" s="84"/>
      <c r="J19" s="81" t="str">
        <f t="shared" si="0"/>
        <v/>
      </c>
      <c r="K19" s="46"/>
      <c r="L19" s="46"/>
      <c r="M19" s="47"/>
      <c r="N19" s="48"/>
      <c r="O19" s="40" t="str">
        <f t="shared" si="1"/>
        <v/>
      </c>
      <c r="P19" s="41" t="str">
        <f t="shared" si="2"/>
        <v/>
      </c>
      <c r="Q19" s="71" t="str">
        <f t="shared" si="3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/>
      <c r="W19" s="78" t="s">
        <v>31</v>
      </c>
      <c r="Y19" s="49"/>
      <c r="Z19" s="50"/>
    </row>
    <row r="20" spans="1:26" ht="18.75" customHeight="1" thickBot="1" x14ac:dyDescent="0.3">
      <c r="B20" s="136" t="s">
        <v>125</v>
      </c>
      <c r="C20" s="137"/>
      <c r="D20" s="138">
        <f>SUM(C19:H19)</f>
        <v>39.4</v>
      </c>
      <c r="E20" s="139"/>
      <c r="F20" s="64"/>
      <c r="G20" s="64"/>
      <c r="H20" s="64"/>
      <c r="I20" s="84"/>
      <c r="J20" s="81" t="str">
        <f t="shared" si="0"/>
        <v/>
      </c>
      <c r="K20" s="46"/>
      <c r="L20" s="46"/>
      <c r="M20" s="47"/>
      <c r="N20" s="48"/>
      <c r="O20" s="40" t="str">
        <f t="shared" si="1"/>
        <v/>
      </c>
      <c r="P20" s="41" t="str">
        <f t="shared" si="2"/>
        <v/>
      </c>
      <c r="Q20" s="71" t="str">
        <f t="shared" si="3"/>
        <v/>
      </c>
      <c r="R20" s="104" t="str">
        <f t="shared" si="4"/>
        <v/>
      </c>
      <c r="S20" s="105" t="str">
        <f t="shared" si="5"/>
        <v/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/>
      <c r="J21" s="81" t="str">
        <f t="shared" si="0"/>
        <v/>
      </c>
      <c r="K21" s="46"/>
      <c r="L21" s="46"/>
      <c r="M21" s="47"/>
      <c r="N21" s="48"/>
      <c r="O21" s="40" t="str">
        <f t="shared" si="1"/>
        <v/>
      </c>
      <c r="P21" s="41" t="str">
        <f t="shared" si="2"/>
        <v/>
      </c>
      <c r="Q21" s="71" t="str">
        <f t="shared" si="3"/>
        <v/>
      </c>
      <c r="R21" s="104" t="str">
        <f t="shared" si="4"/>
        <v/>
      </c>
      <c r="S21" s="105" t="str">
        <f t="shared" si="5"/>
        <v/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81" t="str">
        <f t="shared" si="0"/>
        <v/>
      </c>
      <c r="K22" s="46"/>
      <c r="L22" s="46"/>
      <c r="M22" s="47"/>
      <c r="N22" s="48"/>
      <c r="O22" s="40" t="str">
        <f t="shared" si="1"/>
        <v/>
      </c>
      <c r="P22" s="41" t="str">
        <f t="shared" si="2"/>
        <v/>
      </c>
      <c r="Q22" s="71" t="str">
        <f t="shared" si="3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>
        <v>2</v>
      </c>
      <c r="J23" s="81" t="str">
        <f t="shared" si="0"/>
        <v xml:space="preserve"> 25 janv</v>
      </c>
      <c r="K23" s="46"/>
      <c r="L23" s="46"/>
      <c r="M23" s="47"/>
      <c r="N23" s="48"/>
      <c r="O23" s="40" t="str">
        <f t="shared" si="1"/>
        <v/>
      </c>
      <c r="P23" s="41">
        <f t="shared" si="2"/>
        <v>17.899999999999999</v>
      </c>
      <c r="Q23" s="71" t="str">
        <f t="shared" si="3"/>
        <v>RM</v>
      </c>
      <c r="R23" s="104" t="e">
        <f t="shared" si="4"/>
        <v>#REF!</v>
      </c>
      <c r="S23" s="105" t="e">
        <f t="shared" si="5"/>
        <v>#REF!</v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/>
      <c r="J24" s="81" t="str">
        <f t="shared" si="0"/>
        <v/>
      </c>
      <c r="K24" s="46"/>
      <c r="L24" s="46"/>
      <c r="M24" s="47"/>
      <c r="N24" s="48"/>
      <c r="O24" s="40" t="str">
        <f t="shared" si="1"/>
        <v/>
      </c>
      <c r="P24" s="41" t="str">
        <f t="shared" si="2"/>
        <v/>
      </c>
      <c r="Q24" s="71" t="str">
        <f t="shared" si="3"/>
        <v/>
      </c>
      <c r="R24" s="104" t="str">
        <f t="shared" si="4"/>
        <v/>
      </c>
      <c r="S24" s="105" t="str">
        <f t="shared" si="5"/>
        <v/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81" t="str">
        <f t="shared" si="0"/>
        <v/>
      </c>
      <c r="K25" s="71"/>
      <c r="L25" s="71"/>
      <c r="M25" s="71"/>
      <c r="N25" s="72"/>
      <c r="O25" s="40" t="str">
        <f t="shared" si="1"/>
        <v/>
      </c>
      <c r="P25" s="41" t="str">
        <f t="shared" si="2"/>
        <v/>
      </c>
      <c r="Q25" s="71" t="str">
        <f t="shared" si="3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>
        <v>3</v>
      </c>
      <c r="J26" s="81" t="str">
        <f t="shared" si="0"/>
        <v xml:space="preserve"> 26 janv</v>
      </c>
      <c r="K26" s="71"/>
      <c r="L26" s="71"/>
      <c r="M26" s="71"/>
      <c r="N26" s="72"/>
      <c r="O26" s="40" t="str">
        <f t="shared" si="1"/>
        <v/>
      </c>
      <c r="P26" s="41">
        <f t="shared" si="2"/>
        <v>17.899999999999999</v>
      </c>
      <c r="Q26" s="71" t="str">
        <f t="shared" si="3"/>
        <v>RM</v>
      </c>
      <c r="R26" s="104" t="e">
        <f t="shared" si="4"/>
        <v>#REF!</v>
      </c>
      <c r="S26" s="105" t="e">
        <f t="shared" si="5"/>
        <v>#REF!</v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81" t="str">
        <f t="shared" si="0"/>
        <v/>
      </c>
      <c r="K27" s="71"/>
      <c r="L27" s="71"/>
      <c r="M27" s="71"/>
      <c r="N27" s="72"/>
      <c r="O27" s="40" t="str">
        <f t="shared" si="1"/>
        <v/>
      </c>
      <c r="P27" s="41" t="str">
        <f t="shared" si="2"/>
        <v/>
      </c>
      <c r="Q27" s="71" t="str">
        <f t="shared" si="3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1"/>
        <v/>
      </c>
      <c r="P28" s="41" t="str">
        <f t="shared" si="2"/>
        <v/>
      </c>
      <c r="Q28" s="71" t="str">
        <f t="shared" si="3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>
        <v>4</v>
      </c>
      <c r="J29" s="81" t="str">
        <f t="shared" si="0"/>
        <v xml:space="preserve"> 27 janv</v>
      </c>
      <c r="K29" s="71"/>
      <c r="L29" s="71"/>
      <c r="M29" s="71"/>
      <c r="N29" s="72"/>
      <c r="O29" s="40" t="str">
        <f t="shared" si="1"/>
        <v/>
      </c>
      <c r="P29" s="41">
        <f t="shared" si="2"/>
        <v>17.899999999999999</v>
      </c>
      <c r="Q29" s="71" t="str">
        <f t="shared" si="3"/>
        <v>RM</v>
      </c>
      <c r="R29" s="104" t="e">
        <f t="shared" si="4"/>
        <v>#REF!</v>
      </c>
      <c r="S29" s="105" t="e">
        <f t="shared" si="5"/>
        <v>#REF!</v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1"/>
        <v/>
      </c>
      <c r="P30" s="41" t="str">
        <f t="shared" si="2"/>
        <v/>
      </c>
      <c r="Q30" s="71" t="str">
        <f t="shared" si="3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1"/>
        <v/>
      </c>
      <c r="P31" s="41" t="str">
        <f t="shared" si="2"/>
        <v/>
      </c>
      <c r="Q31" s="71" t="str">
        <f t="shared" si="3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1" t="str">
        <f t="shared" si="0"/>
        <v/>
      </c>
      <c r="K32" s="71"/>
      <c r="L32" s="71"/>
      <c r="M32" s="71"/>
      <c r="N32" s="72"/>
      <c r="O32" s="40" t="str">
        <f t="shared" si="1"/>
        <v/>
      </c>
      <c r="P32" s="41" t="str">
        <f t="shared" si="2"/>
        <v/>
      </c>
      <c r="Q32" s="71" t="str">
        <f t="shared" si="3"/>
        <v/>
      </c>
      <c r="R32" s="104" t="str">
        <f t="shared" si="4"/>
        <v/>
      </c>
      <c r="S32" s="105" t="str">
        <f t="shared" si="5"/>
        <v/>
      </c>
      <c r="T32" s="123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1" t="str">
        <f t="shared" si="0"/>
        <v/>
      </c>
      <c r="K33" s="71"/>
      <c r="L33" s="71"/>
      <c r="M33" s="71"/>
      <c r="N33" s="72"/>
      <c r="O33" s="40" t="str">
        <f t="shared" si="1"/>
        <v/>
      </c>
      <c r="P33" s="41" t="str">
        <f t="shared" si="2"/>
        <v/>
      </c>
      <c r="Q33" s="71" t="str">
        <f t="shared" si="3"/>
        <v/>
      </c>
      <c r="R33" s="104" t="str">
        <f t="shared" si="4"/>
        <v/>
      </c>
      <c r="S33" s="105" t="str">
        <f t="shared" si="5"/>
        <v/>
      </c>
      <c r="T33" s="124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1" t="str">
        <f t="shared" si="0"/>
        <v/>
      </c>
      <c r="K34" s="71"/>
      <c r="L34" s="71"/>
      <c r="M34" s="71"/>
      <c r="N34" s="72"/>
      <c r="O34" s="40" t="str">
        <f t="shared" si="1"/>
        <v/>
      </c>
      <c r="P34" s="41" t="str">
        <f t="shared" si="2"/>
        <v/>
      </c>
      <c r="Q34" s="71" t="str">
        <f t="shared" si="3"/>
        <v/>
      </c>
      <c r="R34" s="106" t="str">
        <f t="shared" si="4"/>
        <v/>
      </c>
      <c r="S34" s="107" t="str">
        <f t="shared" si="5"/>
        <v/>
      </c>
      <c r="T34" s="11"/>
      <c r="V34" s="77" t="s">
        <v>124</v>
      </c>
      <c r="W34" s="78" t="s">
        <v>46</v>
      </c>
      <c r="Y34" s="4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O25:P25 S10:S34 O26:Q34 O9:Q24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6401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6401" r:id="rId4"/>
      </mc:Fallback>
    </mc:AlternateContent>
    <mc:AlternateContent xmlns:mc="http://schemas.openxmlformats.org/markup-compatibility/2006">
      <mc:Choice Requires="x14">
        <oleObject progId="Word.Document.8" shapeId="486402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6402" r:id="rId6"/>
      </mc:Fallback>
    </mc:AlternateContent>
  </oleObjec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2"/>
  <sheetViews>
    <sheetView workbookViewId="0">
      <selection activeCell="E4" sqref="E4"/>
    </sheetView>
  </sheetViews>
  <sheetFormatPr baseColWidth="10" defaultRowHeight="13.2" x14ac:dyDescent="0.25"/>
  <cols>
    <col min="2" max="2" width="10.109375" bestFit="1" customWidth="1"/>
    <col min="3" max="3" width="6.33203125" customWidth="1"/>
    <col min="4" max="4" width="7.21875" customWidth="1"/>
    <col min="5" max="5" width="4.33203125" customWidth="1"/>
    <col min="6" max="6" width="5.5546875" customWidth="1"/>
    <col min="7" max="7" width="7.109375" bestFit="1" customWidth="1"/>
    <col min="8" max="9" width="5.5546875" customWidth="1"/>
    <col min="10" max="10" width="7.109375" bestFit="1" customWidth="1"/>
    <col min="11" max="12" width="5.5546875" customWidth="1"/>
    <col min="13" max="13" width="7.109375" bestFit="1" customWidth="1"/>
    <col min="14" max="15" width="5.5546875" customWidth="1"/>
    <col min="16" max="16" width="7.109375" bestFit="1" customWidth="1"/>
    <col min="17" max="18" width="5.5546875" customWidth="1"/>
    <col min="19" max="19" width="7.109375" bestFit="1" customWidth="1"/>
    <col min="20" max="21" width="5.5546875" customWidth="1"/>
    <col min="22" max="22" width="7.109375" bestFit="1" customWidth="1"/>
    <col min="23" max="24" width="5.5546875" customWidth="1"/>
    <col min="25" max="25" width="7.109375" bestFit="1" customWidth="1"/>
    <col min="26" max="27" width="5.5546875" customWidth="1"/>
    <col min="28" max="28" width="7.109375" bestFit="1" customWidth="1"/>
    <col min="29" max="30" width="5.5546875" customWidth="1"/>
    <col min="31" max="31" width="8.109375" bestFit="1" customWidth="1"/>
    <col min="32" max="33" width="5.5546875" customWidth="1"/>
    <col min="34" max="34" width="8.109375" bestFit="1" customWidth="1"/>
    <col min="35" max="36" width="5.5546875" customWidth="1"/>
    <col min="37" max="37" width="8.109375" bestFit="1" customWidth="1"/>
    <col min="38" max="39" width="5.5546875" customWidth="1"/>
  </cols>
  <sheetData>
    <row r="1" spans="1:41" x14ac:dyDescent="0.25">
      <c r="B1" s="114">
        <v>2017</v>
      </c>
      <c r="C1" s="115" t="s">
        <v>144</v>
      </c>
      <c r="D1" s="115" t="s">
        <v>145</v>
      </c>
      <c r="E1" s="140" t="s">
        <v>131</v>
      </c>
      <c r="F1" s="140"/>
      <c r="G1" s="1"/>
      <c r="H1" s="140" t="s">
        <v>132</v>
      </c>
      <c r="I1" s="140"/>
      <c r="J1" s="1"/>
      <c r="K1" s="140" t="s">
        <v>133</v>
      </c>
      <c r="L1" s="140"/>
      <c r="M1" s="112"/>
      <c r="N1" s="140" t="s">
        <v>134</v>
      </c>
      <c r="O1" s="140"/>
      <c r="P1" s="112"/>
      <c r="Q1" s="140" t="s">
        <v>135</v>
      </c>
      <c r="R1" s="140"/>
      <c r="S1" s="112"/>
      <c r="T1" s="140" t="s">
        <v>136</v>
      </c>
      <c r="U1" s="140"/>
      <c r="V1" s="112"/>
      <c r="W1" s="140" t="s">
        <v>137</v>
      </c>
      <c r="X1" s="140"/>
      <c r="Y1" s="112"/>
      <c r="Z1" s="140" t="s">
        <v>138</v>
      </c>
      <c r="AA1" s="140"/>
      <c r="AB1" s="112"/>
      <c r="AC1" s="140" t="s">
        <v>139</v>
      </c>
      <c r="AD1" s="140"/>
      <c r="AE1" s="112"/>
      <c r="AF1" s="140" t="s">
        <v>140</v>
      </c>
      <c r="AG1" s="140"/>
      <c r="AH1" s="112"/>
      <c r="AI1" s="140" t="s">
        <v>141</v>
      </c>
      <c r="AJ1" s="140"/>
      <c r="AK1" s="112"/>
      <c r="AL1" s="140" t="s">
        <v>142</v>
      </c>
      <c r="AM1" s="140"/>
      <c r="AO1" s="95" t="s">
        <v>146</v>
      </c>
    </row>
    <row r="2" spans="1:41" x14ac:dyDescent="0.25">
      <c r="A2">
        <v>1</v>
      </c>
      <c r="B2" s="116">
        <f>DATE($B$1,1,$A2)</f>
        <v>42736</v>
      </c>
      <c r="C2" s="117"/>
      <c r="D2" s="118">
        <v>1</v>
      </c>
      <c r="E2" s="1"/>
      <c r="F2" s="1"/>
      <c r="G2" s="116">
        <f>DATE($B$1,2,$A2)</f>
        <v>42767</v>
      </c>
      <c r="H2" s="1"/>
      <c r="I2" s="1"/>
      <c r="J2" s="116">
        <f>DATE($B$1,3,$A2)</f>
        <v>42795</v>
      </c>
      <c r="K2" s="1"/>
      <c r="L2" s="1"/>
      <c r="M2" s="116">
        <f>DATE($B$1,4,$A2)</f>
        <v>42826</v>
      </c>
      <c r="N2" s="1"/>
      <c r="O2" s="1"/>
      <c r="P2" s="116">
        <f>DATE($B$1,5,$A2)</f>
        <v>42856</v>
      </c>
      <c r="Q2" s="1"/>
      <c r="R2" s="1"/>
      <c r="S2" s="116">
        <f>DATE($B$1,6,$A2)</f>
        <v>42887</v>
      </c>
      <c r="T2" s="1"/>
      <c r="U2" s="1"/>
      <c r="V2" s="116">
        <f>DATE($B$1,7,$A2)</f>
        <v>42917</v>
      </c>
      <c r="W2" s="1"/>
      <c r="X2" s="1"/>
      <c r="Y2" s="116">
        <f>DATE($B$1,8,$A2)</f>
        <v>42948</v>
      </c>
      <c r="Z2" s="1"/>
      <c r="AA2" s="1"/>
      <c r="AB2" s="116">
        <f>DATE($B$1,9,$A2)</f>
        <v>42979</v>
      </c>
      <c r="AC2" s="111">
        <v>3.85</v>
      </c>
      <c r="AD2" s="1"/>
      <c r="AE2" s="116">
        <f>DATE($B$1,10,$A2)</f>
        <v>43009</v>
      </c>
      <c r="AF2" s="1"/>
      <c r="AG2" s="1"/>
      <c r="AH2" s="116">
        <f>DATE($B$1,11,$A2)</f>
        <v>43040</v>
      </c>
      <c r="AI2" s="1"/>
      <c r="AJ2" s="1"/>
      <c r="AK2" s="116">
        <f>DATE($B$1,12,$A2)</f>
        <v>43070</v>
      </c>
      <c r="AL2" s="1"/>
      <c r="AM2" s="1"/>
      <c r="AO2" s="95" t="s">
        <v>147</v>
      </c>
    </row>
    <row r="3" spans="1:41" x14ac:dyDescent="0.25">
      <c r="A3">
        <v>2</v>
      </c>
      <c r="B3" s="116">
        <f t="shared" ref="B3:B32" si="0">DATE($B$1,1,$A3)</f>
        <v>42737</v>
      </c>
      <c r="C3" s="117">
        <f t="shared" ref="C3:C5" si="1">IF(C2+1&lt;8,C2+1,1)</f>
        <v>1</v>
      </c>
      <c r="D3" s="118">
        <f t="shared" ref="D3:D32" si="2">IF(C2=7,D2+1,D2)</f>
        <v>1</v>
      </c>
      <c r="E3" s="121">
        <f>IF($C3=1,'01'!$C$11,IF($C3=2,'01'!$D$11,IF($C3=3,'01'!$E$11,IF($C3=4,'01'!$F$11,IF($C3=5,'01'!$G$11,IF($C3=6,"",IF($C3=7,"")))))))</f>
        <v>4</v>
      </c>
      <c r="F3" s="122">
        <f>IF($C3=1,'01'!$C$15,IF($C3=2,'01'!$D$15,IF($C3=3,'01'!$E$15,IF($C3=4,'01'!$F$15,IF($C3=5,'01'!$G$15,IF($C3=6,"",IF($C3=7,"")))))))</f>
        <v>3.88</v>
      </c>
      <c r="G3" s="116">
        <f t="shared" ref="G3:G30" si="3">DATE($B$1,2,$A3)</f>
        <v>42768</v>
      </c>
      <c r="H3" s="1"/>
      <c r="I3" s="1"/>
      <c r="J3" s="116">
        <f t="shared" ref="J3:J32" si="4">DATE($B$1,3,$A3)</f>
        <v>42796</v>
      </c>
      <c r="K3" s="1"/>
      <c r="L3" s="1"/>
      <c r="M3" s="116">
        <f t="shared" ref="M3:M31" si="5">DATE($B$1,4,$A3)</f>
        <v>42827</v>
      </c>
      <c r="N3" s="1"/>
      <c r="O3" s="1"/>
      <c r="P3" s="116">
        <f t="shared" ref="P3:P32" si="6">DATE($B$1,5,$A3)</f>
        <v>42857</v>
      </c>
      <c r="Q3" s="1"/>
      <c r="R3" s="1"/>
      <c r="S3" s="116">
        <f t="shared" ref="S3:S31" si="7">DATE($B$1,6,$A3)</f>
        <v>42888</v>
      </c>
      <c r="T3" s="1"/>
      <c r="U3" s="1"/>
      <c r="V3" s="116">
        <f t="shared" ref="V3:V32" si="8">DATE($B$1,7,$A3)</f>
        <v>42918</v>
      </c>
      <c r="W3" s="1"/>
      <c r="X3" s="1"/>
      <c r="Y3" s="116">
        <f t="shared" ref="Y3:Y32" si="9">DATE($B$1,8,$A3)</f>
        <v>42949</v>
      </c>
      <c r="Z3" s="1"/>
      <c r="AA3" s="1"/>
      <c r="AB3" s="116">
        <f t="shared" ref="AB3:AB31" si="10">DATE($B$1,9,$A3)</f>
        <v>42980</v>
      </c>
      <c r="AC3" s="1"/>
      <c r="AD3" s="1"/>
      <c r="AE3" s="116">
        <f t="shared" ref="AE3:AE32" si="11">DATE($B$1,10,$A3)</f>
        <v>43010</v>
      </c>
      <c r="AF3" s="1"/>
      <c r="AG3" s="1"/>
      <c r="AH3" s="116">
        <f t="shared" ref="AH3:AH31" si="12">DATE($B$1,11,$A3)</f>
        <v>43041</v>
      </c>
      <c r="AI3" s="1"/>
      <c r="AJ3" s="1"/>
      <c r="AK3" s="116">
        <f t="shared" ref="AK3:AK32" si="13">DATE($B$1,12,$A3)</f>
        <v>43071</v>
      </c>
      <c r="AL3" s="1"/>
      <c r="AM3" s="1"/>
      <c r="AO3" s="95" t="s">
        <v>148</v>
      </c>
    </row>
    <row r="4" spans="1:41" x14ac:dyDescent="0.25">
      <c r="A4">
        <v>3</v>
      </c>
      <c r="B4" s="116">
        <f t="shared" si="0"/>
        <v>42738</v>
      </c>
      <c r="C4" s="117">
        <f t="shared" si="1"/>
        <v>2</v>
      </c>
      <c r="D4" s="118">
        <f t="shared" si="2"/>
        <v>1</v>
      </c>
      <c r="E4" s="121">
        <f>IF($C4=1,'01'!$C$11,IF($C4=2,'01'!$D$11,IF($C4=3,'01'!$E$11,IF($C4=4,'01'!$F$11,IF($C4=5,'01'!$G$11,IF($C4=6,"",IF($C4=7,"")))))))</f>
        <v>2</v>
      </c>
      <c r="F4" s="122">
        <f>IF($C4=1,'01'!$C$15,IF($C4=2,'01'!$D$15,IF($C4=3,'01'!$E$15,IF($C4=4,'01'!$F$15,IF($C4=5,'01'!$G$15,IF($C4=6,"",IF($C4=7,"")))))))</f>
        <v>3.27</v>
      </c>
      <c r="G4" s="116">
        <f t="shared" si="3"/>
        <v>42769</v>
      </c>
      <c r="H4" s="1"/>
      <c r="I4" s="1"/>
      <c r="J4" s="116">
        <f t="shared" si="4"/>
        <v>42797</v>
      </c>
      <c r="K4" s="1"/>
      <c r="L4" s="1"/>
      <c r="M4" s="116">
        <f t="shared" si="5"/>
        <v>42828</v>
      </c>
      <c r="N4" s="1"/>
      <c r="O4" s="1"/>
      <c r="P4" s="116">
        <f t="shared" si="6"/>
        <v>42858</v>
      </c>
      <c r="Q4" s="1"/>
      <c r="R4" s="1"/>
      <c r="S4" s="116">
        <f t="shared" si="7"/>
        <v>42889</v>
      </c>
      <c r="T4" s="1"/>
      <c r="U4" s="1"/>
      <c r="V4" s="116">
        <f t="shared" si="8"/>
        <v>42919</v>
      </c>
      <c r="W4" s="1"/>
      <c r="X4" s="1"/>
      <c r="Y4" s="116">
        <f t="shared" si="9"/>
        <v>42950</v>
      </c>
      <c r="Z4" s="1"/>
      <c r="AA4" s="1"/>
      <c r="AB4" s="116">
        <f t="shared" si="10"/>
        <v>42981</v>
      </c>
      <c r="AC4" s="1"/>
      <c r="AD4" s="1"/>
      <c r="AE4" s="116">
        <f t="shared" si="11"/>
        <v>43011</v>
      </c>
      <c r="AF4" s="1"/>
      <c r="AG4" s="1"/>
      <c r="AH4" s="116">
        <f t="shared" si="12"/>
        <v>43042</v>
      </c>
      <c r="AI4" s="1"/>
      <c r="AJ4" s="1"/>
      <c r="AK4" s="116">
        <f t="shared" si="13"/>
        <v>43072</v>
      </c>
      <c r="AL4" s="1"/>
      <c r="AM4" s="1"/>
      <c r="AO4" s="95" t="s">
        <v>149</v>
      </c>
    </row>
    <row r="5" spans="1:41" x14ac:dyDescent="0.25">
      <c r="A5">
        <v>4</v>
      </c>
      <c r="B5" s="116">
        <f t="shared" si="0"/>
        <v>42739</v>
      </c>
      <c r="C5" s="117">
        <f t="shared" si="1"/>
        <v>3</v>
      </c>
      <c r="D5" s="118">
        <f t="shared" si="2"/>
        <v>1</v>
      </c>
      <c r="E5" s="121">
        <f>IF($C5=1,'01'!$C$11,IF($C5=2,'01'!$D$11,IF($C5=3,'01'!$E$11,IF($C5=4,'01'!$F$11,IF($C5=5,'01'!$G$11,IF($C5=6,"",IF($C5=7,"")))))))</f>
        <v>4</v>
      </c>
      <c r="F5" s="122">
        <f>IF($C5=1,'01'!$C$15,IF($C5=2,'01'!$D$15,IF($C5=3,'01'!$E$15,IF($C5=4,'01'!$F$15,IF($C5=5,'01'!$G$15,IF($C5=6,"",IF($C5=7,"")))))))</f>
        <v>4</v>
      </c>
      <c r="G5" s="116">
        <f t="shared" si="3"/>
        <v>42770</v>
      </c>
      <c r="H5" s="1"/>
      <c r="I5" s="1"/>
      <c r="J5" s="116">
        <f t="shared" si="4"/>
        <v>42798</v>
      </c>
      <c r="K5" s="1"/>
      <c r="L5" s="1"/>
      <c r="M5" s="116">
        <f t="shared" si="5"/>
        <v>42829</v>
      </c>
      <c r="N5" s="1"/>
      <c r="O5" s="1"/>
      <c r="P5" s="116">
        <f t="shared" si="6"/>
        <v>42859</v>
      </c>
      <c r="Q5" s="1"/>
      <c r="R5" s="1"/>
      <c r="S5" s="116">
        <f t="shared" si="7"/>
        <v>42890</v>
      </c>
      <c r="T5" s="1"/>
      <c r="U5" s="1"/>
      <c r="V5" s="116">
        <f t="shared" si="8"/>
        <v>42920</v>
      </c>
      <c r="W5" s="1"/>
      <c r="X5" s="1"/>
      <c r="Y5" s="116">
        <f t="shared" si="9"/>
        <v>42951</v>
      </c>
      <c r="Z5" s="1"/>
      <c r="AA5" s="1"/>
      <c r="AB5" s="116">
        <f t="shared" si="10"/>
        <v>42982</v>
      </c>
      <c r="AC5" s="1"/>
      <c r="AD5" s="1"/>
      <c r="AE5" s="116">
        <f t="shared" si="11"/>
        <v>43012</v>
      </c>
      <c r="AF5" s="1"/>
      <c r="AG5" s="1"/>
      <c r="AH5" s="116">
        <f t="shared" si="12"/>
        <v>43043</v>
      </c>
      <c r="AI5" s="1"/>
      <c r="AJ5" s="1"/>
      <c r="AK5" s="116">
        <f t="shared" si="13"/>
        <v>43073</v>
      </c>
      <c r="AL5" s="1"/>
      <c r="AM5" s="1"/>
    </row>
    <row r="6" spans="1:41" x14ac:dyDescent="0.25">
      <c r="A6">
        <v>5</v>
      </c>
      <c r="B6" s="116">
        <f t="shared" si="0"/>
        <v>42740</v>
      </c>
      <c r="C6" s="117">
        <f>IF(C5+1&lt;8,C5+1,1)</f>
        <v>4</v>
      </c>
      <c r="D6" s="118">
        <f t="shared" si="2"/>
        <v>1</v>
      </c>
      <c r="E6" s="121">
        <f>IF($C6=1,'01'!$C$11,IF($C6=2,'01'!$D$11,IF($C6=3,'01'!$E$11,IF($C6=4,'01'!$F$11,IF($C6=5,'01'!$G$11,IF($C6=6,"",IF($C6=7,"")))))))</f>
        <v>4</v>
      </c>
      <c r="F6" s="122">
        <f>IF($C6=1,'01'!$C$15,IF($C6=2,'01'!$D$15,IF($C6=3,'01'!$E$15,IF($C6=4,'01'!$F$15,IF($C6=5,'01'!$G$15,IF($C6=6,"",IF($C6=7,"")))))))</f>
        <v>3.88</v>
      </c>
      <c r="G6" s="116">
        <f t="shared" si="3"/>
        <v>42771</v>
      </c>
      <c r="H6" s="1"/>
      <c r="I6" s="1"/>
      <c r="J6" s="116">
        <f t="shared" si="4"/>
        <v>42799</v>
      </c>
      <c r="K6" s="1"/>
      <c r="L6" s="1"/>
      <c r="M6" s="116">
        <f t="shared" si="5"/>
        <v>42830</v>
      </c>
      <c r="N6" s="1"/>
      <c r="O6" s="1"/>
      <c r="P6" s="116">
        <f t="shared" si="6"/>
        <v>42860</v>
      </c>
      <c r="Q6" s="1"/>
      <c r="R6" s="1"/>
      <c r="S6" s="116">
        <f t="shared" si="7"/>
        <v>42891</v>
      </c>
      <c r="T6" s="1"/>
      <c r="U6" s="1"/>
      <c r="V6" s="116">
        <f t="shared" si="8"/>
        <v>42921</v>
      </c>
      <c r="W6" s="1"/>
      <c r="X6" s="1"/>
      <c r="Y6" s="116">
        <f t="shared" si="9"/>
        <v>42952</v>
      </c>
      <c r="Z6" s="1"/>
      <c r="AA6" s="1"/>
      <c r="AB6" s="116">
        <f t="shared" si="10"/>
        <v>42983</v>
      </c>
      <c r="AC6" s="1"/>
      <c r="AD6" s="1"/>
      <c r="AE6" s="116">
        <f t="shared" si="11"/>
        <v>43013</v>
      </c>
      <c r="AF6" s="1"/>
      <c r="AG6" s="1"/>
      <c r="AH6" s="116">
        <f t="shared" si="12"/>
        <v>43044</v>
      </c>
      <c r="AI6" s="1"/>
      <c r="AJ6" s="1"/>
      <c r="AK6" s="116">
        <f t="shared" si="13"/>
        <v>43074</v>
      </c>
      <c r="AL6" s="1"/>
      <c r="AM6" s="1"/>
    </row>
    <row r="7" spans="1:41" x14ac:dyDescent="0.25">
      <c r="A7">
        <v>6</v>
      </c>
      <c r="B7" s="116">
        <f t="shared" si="0"/>
        <v>42741</v>
      </c>
      <c r="C7" s="117">
        <f>IF(C6+1&lt;8,C6+1,1)</f>
        <v>5</v>
      </c>
      <c r="D7" s="118">
        <f t="shared" si="2"/>
        <v>1</v>
      </c>
      <c r="E7" s="121">
        <f>IF($C7=1,'01'!$C$11,IF($C7=2,'01'!$D$11,IF($C7=3,'01'!$E$11,IF($C7=4,'01'!$F$11,IF($C7=5,'01'!$G$11,IF($C7=6,"",IF($C7=7,"")))))))</f>
        <v>5</v>
      </c>
      <c r="F7" s="122">
        <f>IF($C7=1,'01'!$C$15,IF($C7=2,'01'!$D$15,IF($C7=3,'01'!$E$15,IF($C7=4,'01'!$F$15,IF($C7=5,'01'!$G$15,IF($C7=6,"",IF($C7=7,"")))))))</f>
        <v>3.22</v>
      </c>
      <c r="G7" s="116">
        <f t="shared" si="3"/>
        <v>42772</v>
      </c>
      <c r="H7" s="1"/>
      <c r="I7" s="1"/>
      <c r="J7" s="116">
        <f t="shared" si="4"/>
        <v>42800</v>
      </c>
      <c r="K7" s="1"/>
      <c r="L7" s="1"/>
      <c r="M7" s="116">
        <f t="shared" si="5"/>
        <v>42831</v>
      </c>
      <c r="N7" s="1"/>
      <c r="O7" s="1"/>
      <c r="P7" s="116">
        <f t="shared" si="6"/>
        <v>42861</v>
      </c>
      <c r="Q7" s="1"/>
      <c r="R7" s="1"/>
      <c r="S7" s="116">
        <f t="shared" si="7"/>
        <v>42892</v>
      </c>
      <c r="T7" s="1"/>
      <c r="U7" s="1"/>
      <c r="V7" s="116">
        <f t="shared" si="8"/>
        <v>42922</v>
      </c>
      <c r="W7" s="1"/>
      <c r="X7" s="1"/>
      <c r="Y7" s="116">
        <f t="shared" si="9"/>
        <v>42953</v>
      </c>
      <c r="Z7" s="1"/>
      <c r="AA7" s="1"/>
      <c r="AB7" s="116">
        <f t="shared" si="10"/>
        <v>42984</v>
      </c>
      <c r="AC7" s="1"/>
      <c r="AD7" s="1"/>
      <c r="AE7" s="116">
        <f t="shared" si="11"/>
        <v>43014</v>
      </c>
      <c r="AF7" s="1"/>
      <c r="AG7" s="1"/>
      <c r="AH7" s="116">
        <f t="shared" si="12"/>
        <v>43045</v>
      </c>
      <c r="AI7" s="1"/>
      <c r="AJ7" s="1"/>
      <c r="AK7" s="116">
        <f t="shared" si="13"/>
        <v>43075</v>
      </c>
      <c r="AL7" s="1"/>
      <c r="AM7" s="1"/>
    </row>
    <row r="8" spans="1:41" x14ac:dyDescent="0.25">
      <c r="A8">
        <v>7</v>
      </c>
      <c r="B8" s="116">
        <f t="shared" si="0"/>
        <v>42742</v>
      </c>
      <c r="C8" s="117">
        <f t="shared" ref="C8:C32" si="14">IF(C7+1&lt;8,C7+1,1)</f>
        <v>6</v>
      </c>
      <c r="D8" s="118">
        <f t="shared" si="2"/>
        <v>1</v>
      </c>
      <c r="E8" s="121" t="str">
        <f>IF($C8=1,'01'!$C$11,IF($C8=2,'01'!$D$11,IF($C8=3,'01'!$E$11,IF($C8=4,'01'!$F$11,IF($C8=5,'01'!$G$11,IF($C8=6,"",IF($C8=7,"")))))))</f>
        <v/>
      </c>
      <c r="F8" s="122" t="str">
        <f>IF($C8=1,'01'!$C$15,IF($C8=2,'01'!$D$15,IF($C8=3,'01'!$E$15,IF($C8=4,'01'!$F$15,IF($C8=5,'01'!$G$15,IF($C8=6,"",IF($C8=7,"")))))))</f>
        <v/>
      </c>
      <c r="G8" s="116">
        <f t="shared" si="3"/>
        <v>42773</v>
      </c>
      <c r="H8" s="1"/>
      <c r="I8" s="1"/>
      <c r="J8" s="116">
        <f t="shared" si="4"/>
        <v>42801</v>
      </c>
      <c r="K8" s="1"/>
      <c r="L8" s="1"/>
      <c r="M8" s="116">
        <f t="shared" si="5"/>
        <v>42832</v>
      </c>
      <c r="N8" s="1"/>
      <c r="O8" s="1"/>
      <c r="P8" s="116">
        <f t="shared" si="6"/>
        <v>42862</v>
      </c>
      <c r="Q8" s="1"/>
      <c r="R8" s="1"/>
      <c r="S8" s="116">
        <f t="shared" si="7"/>
        <v>42893</v>
      </c>
      <c r="T8" s="1"/>
      <c r="U8" s="1"/>
      <c r="V8" s="116">
        <f t="shared" si="8"/>
        <v>42923</v>
      </c>
      <c r="W8" s="1"/>
      <c r="X8" s="1"/>
      <c r="Y8" s="116">
        <f t="shared" si="9"/>
        <v>42954</v>
      </c>
      <c r="Z8" s="1"/>
      <c r="AA8" s="1"/>
      <c r="AB8" s="116">
        <f t="shared" si="10"/>
        <v>42985</v>
      </c>
      <c r="AC8" s="1"/>
      <c r="AD8" s="1"/>
      <c r="AE8" s="116">
        <f t="shared" si="11"/>
        <v>43015</v>
      </c>
      <c r="AF8" s="1"/>
      <c r="AG8" s="1"/>
      <c r="AH8" s="116">
        <f t="shared" si="12"/>
        <v>43046</v>
      </c>
      <c r="AI8" s="1"/>
      <c r="AJ8" s="1"/>
      <c r="AK8" s="116">
        <f t="shared" si="13"/>
        <v>43076</v>
      </c>
      <c r="AL8" s="1"/>
      <c r="AM8" s="1"/>
    </row>
    <row r="9" spans="1:41" x14ac:dyDescent="0.25">
      <c r="A9">
        <v>8</v>
      </c>
      <c r="B9" s="116">
        <f t="shared" si="0"/>
        <v>42743</v>
      </c>
      <c r="C9" s="117">
        <f t="shared" si="14"/>
        <v>7</v>
      </c>
      <c r="D9" s="118">
        <f t="shared" si="2"/>
        <v>1</v>
      </c>
      <c r="E9" s="121" t="str">
        <f>IF($C9=1,'01'!$C$11,IF($C9=2,'01'!$D$11,IF($C9=3,'01'!$E$11,IF($C9=4,'01'!$F$11,IF($C9=5,'01'!$G$11,IF($C9=6,"",IF($C9=7,"")))))))</f>
        <v/>
      </c>
      <c r="F9" s="122" t="str">
        <f>IF($C9=1,'01'!$C$15,IF($C9=2,'01'!$D$15,IF($C9=3,'01'!$E$15,IF($C9=4,'01'!$F$15,IF($C9=5,'01'!$G$15,IF($C9=6,"",IF($C9=7,"")))))))</f>
        <v/>
      </c>
      <c r="G9" s="116">
        <f t="shared" si="3"/>
        <v>42774</v>
      </c>
      <c r="H9" s="1"/>
      <c r="I9" s="1"/>
      <c r="J9" s="116">
        <f t="shared" si="4"/>
        <v>42802</v>
      </c>
      <c r="K9" s="1"/>
      <c r="L9" s="1"/>
      <c r="M9" s="116">
        <f t="shared" si="5"/>
        <v>42833</v>
      </c>
      <c r="N9" s="1"/>
      <c r="O9" s="1"/>
      <c r="P9" s="116">
        <f t="shared" si="6"/>
        <v>42863</v>
      </c>
      <c r="Q9" s="1"/>
      <c r="R9" s="1"/>
      <c r="S9" s="116">
        <f t="shared" si="7"/>
        <v>42894</v>
      </c>
      <c r="T9" s="1"/>
      <c r="U9" s="1"/>
      <c r="V9" s="116">
        <f t="shared" si="8"/>
        <v>42924</v>
      </c>
      <c r="W9" s="1"/>
      <c r="X9" s="1"/>
      <c r="Y9" s="116">
        <f t="shared" si="9"/>
        <v>42955</v>
      </c>
      <c r="Z9" s="1"/>
      <c r="AA9" s="1"/>
      <c r="AB9" s="116">
        <f t="shared" si="10"/>
        <v>42986</v>
      </c>
      <c r="AC9" s="1"/>
      <c r="AD9" s="1"/>
      <c r="AE9" s="116">
        <f t="shared" si="11"/>
        <v>43016</v>
      </c>
      <c r="AF9" s="1"/>
      <c r="AG9" s="1"/>
      <c r="AH9" s="116">
        <f t="shared" si="12"/>
        <v>43047</v>
      </c>
      <c r="AI9" s="1"/>
      <c r="AJ9" s="1"/>
      <c r="AK9" s="116">
        <f t="shared" si="13"/>
        <v>43077</v>
      </c>
      <c r="AL9" s="1"/>
      <c r="AM9" s="1"/>
    </row>
    <row r="10" spans="1:41" x14ac:dyDescent="0.25">
      <c r="A10">
        <v>9</v>
      </c>
      <c r="B10" s="116">
        <f t="shared" si="0"/>
        <v>42744</v>
      </c>
      <c r="C10" s="117">
        <f t="shared" si="14"/>
        <v>1</v>
      </c>
      <c r="D10" s="118">
        <f t="shared" si="2"/>
        <v>2</v>
      </c>
      <c r="E10" s="119">
        <f>IF($C10=1,'01'!$C$11,IF($C10=2,'01'!$D$11,IF($C10=3,'01'!$E$11,IF($C10=4,'01'!$F$11,IF($C10=5,'01'!$G$11,IF($C10=6,"",IF($C10=7,"")))))))</f>
        <v>4</v>
      </c>
      <c r="F10" s="120">
        <f>IF($C10=1,'01'!$C$15,IF($C10=2,'01'!$D$15,IF($C10=3,'01'!$E$15,IF($C10=4,'01'!$F$15,IF($C10=5,'01'!$G$15,IF($C10=6,"",IF($C10=7,"")))))))</f>
        <v>3.88</v>
      </c>
      <c r="G10" s="116">
        <f t="shared" si="3"/>
        <v>42775</v>
      </c>
      <c r="H10" s="1"/>
      <c r="I10" s="1"/>
      <c r="J10" s="116">
        <f t="shared" si="4"/>
        <v>42803</v>
      </c>
      <c r="K10" s="1"/>
      <c r="L10" s="1"/>
      <c r="M10" s="116">
        <f t="shared" si="5"/>
        <v>42834</v>
      </c>
      <c r="N10" s="1"/>
      <c r="O10" s="1"/>
      <c r="P10" s="116">
        <f t="shared" si="6"/>
        <v>42864</v>
      </c>
      <c r="Q10" s="1"/>
      <c r="R10" s="1"/>
      <c r="S10" s="116">
        <f t="shared" si="7"/>
        <v>42895</v>
      </c>
      <c r="T10" s="1"/>
      <c r="U10" s="1"/>
      <c r="V10" s="116">
        <f t="shared" si="8"/>
        <v>42925</v>
      </c>
      <c r="W10" s="1"/>
      <c r="X10" s="1"/>
      <c r="Y10" s="116">
        <f t="shared" si="9"/>
        <v>42956</v>
      </c>
      <c r="Z10" s="1"/>
      <c r="AA10" s="1"/>
      <c r="AB10" s="116">
        <f t="shared" si="10"/>
        <v>42987</v>
      </c>
      <c r="AC10" s="1"/>
      <c r="AD10" s="1"/>
      <c r="AE10" s="116">
        <f t="shared" si="11"/>
        <v>43017</v>
      </c>
      <c r="AF10" s="1"/>
      <c r="AG10" s="1"/>
      <c r="AH10" s="116">
        <f t="shared" si="12"/>
        <v>43048</v>
      </c>
      <c r="AI10" s="1"/>
      <c r="AJ10" s="1"/>
      <c r="AK10" s="116">
        <f t="shared" si="13"/>
        <v>43078</v>
      </c>
      <c r="AL10" s="1"/>
      <c r="AM10" s="1"/>
    </row>
    <row r="11" spans="1:41" x14ac:dyDescent="0.25">
      <c r="A11">
        <v>10</v>
      </c>
      <c r="B11" s="116">
        <f t="shared" si="0"/>
        <v>42745</v>
      </c>
      <c r="C11" s="117">
        <f t="shared" si="14"/>
        <v>2</v>
      </c>
      <c r="D11" s="118">
        <f t="shared" si="2"/>
        <v>2</v>
      </c>
      <c r="E11" s="119">
        <f>IF($C11=1,'01'!$C$11,IF($C11=2,'01'!$D$11,IF($C11=3,'01'!$E$11,IF($C11=4,'01'!$F$11,IF($C11=5,'01'!$G$11,IF($C11=6,"",IF($C11=7,"")))))))</f>
        <v>2</v>
      </c>
      <c r="F11" s="120">
        <f>IF($C11=1,'01'!$C$15,IF($C11=2,'01'!$D$15,IF($C11=3,'01'!$E$15,IF($C11=4,'01'!$F$15,IF($C11=5,'01'!$G$15,IF($C11=6,"",IF($C11=7,"")))))))</f>
        <v>3.27</v>
      </c>
      <c r="G11" s="116">
        <f t="shared" si="3"/>
        <v>42776</v>
      </c>
      <c r="H11" s="1"/>
      <c r="I11" s="1"/>
      <c r="J11" s="116">
        <f t="shared" si="4"/>
        <v>42804</v>
      </c>
      <c r="K11" s="1"/>
      <c r="L11" s="1"/>
      <c r="M11" s="116">
        <f t="shared" si="5"/>
        <v>42835</v>
      </c>
      <c r="N11" s="1"/>
      <c r="O11" s="1"/>
      <c r="P11" s="116">
        <f t="shared" si="6"/>
        <v>42865</v>
      </c>
      <c r="Q11" s="1"/>
      <c r="R11" s="1"/>
      <c r="S11" s="116">
        <f t="shared" si="7"/>
        <v>42896</v>
      </c>
      <c r="T11" s="1"/>
      <c r="U11" s="1"/>
      <c r="V11" s="116">
        <f t="shared" si="8"/>
        <v>42926</v>
      </c>
      <c r="W11" s="1"/>
      <c r="X11" s="1"/>
      <c r="Y11" s="116">
        <f t="shared" si="9"/>
        <v>42957</v>
      </c>
      <c r="Z11" s="1"/>
      <c r="AA11" s="1"/>
      <c r="AB11" s="116">
        <f t="shared" si="10"/>
        <v>42988</v>
      </c>
      <c r="AC11" s="1"/>
      <c r="AD11" s="1"/>
      <c r="AE11" s="116">
        <f t="shared" si="11"/>
        <v>43018</v>
      </c>
      <c r="AF11" s="1"/>
      <c r="AG11" s="1"/>
      <c r="AH11" s="116">
        <f t="shared" si="12"/>
        <v>43049</v>
      </c>
      <c r="AI11" s="1"/>
      <c r="AJ11" s="1"/>
      <c r="AK11" s="116">
        <f t="shared" si="13"/>
        <v>43079</v>
      </c>
      <c r="AL11" s="1"/>
      <c r="AM11" s="1"/>
    </row>
    <row r="12" spans="1:41" x14ac:dyDescent="0.25">
      <c r="A12">
        <v>11</v>
      </c>
      <c r="B12" s="116">
        <f t="shared" si="0"/>
        <v>42746</v>
      </c>
      <c r="C12" s="117">
        <f t="shared" si="14"/>
        <v>3</v>
      </c>
      <c r="D12" s="118">
        <f t="shared" si="2"/>
        <v>2</v>
      </c>
      <c r="E12" s="121"/>
      <c r="F12" s="122"/>
      <c r="G12" s="116">
        <f t="shared" si="3"/>
        <v>42777</v>
      </c>
      <c r="H12" s="1"/>
      <c r="I12" s="1"/>
      <c r="J12" s="116">
        <f t="shared" si="4"/>
        <v>42805</v>
      </c>
      <c r="K12" s="1"/>
      <c r="L12" s="1"/>
      <c r="M12" s="116">
        <f t="shared" si="5"/>
        <v>42836</v>
      </c>
      <c r="N12" s="1"/>
      <c r="O12" s="1"/>
      <c r="P12" s="116">
        <f t="shared" si="6"/>
        <v>42866</v>
      </c>
      <c r="Q12" s="1"/>
      <c r="R12" s="1"/>
      <c r="S12" s="116">
        <f t="shared" si="7"/>
        <v>42897</v>
      </c>
      <c r="T12" s="1"/>
      <c r="U12" s="1"/>
      <c r="V12" s="116">
        <f t="shared" si="8"/>
        <v>42927</v>
      </c>
      <c r="W12" s="1"/>
      <c r="X12" s="1"/>
      <c r="Y12" s="116">
        <f t="shared" si="9"/>
        <v>42958</v>
      </c>
      <c r="Z12" s="1"/>
      <c r="AA12" s="1"/>
      <c r="AB12" s="116">
        <f t="shared" si="10"/>
        <v>42989</v>
      </c>
      <c r="AC12" s="1"/>
      <c r="AD12" s="1"/>
      <c r="AE12" s="116">
        <f t="shared" si="11"/>
        <v>43019</v>
      </c>
      <c r="AF12" s="1"/>
      <c r="AG12" s="1"/>
      <c r="AH12" s="116">
        <f t="shared" si="12"/>
        <v>43050</v>
      </c>
      <c r="AI12" s="1"/>
      <c r="AJ12" s="1"/>
      <c r="AK12" s="116">
        <f t="shared" si="13"/>
        <v>43080</v>
      </c>
      <c r="AL12" s="1"/>
      <c r="AM12" s="1"/>
    </row>
    <row r="13" spans="1:41" x14ac:dyDescent="0.25">
      <c r="A13">
        <v>12</v>
      </c>
      <c r="B13" s="116">
        <f t="shared" si="0"/>
        <v>42747</v>
      </c>
      <c r="C13" s="117">
        <f t="shared" si="14"/>
        <v>4</v>
      </c>
      <c r="D13" s="118">
        <f t="shared" si="2"/>
        <v>2</v>
      </c>
      <c r="E13" s="121"/>
      <c r="F13" s="122"/>
      <c r="G13" s="116">
        <f t="shared" si="3"/>
        <v>42778</v>
      </c>
      <c r="H13" s="1"/>
      <c r="I13" s="1"/>
      <c r="J13" s="116">
        <f t="shared" si="4"/>
        <v>42806</v>
      </c>
      <c r="K13" s="1"/>
      <c r="L13" s="1"/>
      <c r="M13" s="116">
        <f t="shared" si="5"/>
        <v>42837</v>
      </c>
      <c r="N13" s="1"/>
      <c r="O13" s="1"/>
      <c r="P13" s="116">
        <f t="shared" si="6"/>
        <v>42867</v>
      </c>
      <c r="Q13" s="1"/>
      <c r="R13" s="1"/>
      <c r="S13" s="116">
        <f t="shared" si="7"/>
        <v>42898</v>
      </c>
      <c r="T13" s="1"/>
      <c r="U13" s="1"/>
      <c r="V13" s="116">
        <f t="shared" si="8"/>
        <v>42928</v>
      </c>
      <c r="W13" s="1"/>
      <c r="X13" s="1"/>
      <c r="Y13" s="116">
        <f t="shared" si="9"/>
        <v>42959</v>
      </c>
      <c r="Z13" s="1"/>
      <c r="AA13" s="1"/>
      <c r="AB13" s="116">
        <f t="shared" si="10"/>
        <v>42990</v>
      </c>
      <c r="AC13" s="1"/>
      <c r="AD13" s="1"/>
      <c r="AE13" s="116">
        <f t="shared" si="11"/>
        <v>43020</v>
      </c>
      <c r="AF13" s="1"/>
      <c r="AG13" s="1"/>
      <c r="AH13" s="116">
        <f t="shared" si="12"/>
        <v>43051</v>
      </c>
      <c r="AI13" s="1"/>
      <c r="AJ13" s="1"/>
      <c r="AK13" s="116">
        <f t="shared" si="13"/>
        <v>43081</v>
      </c>
      <c r="AL13" s="1"/>
      <c r="AM13" s="1"/>
    </row>
    <row r="14" spans="1:41" x14ac:dyDescent="0.25">
      <c r="A14">
        <v>13</v>
      </c>
      <c r="B14" s="116">
        <f t="shared" si="0"/>
        <v>42748</v>
      </c>
      <c r="C14" s="117">
        <f t="shared" si="14"/>
        <v>5</v>
      </c>
      <c r="D14" s="118">
        <f t="shared" si="2"/>
        <v>2</v>
      </c>
      <c r="E14" s="121"/>
      <c r="F14" s="122"/>
      <c r="G14" s="116">
        <f t="shared" si="3"/>
        <v>42779</v>
      </c>
      <c r="H14" s="1"/>
      <c r="I14" s="1"/>
      <c r="J14" s="116">
        <f t="shared" si="4"/>
        <v>42807</v>
      </c>
      <c r="K14" s="1"/>
      <c r="L14" s="1"/>
      <c r="M14" s="116">
        <f t="shared" si="5"/>
        <v>42838</v>
      </c>
      <c r="N14" s="1"/>
      <c r="O14" s="1"/>
      <c r="P14" s="116">
        <f t="shared" si="6"/>
        <v>42868</v>
      </c>
      <c r="Q14" s="1"/>
      <c r="R14" s="1"/>
      <c r="S14" s="116">
        <f t="shared" si="7"/>
        <v>42899</v>
      </c>
      <c r="T14" s="1"/>
      <c r="U14" s="1"/>
      <c r="V14" s="116">
        <f t="shared" si="8"/>
        <v>42929</v>
      </c>
      <c r="W14" s="1"/>
      <c r="X14" s="1"/>
      <c r="Y14" s="116">
        <f t="shared" si="9"/>
        <v>42960</v>
      </c>
      <c r="Z14" s="1"/>
      <c r="AA14" s="1"/>
      <c r="AB14" s="116">
        <f t="shared" si="10"/>
        <v>42991</v>
      </c>
      <c r="AC14" s="1"/>
      <c r="AD14" s="1"/>
      <c r="AE14" s="116">
        <f t="shared" si="11"/>
        <v>43021</v>
      </c>
      <c r="AF14" s="1"/>
      <c r="AG14" s="1"/>
      <c r="AH14" s="116">
        <f t="shared" si="12"/>
        <v>43052</v>
      </c>
      <c r="AI14" s="1"/>
      <c r="AJ14" s="1"/>
      <c r="AK14" s="116">
        <f t="shared" si="13"/>
        <v>43082</v>
      </c>
      <c r="AL14" s="1"/>
      <c r="AM14" s="1"/>
    </row>
    <row r="15" spans="1:41" x14ac:dyDescent="0.25">
      <c r="A15">
        <v>14</v>
      </c>
      <c r="B15" s="116">
        <f t="shared" si="0"/>
        <v>42749</v>
      </c>
      <c r="C15" s="117">
        <f t="shared" si="14"/>
        <v>6</v>
      </c>
      <c r="D15" s="118">
        <f t="shared" si="2"/>
        <v>2</v>
      </c>
      <c r="E15" s="121"/>
      <c r="F15" s="122"/>
      <c r="G15" s="116">
        <f t="shared" si="3"/>
        <v>42780</v>
      </c>
      <c r="H15" s="1"/>
      <c r="I15" s="1"/>
      <c r="J15" s="116">
        <f t="shared" si="4"/>
        <v>42808</v>
      </c>
      <c r="K15" s="1"/>
      <c r="L15" s="1"/>
      <c r="M15" s="116">
        <f t="shared" si="5"/>
        <v>42839</v>
      </c>
      <c r="N15" s="1"/>
      <c r="O15" s="1"/>
      <c r="P15" s="116">
        <f t="shared" si="6"/>
        <v>42869</v>
      </c>
      <c r="Q15" s="1"/>
      <c r="R15" s="1"/>
      <c r="S15" s="116">
        <f t="shared" si="7"/>
        <v>42900</v>
      </c>
      <c r="T15" s="1"/>
      <c r="U15" s="1"/>
      <c r="V15" s="116">
        <f t="shared" si="8"/>
        <v>42930</v>
      </c>
      <c r="W15" s="1"/>
      <c r="X15" s="1"/>
      <c r="Y15" s="116">
        <f t="shared" si="9"/>
        <v>42961</v>
      </c>
      <c r="Z15" s="1"/>
      <c r="AA15" s="1"/>
      <c r="AB15" s="116">
        <f t="shared" si="10"/>
        <v>42992</v>
      </c>
      <c r="AC15" s="1"/>
      <c r="AD15" s="1"/>
      <c r="AE15" s="116">
        <f t="shared" si="11"/>
        <v>43022</v>
      </c>
      <c r="AF15" s="1"/>
      <c r="AG15" s="1"/>
      <c r="AH15" s="116">
        <f t="shared" si="12"/>
        <v>43053</v>
      </c>
      <c r="AI15" s="1"/>
      <c r="AJ15" s="1"/>
      <c r="AK15" s="116">
        <f t="shared" si="13"/>
        <v>43083</v>
      </c>
      <c r="AL15" s="1"/>
      <c r="AM15" s="1"/>
    </row>
    <row r="16" spans="1:41" x14ac:dyDescent="0.25">
      <c r="A16">
        <v>15</v>
      </c>
      <c r="B16" s="116">
        <f t="shared" si="0"/>
        <v>42750</v>
      </c>
      <c r="C16" s="117">
        <f t="shared" si="14"/>
        <v>7</v>
      </c>
      <c r="D16" s="118">
        <f t="shared" si="2"/>
        <v>2</v>
      </c>
      <c r="E16" s="121"/>
      <c r="F16" s="122"/>
      <c r="G16" s="116">
        <f t="shared" si="3"/>
        <v>42781</v>
      </c>
      <c r="H16" s="1"/>
      <c r="I16" s="1"/>
      <c r="J16" s="116">
        <f t="shared" si="4"/>
        <v>42809</v>
      </c>
      <c r="K16" s="1"/>
      <c r="L16" s="1"/>
      <c r="M16" s="116">
        <f t="shared" si="5"/>
        <v>42840</v>
      </c>
      <c r="N16" s="1"/>
      <c r="O16" s="1"/>
      <c r="P16" s="116">
        <f t="shared" si="6"/>
        <v>42870</v>
      </c>
      <c r="Q16" s="1"/>
      <c r="R16" s="1"/>
      <c r="S16" s="116">
        <f t="shared" si="7"/>
        <v>42901</v>
      </c>
      <c r="T16" s="1"/>
      <c r="U16" s="1"/>
      <c r="V16" s="116">
        <f t="shared" si="8"/>
        <v>42931</v>
      </c>
      <c r="W16" s="1"/>
      <c r="X16" s="1"/>
      <c r="Y16" s="116">
        <f t="shared" si="9"/>
        <v>42962</v>
      </c>
      <c r="Z16" s="1"/>
      <c r="AA16" s="1"/>
      <c r="AB16" s="116">
        <f t="shared" si="10"/>
        <v>42993</v>
      </c>
      <c r="AC16" s="1"/>
      <c r="AD16" s="1"/>
      <c r="AE16" s="116">
        <f t="shared" si="11"/>
        <v>43023</v>
      </c>
      <c r="AF16" s="1"/>
      <c r="AG16" s="1"/>
      <c r="AH16" s="116">
        <f t="shared" si="12"/>
        <v>43054</v>
      </c>
      <c r="AI16" s="1"/>
      <c r="AJ16" s="1"/>
      <c r="AK16" s="116">
        <f t="shared" si="13"/>
        <v>43084</v>
      </c>
      <c r="AL16" s="1"/>
      <c r="AM16" s="1"/>
    </row>
    <row r="17" spans="1:39" x14ac:dyDescent="0.25">
      <c r="A17">
        <v>16</v>
      </c>
      <c r="B17" s="116">
        <f t="shared" si="0"/>
        <v>42751</v>
      </c>
      <c r="C17" s="117">
        <f t="shared" si="14"/>
        <v>1</v>
      </c>
      <c r="D17" s="118">
        <f t="shared" si="2"/>
        <v>3</v>
      </c>
      <c r="E17" s="121"/>
      <c r="F17" s="122"/>
      <c r="G17" s="116">
        <f t="shared" si="3"/>
        <v>42782</v>
      </c>
      <c r="H17" s="1"/>
      <c r="I17" s="1"/>
      <c r="J17" s="116">
        <f t="shared" si="4"/>
        <v>42810</v>
      </c>
      <c r="K17" s="1"/>
      <c r="L17" s="1"/>
      <c r="M17" s="116">
        <f t="shared" si="5"/>
        <v>42841</v>
      </c>
      <c r="N17" s="1"/>
      <c r="O17" s="1"/>
      <c r="P17" s="116">
        <f t="shared" si="6"/>
        <v>42871</v>
      </c>
      <c r="Q17" s="1"/>
      <c r="R17" s="1"/>
      <c r="S17" s="116">
        <f t="shared" si="7"/>
        <v>42902</v>
      </c>
      <c r="T17" s="1"/>
      <c r="U17" s="1"/>
      <c r="V17" s="116">
        <f t="shared" si="8"/>
        <v>42932</v>
      </c>
      <c r="W17" s="1"/>
      <c r="X17" s="1"/>
      <c r="Y17" s="116">
        <f t="shared" si="9"/>
        <v>42963</v>
      </c>
      <c r="Z17" s="1"/>
      <c r="AA17" s="1"/>
      <c r="AB17" s="116">
        <f t="shared" si="10"/>
        <v>42994</v>
      </c>
      <c r="AC17" s="1"/>
      <c r="AD17" s="1"/>
      <c r="AE17" s="116">
        <f t="shared" si="11"/>
        <v>43024</v>
      </c>
      <c r="AF17" s="1"/>
      <c r="AG17" s="1"/>
      <c r="AH17" s="116">
        <f t="shared" si="12"/>
        <v>43055</v>
      </c>
      <c r="AI17" s="1"/>
      <c r="AJ17" s="1"/>
      <c r="AK17" s="116">
        <f t="shared" si="13"/>
        <v>43085</v>
      </c>
      <c r="AL17" s="1"/>
      <c r="AM17" s="1"/>
    </row>
    <row r="18" spans="1:39" x14ac:dyDescent="0.25">
      <c r="A18">
        <v>17</v>
      </c>
      <c r="B18" s="116">
        <f t="shared" si="0"/>
        <v>42752</v>
      </c>
      <c r="C18" s="117">
        <f t="shared" si="14"/>
        <v>2</v>
      </c>
      <c r="D18" s="118">
        <f t="shared" si="2"/>
        <v>3</v>
      </c>
      <c r="E18" s="121"/>
      <c r="F18" s="122"/>
      <c r="G18" s="116">
        <f t="shared" si="3"/>
        <v>42783</v>
      </c>
      <c r="H18" s="1"/>
      <c r="I18" s="1"/>
      <c r="J18" s="116">
        <f t="shared" si="4"/>
        <v>42811</v>
      </c>
      <c r="K18" s="1"/>
      <c r="L18" s="1"/>
      <c r="M18" s="116">
        <f t="shared" si="5"/>
        <v>42842</v>
      </c>
      <c r="N18" s="1"/>
      <c r="O18" s="1"/>
      <c r="P18" s="116">
        <f t="shared" si="6"/>
        <v>42872</v>
      </c>
      <c r="Q18" s="1"/>
      <c r="R18" s="1"/>
      <c r="S18" s="116">
        <f t="shared" si="7"/>
        <v>42903</v>
      </c>
      <c r="T18" s="1"/>
      <c r="U18" s="1"/>
      <c r="V18" s="116">
        <f t="shared" si="8"/>
        <v>42933</v>
      </c>
      <c r="W18" s="1"/>
      <c r="X18" s="1"/>
      <c r="Y18" s="116">
        <f t="shared" si="9"/>
        <v>42964</v>
      </c>
      <c r="Z18" s="1"/>
      <c r="AA18" s="1"/>
      <c r="AB18" s="116">
        <f t="shared" si="10"/>
        <v>42995</v>
      </c>
      <c r="AC18" s="1"/>
      <c r="AD18" s="1"/>
      <c r="AE18" s="116">
        <f t="shared" si="11"/>
        <v>43025</v>
      </c>
      <c r="AF18" s="1"/>
      <c r="AG18" s="1"/>
      <c r="AH18" s="116">
        <f t="shared" si="12"/>
        <v>43056</v>
      </c>
      <c r="AI18" s="1"/>
      <c r="AJ18" s="1"/>
      <c r="AK18" s="116">
        <f t="shared" si="13"/>
        <v>43086</v>
      </c>
      <c r="AL18" s="1"/>
      <c r="AM18" s="1"/>
    </row>
    <row r="19" spans="1:39" x14ac:dyDescent="0.25">
      <c r="A19">
        <v>18</v>
      </c>
      <c r="B19" s="116">
        <f t="shared" si="0"/>
        <v>42753</v>
      </c>
      <c r="C19" s="117">
        <f t="shared" si="14"/>
        <v>3</v>
      </c>
      <c r="D19" s="118">
        <f t="shared" si="2"/>
        <v>3</v>
      </c>
      <c r="E19" s="121"/>
      <c r="F19" s="122"/>
      <c r="G19" s="116">
        <f t="shared" si="3"/>
        <v>42784</v>
      </c>
      <c r="H19" s="1"/>
      <c r="I19" s="1"/>
      <c r="J19" s="116">
        <f t="shared" si="4"/>
        <v>42812</v>
      </c>
      <c r="K19" s="1"/>
      <c r="L19" s="1"/>
      <c r="M19" s="116">
        <f t="shared" si="5"/>
        <v>42843</v>
      </c>
      <c r="N19" s="1"/>
      <c r="O19" s="1"/>
      <c r="P19" s="116">
        <f t="shared" si="6"/>
        <v>42873</v>
      </c>
      <c r="Q19" s="1"/>
      <c r="R19" s="1"/>
      <c r="S19" s="116">
        <f t="shared" si="7"/>
        <v>42904</v>
      </c>
      <c r="T19" s="1"/>
      <c r="U19" s="1"/>
      <c r="V19" s="116">
        <f t="shared" si="8"/>
        <v>42934</v>
      </c>
      <c r="W19" s="1"/>
      <c r="X19" s="1"/>
      <c r="Y19" s="116">
        <f t="shared" si="9"/>
        <v>42965</v>
      </c>
      <c r="Z19" s="1"/>
      <c r="AA19" s="1"/>
      <c r="AB19" s="116">
        <f t="shared" si="10"/>
        <v>42996</v>
      </c>
      <c r="AC19" s="1"/>
      <c r="AD19" s="1"/>
      <c r="AE19" s="116">
        <f t="shared" si="11"/>
        <v>43026</v>
      </c>
      <c r="AF19" s="1"/>
      <c r="AG19" s="1"/>
      <c r="AH19" s="116">
        <f t="shared" si="12"/>
        <v>43057</v>
      </c>
      <c r="AI19" s="1"/>
      <c r="AJ19" s="1"/>
      <c r="AK19" s="116">
        <f t="shared" si="13"/>
        <v>43087</v>
      </c>
      <c r="AL19" s="1"/>
      <c r="AM19" s="1"/>
    </row>
    <row r="20" spans="1:39" x14ac:dyDescent="0.25">
      <c r="A20">
        <v>19</v>
      </c>
      <c r="B20" s="116">
        <f t="shared" si="0"/>
        <v>42754</v>
      </c>
      <c r="C20" s="117">
        <f t="shared" si="14"/>
        <v>4</v>
      </c>
      <c r="D20" s="118">
        <f t="shared" si="2"/>
        <v>3</v>
      </c>
      <c r="E20" s="121"/>
      <c r="F20" s="122"/>
      <c r="G20" s="116">
        <f t="shared" si="3"/>
        <v>42785</v>
      </c>
      <c r="H20" s="1"/>
      <c r="I20" s="1"/>
      <c r="J20" s="116">
        <f t="shared" si="4"/>
        <v>42813</v>
      </c>
      <c r="K20" s="1"/>
      <c r="L20" s="1"/>
      <c r="M20" s="116">
        <f t="shared" si="5"/>
        <v>42844</v>
      </c>
      <c r="N20" s="1"/>
      <c r="O20" s="1"/>
      <c r="P20" s="116">
        <f t="shared" si="6"/>
        <v>42874</v>
      </c>
      <c r="Q20" s="1"/>
      <c r="R20" s="1"/>
      <c r="S20" s="116">
        <f t="shared" si="7"/>
        <v>42905</v>
      </c>
      <c r="T20" s="1"/>
      <c r="U20" s="1"/>
      <c r="V20" s="116">
        <f t="shared" si="8"/>
        <v>42935</v>
      </c>
      <c r="W20" s="1"/>
      <c r="X20" s="1"/>
      <c r="Y20" s="116">
        <f t="shared" si="9"/>
        <v>42966</v>
      </c>
      <c r="Z20" s="1"/>
      <c r="AA20" s="1"/>
      <c r="AB20" s="116">
        <f t="shared" si="10"/>
        <v>42997</v>
      </c>
      <c r="AC20" s="1"/>
      <c r="AD20" s="1"/>
      <c r="AE20" s="116">
        <f t="shared" si="11"/>
        <v>43027</v>
      </c>
      <c r="AF20" s="1"/>
      <c r="AG20" s="1"/>
      <c r="AH20" s="116">
        <f t="shared" si="12"/>
        <v>43058</v>
      </c>
      <c r="AI20" s="1"/>
      <c r="AJ20" s="1"/>
      <c r="AK20" s="116">
        <f t="shared" si="13"/>
        <v>43088</v>
      </c>
      <c r="AL20" s="1"/>
      <c r="AM20" s="1"/>
    </row>
    <row r="21" spans="1:39" x14ac:dyDescent="0.25">
      <c r="A21">
        <v>20</v>
      </c>
      <c r="B21" s="116">
        <f t="shared" si="0"/>
        <v>42755</v>
      </c>
      <c r="C21" s="117">
        <f t="shared" si="14"/>
        <v>5</v>
      </c>
      <c r="D21" s="118">
        <f t="shared" si="2"/>
        <v>3</v>
      </c>
      <c r="E21" s="121"/>
      <c r="F21" s="122"/>
      <c r="G21" s="116">
        <f t="shared" si="3"/>
        <v>42786</v>
      </c>
      <c r="H21" s="1"/>
      <c r="I21" s="1"/>
      <c r="J21" s="116">
        <f t="shared" si="4"/>
        <v>42814</v>
      </c>
      <c r="K21" s="1"/>
      <c r="L21" s="1"/>
      <c r="M21" s="116">
        <f t="shared" si="5"/>
        <v>42845</v>
      </c>
      <c r="N21" s="1"/>
      <c r="O21" s="1"/>
      <c r="P21" s="116">
        <f t="shared" si="6"/>
        <v>42875</v>
      </c>
      <c r="Q21" s="1"/>
      <c r="R21" s="1"/>
      <c r="S21" s="116">
        <f t="shared" si="7"/>
        <v>42906</v>
      </c>
      <c r="T21" s="1"/>
      <c r="U21" s="1"/>
      <c r="V21" s="116">
        <f t="shared" si="8"/>
        <v>42936</v>
      </c>
      <c r="W21" s="1"/>
      <c r="X21" s="1"/>
      <c r="Y21" s="116">
        <f t="shared" si="9"/>
        <v>42967</v>
      </c>
      <c r="Z21" s="1"/>
      <c r="AA21" s="1"/>
      <c r="AB21" s="116">
        <f t="shared" si="10"/>
        <v>42998</v>
      </c>
      <c r="AC21" s="1"/>
      <c r="AD21" s="1"/>
      <c r="AE21" s="116">
        <f t="shared" si="11"/>
        <v>43028</v>
      </c>
      <c r="AF21" s="1"/>
      <c r="AG21" s="1"/>
      <c r="AH21" s="116">
        <f t="shared" si="12"/>
        <v>43059</v>
      </c>
      <c r="AI21" s="1"/>
      <c r="AJ21" s="1"/>
      <c r="AK21" s="116">
        <f t="shared" si="13"/>
        <v>43089</v>
      </c>
      <c r="AL21" s="1"/>
      <c r="AM21" s="1"/>
    </row>
    <row r="22" spans="1:39" x14ac:dyDescent="0.25">
      <c r="A22">
        <v>21</v>
      </c>
      <c r="B22" s="116">
        <f t="shared" si="0"/>
        <v>42756</v>
      </c>
      <c r="C22" s="117">
        <f t="shared" si="14"/>
        <v>6</v>
      </c>
      <c r="D22" s="118">
        <f t="shared" si="2"/>
        <v>3</v>
      </c>
      <c r="E22" s="121"/>
      <c r="F22" s="122"/>
      <c r="G22" s="116">
        <f t="shared" si="3"/>
        <v>42787</v>
      </c>
      <c r="H22" s="1"/>
      <c r="I22" s="1"/>
      <c r="J22" s="116">
        <f t="shared" si="4"/>
        <v>42815</v>
      </c>
      <c r="K22" s="1"/>
      <c r="L22" s="1"/>
      <c r="M22" s="116">
        <f t="shared" si="5"/>
        <v>42846</v>
      </c>
      <c r="N22" s="1"/>
      <c r="O22" s="1"/>
      <c r="P22" s="116">
        <f t="shared" si="6"/>
        <v>42876</v>
      </c>
      <c r="Q22" s="1"/>
      <c r="R22" s="1"/>
      <c r="S22" s="116">
        <f t="shared" si="7"/>
        <v>42907</v>
      </c>
      <c r="T22" s="1"/>
      <c r="U22" s="1"/>
      <c r="V22" s="116">
        <f t="shared" si="8"/>
        <v>42937</v>
      </c>
      <c r="W22" s="1"/>
      <c r="X22" s="1"/>
      <c r="Y22" s="116">
        <f t="shared" si="9"/>
        <v>42968</v>
      </c>
      <c r="Z22" s="1"/>
      <c r="AA22" s="1"/>
      <c r="AB22" s="116">
        <f t="shared" si="10"/>
        <v>42999</v>
      </c>
      <c r="AC22" s="1"/>
      <c r="AD22" s="1"/>
      <c r="AE22" s="116">
        <f t="shared" si="11"/>
        <v>43029</v>
      </c>
      <c r="AF22" s="1"/>
      <c r="AG22" s="1"/>
      <c r="AH22" s="116">
        <f t="shared" si="12"/>
        <v>43060</v>
      </c>
      <c r="AI22" s="1"/>
      <c r="AJ22" s="1"/>
      <c r="AK22" s="116">
        <f t="shared" si="13"/>
        <v>43090</v>
      </c>
      <c r="AL22" s="1"/>
      <c r="AM22" s="1"/>
    </row>
    <row r="23" spans="1:39" x14ac:dyDescent="0.25">
      <c r="A23">
        <v>22</v>
      </c>
      <c r="B23" s="116">
        <f t="shared" si="0"/>
        <v>42757</v>
      </c>
      <c r="C23" s="117">
        <f t="shared" si="14"/>
        <v>7</v>
      </c>
      <c r="D23" s="118">
        <f t="shared" si="2"/>
        <v>3</v>
      </c>
      <c r="E23" s="121"/>
      <c r="F23" s="122"/>
      <c r="G23" s="116">
        <f t="shared" si="3"/>
        <v>42788</v>
      </c>
      <c r="H23" s="1"/>
      <c r="I23" s="1"/>
      <c r="J23" s="116">
        <f t="shared" si="4"/>
        <v>42816</v>
      </c>
      <c r="K23" s="1"/>
      <c r="L23" s="1"/>
      <c r="M23" s="116">
        <f t="shared" si="5"/>
        <v>42847</v>
      </c>
      <c r="N23" s="1"/>
      <c r="O23" s="1"/>
      <c r="P23" s="116">
        <f t="shared" si="6"/>
        <v>42877</v>
      </c>
      <c r="Q23" s="1"/>
      <c r="R23" s="1"/>
      <c r="S23" s="116">
        <f t="shared" si="7"/>
        <v>42908</v>
      </c>
      <c r="T23" s="1"/>
      <c r="U23" s="1"/>
      <c r="V23" s="116">
        <f t="shared" si="8"/>
        <v>42938</v>
      </c>
      <c r="W23" s="1"/>
      <c r="X23" s="1"/>
      <c r="Y23" s="116">
        <f t="shared" si="9"/>
        <v>42969</v>
      </c>
      <c r="Z23" s="1"/>
      <c r="AA23" s="1"/>
      <c r="AB23" s="116">
        <f t="shared" si="10"/>
        <v>43000</v>
      </c>
      <c r="AC23" s="1"/>
      <c r="AD23" s="1"/>
      <c r="AE23" s="116">
        <f t="shared" si="11"/>
        <v>43030</v>
      </c>
      <c r="AF23" s="1"/>
      <c r="AG23" s="1"/>
      <c r="AH23" s="116">
        <f t="shared" si="12"/>
        <v>43061</v>
      </c>
      <c r="AI23" s="1"/>
      <c r="AJ23" s="1"/>
      <c r="AK23" s="116">
        <f t="shared" si="13"/>
        <v>43091</v>
      </c>
      <c r="AL23" s="1"/>
      <c r="AM23" s="1"/>
    </row>
    <row r="24" spans="1:39" x14ac:dyDescent="0.25">
      <c r="A24">
        <v>23</v>
      </c>
      <c r="B24" s="116">
        <f t="shared" si="0"/>
        <v>42758</v>
      </c>
      <c r="C24" s="117">
        <f t="shared" si="14"/>
        <v>1</v>
      </c>
      <c r="D24" s="118">
        <f t="shared" si="2"/>
        <v>4</v>
      </c>
      <c r="E24" s="1"/>
      <c r="F24" s="1"/>
      <c r="G24" s="116">
        <f t="shared" si="3"/>
        <v>42789</v>
      </c>
      <c r="H24" s="1"/>
      <c r="I24" s="1"/>
      <c r="J24" s="116">
        <f t="shared" si="4"/>
        <v>42817</v>
      </c>
      <c r="K24" s="1"/>
      <c r="L24" s="1"/>
      <c r="M24" s="116">
        <f t="shared" si="5"/>
        <v>42848</v>
      </c>
      <c r="N24" s="1"/>
      <c r="O24" s="1"/>
      <c r="P24" s="116">
        <f t="shared" si="6"/>
        <v>42878</v>
      </c>
      <c r="Q24" s="1"/>
      <c r="R24" s="1"/>
      <c r="S24" s="116">
        <f t="shared" si="7"/>
        <v>42909</v>
      </c>
      <c r="T24" s="1"/>
      <c r="U24" s="1"/>
      <c r="V24" s="116">
        <f t="shared" si="8"/>
        <v>42939</v>
      </c>
      <c r="W24" s="1"/>
      <c r="X24" s="1"/>
      <c r="Y24" s="116">
        <f t="shared" si="9"/>
        <v>42970</v>
      </c>
      <c r="Z24" s="1"/>
      <c r="AA24" s="1"/>
      <c r="AB24" s="116">
        <f t="shared" si="10"/>
        <v>43001</v>
      </c>
      <c r="AC24" s="1"/>
      <c r="AD24" s="1"/>
      <c r="AE24" s="116">
        <f t="shared" si="11"/>
        <v>43031</v>
      </c>
      <c r="AF24" s="1"/>
      <c r="AG24" s="1"/>
      <c r="AH24" s="116">
        <f t="shared" si="12"/>
        <v>43062</v>
      </c>
      <c r="AI24" s="1"/>
      <c r="AJ24" s="1"/>
      <c r="AK24" s="116">
        <f t="shared" si="13"/>
        <v>43092</v>
      </c>
      <c r="AL24" s="1"/>
      <c r="AM24" s="1"/>
    </row>
    <row r="25" spans="1:39" x14ac:dyDescent="0.25">
      <c r="A25">
        <v>24</v>
      </c>
      <c r="B25" s="116">
        <f t="shared" si="0"/>
        <v>42759</v>
      </c>
      <c r="C25" s="117">
        <f t="shared" si="14"/>
        <v>2</v>
      </c>
      <c r="D25" s="118">
        <f t="shared" si="2"/>
        <v>4</v>
      </c>
      <c r="E25" s="1"/>
      <c r="F25" s="1"/>
      <c r="G25" s="116">
        <f t="shared" si="3"/>
        <v>42790</v>
      </c>
      <c r="H25" s="1"/>
      <c r="I25" s="1"/>
      <c r="J25" s="116">
        <f t="shared" si="4"/>
        <v>42818</v>
      </c>
      <c r="K25" s="1"/>
      <c r="L25" s="1"/>
      <c r="M25" s="116">
        <f t="shared" si="5"/>
        <v>42849</v>
      </c>
      <c r="N25" s="1"/>
      <c r="O25" s="1"/>
      <c r="P25" s="116">
        <f t="shared" si="6"/>
        <v>42879</v>
      </c>
      <c r="Q25" s="1"/>
      <c r="R25" s="1"/>
      <c r="S25" s="116">
        <f t="shared" si="7"/>
        <v>42910</v>
      </c>
      <c r="T25" s="1"/>
      <c r="U25" s="1"/>
      <c r="V25" s="116">
        <f t="shared" si="8"/>
        <v>42940</v>
      </c>
      <c r="W25" s="1"/>
      <c r="X25" s="1"/>
      <c r="Y25" s="116">
        <f t="shared" si="9"/>
        <v>42971</v>
      </c>
      <c r="Z25" s="1"/>
      <c r="AA25" s="1"/>
      <c r="AB25" s="116">
        <f t="shared" si="10"/>
        <v>43002</v>
      </c>
      <c r="AC25" s="1"/>
      <c r="AD25" s="1"/>
      <c r="AE25" s="116">
        <f t="shared" si="11"/>
        <v>43032</v>
      </c>
      <c r="AF25" s="1"/>
      <c r="AG25" s="1"/>
      <c r="AH25" s="116">
        <f t="shared" si="12"/>
        <v>43063</v>
      </c>
      <c r="AI25" s="1"/>
      <c r="AJ25" s="1"/>
      <c r="AK25" s="116">
        <f t="shared" si="13"/>
        <v>43093</v>
      </c>
      <c r="AL25" s="1"/>
      <c r="AM25" s="1"/>
    </row>
    <row r="26" spans="1:39" x14ac:dyDescent="0.25">
      <c r="A26">
        <v>25</v>
      </c>
      <c r="B26" s="116">
        <f t="shared" si="0"/>
        <v>42760</v>
      </c>
      <c r="C26" s="117">
        <f t="shared" si="14"/>
        <v>3</v>
      </c>
      <c r="D26" s="118">
        <f t="shared" si="2"/>
        <v>4</v>
      </c>
      <c r="E26" s="1"/>
      <c r="F26" s="1"/>
      <c r="G26" s="116">
        <f t="shared" si="3"/>
        <v>42791</v>
      </c>
      <c r="H26" s="1"/>
      <c r="I26" s="1"/>
      <c r="J26" s="116">
        <f t="shared" si="4"/>
        <v>42819</v>
      </c>
      <c r="K26" s="1"/>
      <c r="L26" s="1"/>
      <c r="M26" s="116">
        <f t="shared" si="5"/>
        <v>42850</v>
      </c>
      <c r="N26" s="1"/>
      <c r="O26" s="1"/>
      <c r="P26" s="116">
        <f t="shared" si="6"/>
        <v>42880</v>
      </c>
      <c r="Q26" s="1"/>
      <c r="R26" s="1"/>
      <c r="S26" s="116">
        <f t="shared" si="7"/>
        <v>42911</v>
      </c>
      <c r="T26" s="1"/>
      <c r="U26" s="1"/>
      <c r="V26" s="116">
        <f t="shared" si="8"/>
        <v>42941</v>
      </c>
      <c r="W26" s="1"/>
      <c r="X26" s="1"/>
      <c r="Y26" s="116">
        <f t="shared" si="9"/>
        <v>42972</v>
      </c>
      <c r="Z26" s="1"/>
      <c r="AA26" s="1"/>
      <c r="AB26" s="116">
        <f t="shared" si="10"/>
        <v>43003</v>
      </c>
      <c r="AC26" s="1"/>
      <c r="AD26" s="1"/>
      <c r="AE26" s="116">
        <f t="shared" si="11"/>
        <v>43033</v>
      </c>
      <c r="AF26" s="1"/>
      <c r="AG26" s="1"/>
      <c r="AH26" s="116">
        <f t="shared" si="12"/>
        <v>43064</v>
      </c>
      <c r="AI26" s="1"/>
      <c r="AJ26" s="1"/>
      <c r="AK26" s="116">
        <f t="shared" si="13"/>
        <v>43094</v>
      </c>
      <c r="AL26" s="1"/>
      <c r="AM26" s="1"/>
    </row>
    <row r="27" spans="1:39" x14ac:dyDescent="0.25">
      <c r="A27">
        <v>26</v>
      </c>
      <c r="B27" s="116">
        <f t="shared" si="0"/>
        <v>42761</v>
      </c>
      <c r="C27" s="117">
        <f t="shared" si="14"/>
        <v>4</v>
      </c>
      <c r="D27" s="118">
        <f t="shared" si="2"/>
        <v>4</v>
      </c>
      <c r="E27" s="1"/>
      <c r="F27" s="1"/>
      <c r="G27" s="116">
        <f t="shared" si="3"/>
        <v>42792</v>
      </c>
      <c r="H27" s="1"/>
      <c r="I27" s="1"/>
      <c r="J27" s="116">
        <f t="shared" si="4"/>
        <v>42820</v>
      </c>
      <c r="K27" s="1"/>
      <c r="L27" s="1"/>
      <c r="M27" s="116">
        <f t="shared" si="5"/>
        <v>42851</v>
      </c>
      <c r="N27" s="1"/>
      <c r="O27" s="1"/>
      <c r="P27" s="116">
        <f t="shared" si="6"/>
        <v>42881</v>
      </c>
      <c r="Q27" s="1"/>
      <c r="R27" s="1"/>
      <c r="S27" s="116">
        <f t="shared" si="7"/>
        <v>42912</v>
      </c>
      <c r="T27" s="1"/>
      <c r="U27" s="1"/>
      <c r="V27" s="116">
        <f t="shared" si="8"/>
        <v>42942</v>
      </c>
      <c r="W27" s="1"/>
      <c r="X27" s="1"/>
      <c r="Y27" s="116">
        <f t="shared" si="9"/>
        <v>42973</v>
      </c>
      <c r="Z27" s="1"/>
      <c r="AA27" s="1"/>
      <c r="AB27" s="116">
        <f t="shared" si="10"/>
        <v>43004</v>
      </c>
      <c r="AC27" s="1"/>
      <c r="AD27" s="1"/>
      <c r="AE27" s="116">
        <f t="shared" si="11"/>
        <v>43034</v>
      </c>
      <c r="AF27" s="1"/>
      <c r="AG27" s="1"/>
      <c r="AH27" s="116">
        <f t="shared" si="12"/>
        <v>43065</v>
      </c>
      <c r="AI27" s="1"/>
      <c r="AJ27" s="1"/>
      <c r="AK27" s="116">
        <f t="shared" si="13"/>
        <v>43095</v>
      </c>
      <c r="AL27" s="1"/>
      <c r="AM27" s="1"/>
    </row>
    <row r="28" spans="1:39" x14ac:dyDescent="0.25">
      <c r="A28">
        <v>27</v>
      </c>
      <c r="B28" s="116">
        <f t="shared" si="0"/>
        <v>42762</v>
      </c>
      <c r="C28" s="117">
        <f t="shared" si="14"/>
        <v>5</v>
      </c>
      <c r="D28" s="118">
        <f t="shared" si="2"/>
        <v>4</v>
      </c>
      <c r="E28" s="1"/>
      <c r="F28" s="1"/>
      <c r="G28" s="116">
        <f t="shared" si="3"/>
        <v>42793</v>
      </c>
      <c r="H28" s="1"/>
      <c r="I28" s="1"/>
      <c r="J28" s="116">
        <f t="shared" si="4"/>
        <v>42821</v>
      </c>
      <c r="K28" s="1"/>
      <c r="L28" s="1"/>
      <c r="M28" s="116">
        <f t="shared" si="5"/>
        <v>42852</v>
      </c>
      <c r="N28" s="1"/>
      <c r="O28" s="1"/>
      <c r="P28" s="116">
        <f t="shared" si="6"/>
        <v>42882</v>
      </c>
      <c r="Q28" s="1"/>
      <c r="R28" s="1"/>
      <c r="S28" s="116">
        <f t="shared" si="7"/>
        <v>42913</v>
      </c>
      <c r="T28" s="1"/>
      <c r="U28" s="1"/>
      <c r="V28" s="116">
        <f t="shared" si="8"/>
        <v>42943</v>
      </c>
      <c r="W28" s="1"/>
      <c r="X28" s="1"/>
      <c r="Y28" s="116">
        <f t="shared" si="9"/>
        <v>42974</v>
      </c>
      <c r="Z28" s="1"/>
      <c r="AA28" s="1"/>
      <c r="AB28" s="116">
        <f t="shared" si="10"/>
        <v>43005</v>
      </c>
      <c r="AC28" s="1"/>
      <c r="AD28" s="1"/>
      <c r="AE28" s="116">
        <f t="shared" si="11"/>
        <v>43035</v>
      </c>
      <c r="AF28" s="1"/>
      <c r="AG28" s="1"/>
      <c r="AH28" s="116">
        <f t="shared" si="12"/>
        <v>43066</v>
      </c>
      <c r="AI28" s="1"/>
      <c r="AJ28" s="1"/>
      <c r="AK28" s="116">
        <f t="shared" si="13"/>
        <v>43096</v>
      </c>
      <c r="AL28" s="1"/>
      <c r="AM28" s="1"/>
    </row>
    <row r="29" spans="1:39" x14ac:dyDescent="0.25">
      <c r="A29">
        <v>28</v>
      </c>
      <c r="B29" s="116">
        <f t="shared" si="0"/>
        <v>42763</v>
      </c>
      <c r="C29" s="117">
        <f t="shared" si="14"/>
        <v>6</v>
      </c>
      <c r="D29" s="118">
        <f t="shared" si="2"/>
        <v>4</v>
      </c>
      <c r="E29" s="1"/>
      <c r="F29" s="1"/>
      <c r="G29" s="116">
        <f t="shared" si="3"/>
        <v>42794</v>
      </c>
      <c r="H29" s="1"/>
      <c r="I29" s="1"/>
      <c r="J29" s="116">
        <f t="shared" si="4"/>
        <v>42822</v>
      </c>
      <c r="K29" s="1"/>
      <c r="L29" s="1"/>
      <c r="M29" s="116">
        <f t="shared" si="5"/>
        <v>42853</v>
      </c>
      <c r="N29" s="1"/>
      <c r="O29" s="1"/>
      <c r="P29" s="116">
        <f t="shared" si="6"/>
        <v>42883</v>
      </c>
      <c r="Q29" s="1"/>
      <c r="R29" s="1"/>
      <c r="S29" s="116">
        <f t="shared" si="7"/>
        <v>42914</v>
      </c>
      <c r="T29" s="1"/>
      <c r="U29" s="1"/>
      <c r="V29" s="116">
        <f t="shared" si="8"/>
        <v>42944</v>
      </c>
      <c r="W29" s="1"/>
      <c r="X29" s="1"/>
      <c r="Y29" s="116">
        <f t="shared" si="9"/>
        <v>42975</v>
      </c>
      <c r="Z29" s="1"/>
      <c r="AA29" s="1"/>
      <c r="AB29" s="116">
        <f t="shared" si="10"/>
        <v>43006</v>
      </c>
      <c r="AC29" s="1"/>
      <c r="AD29" s="1"/>
      <c r="AE29" s="116">
        <f t="shared" si="11"/>
        <v>43036</v>
      </c>
      <c r="AF29" s="1"/>
      <c r="AG29" s="1"/>
      <c r="AH29" s="116">
        <f t="shared" si="12"/>
        <v>43067</v>
      </c>
      <c r="AI29" s="1"/>
      <c r="AJ29" s="1"/>
      <c r="AK29" s="116">
        <f t="shared" si="13"/>
        <v>43097</v>
      </c>
      <c r="AL29" s="1"/>
      <c r="AM29" s="1"/>
    </row>
    <row r="30" spans="1:39" x14ac:dyDescent="0.25">
      <c r="A30">
        <v>29</v>
      </c>
      <c r="B30" s="116">
        <f t="shared" si="0"/>
        <v>42764</v>
      </c>
      <c r="C30" s="117">
        <f t="shared" si="14"/>
        <v>7</v>
      </c>
      <c r="D30" s="118">
        <f t="shared" si="2"/>
        <v>4</v>
      </c>
      <c r="E30" s="1"/>
      <c r="F30" s="1"/>
      <c r="G30" s="116">
        <f t="shared" si="3"/>
        <v>42795</v>
      </c>
      <c r="H30" s="1"/>
      <c r="I30" s="1"/>
      <c r="J30" s="116">
        <f t="shared" si="4"/>
        <v>42823</v>
      </c>
      <c r="K30" s="1"/>
      <c r="L30" s="1"/>
      <c r="M30" s="116">
        <f t="shared" si="5"/>
        <v>42854</v>
      </c>
      <c r="N30" s="1"/>
      <c r="O30" s="1"/>
      <c r="P30" s="116">
        <f t="shared" si="6"/>
        <v>42884</v>
      </c>
      <c r="Q30" s="1"/>
      <c r="R30" s="1"/>
      <c r="S30" s="116">
        <f t="shared" si="7"/>
        <v>42915</v>
      </c>
      <c r="T30" s="1"/>
      <c r="U30" s="1"/>
      <c r="V30" s="116">
        <f t="shared" si="8"/>
        <v>42945</v>
      </c>
      <c r="W30" s="1"/>
      <c r="X30" s="1"/>
      <c r="Y30" s="116">
        <f t="shared" si="9"/>
        <v>42976</v>
      </c>
      <c r="Z30" s="1"/>
      <c r="AA30" s="1"/>
      <c r="AB30" s="116">
        <f t="shared" si="10"/>
        <v>43007</v>
      </c>
      <c r="AC30" s="1"/>
      <c r="AD30" s="1"/>
      <c r="AE30" s="116">
        <f t="shared" si="11"/>
        <v>43037</v>
      </c>
      <c r="AF30" s="1"/>
      <c r="AG30" s="1"/>
      <c r="AH30" s="116">
        <f t="shared" si="12"/>
        <v>43068</v>
      </c>
      <c r="AI30" s="1"/>
      <c r="AJ30" s="1"/>
      <c r="AK30" s="116">
        <f t="shared" si="13"/>
        <v>43098</v>
      </c>
      <c r="AL30" s="1"/>
      <c r="AM30" s="1"/>
    </row>
    <row r="31" spans="1:39" x14ac:dyDescent="0.25">
      <c r="A31">
        <v>30</v>
      </c>
      <c r="B31" s="116">
        <f t="shared" si="0"/>
        <v>42765</v>
      </c>
      <c r="C31" s="117">
        <f t="shared" si="14"/>
        <v>1</v>
      </c>
      <c r="D31" s="118">
        <f t="shared" si="2"/>
        <v>5</v>
      </c>
      <c r="E31" s="1"/>
      <c r="F31" s="1"/>
      <c r="G31" s="116"/>
      <c r="H31" s="1"/>
      <c r="I31" s="1"/>
      <c r="J31" s="116">
        <f t="shared" si="4"/>
        <v>42824</v>
      </c>
      <c r="K31" s="1"/>
      <c r="L31" s="1"/>
      <c r="M31" s="116">
        <f t="shared" si="5"/>
        <v>42855</v>
      </c>
      <c r="N31" s="1"/>
      <c r="O31" s="1"/>
      <c r="P31" s="116">
        <f t="shared" si="6"/>
        <v>42885</v>
      </c>
      <c r="Q31" s="1"/>
      <c r="R31" s="1"/>
      <c r="S31" s="116">
        <f t="shared" si="7"/>
        <v>42916</v>
      </c>
      <c r="T31" s="1"/>
      <c r="U31" s="1"/>
      <c r="V31" s="116">
        <f t="shared" si="8"/>
        <v>42946</v>
      </c>
      <c r="W31" s="1"/>
      <c r="X31" s="1"/>
      <c r="Y31" s="116">
        <f t="shared" si="9"/>
        <v>42977</v>
      </c>
      <c r="Z31" s="1"/>
      <c r="AA31" s="1"/>
      <c r="AB31" s="116">
        <f t="shared" si="10"/>
        <v>43008</v>
      </c>
      <c r="AC31" s="1"/>
      <c r="AD31" s="1"/>
      <c r="AE31" s="116">
        <f t="shared" si="11"/>
        <v>43038</v>
      </c>
      <c r="AF31" s="1"/>
      <c r="AG31" s="1"/>
      <c r="AH31" s="116">
        <f t="shared" si="12"/>
        <v>43069</v>
      </c>
      <c r="AI31" s="1"/>
      <c r="AJ31" s="1"/>
      <c r="AK31" s="116">
        <f t="shared" si="13"/>
        <v>43099</v>
      </c>
      <c r="AL31" s="1"/>
      <c r="AM31" s="1"/>
    </row>
    <row r="32" spans="1:39" x14ac:dyDescent="0.25">
      <c r="A32">
        <v>31</v>
      </c>
      <c r="B32" s="116">
        <f t="shared" si="0"/>
        <v>42766</v>
      </c>
      <c r="C32" s="117">
        <f t="shared" si="14"/>
        <v>2</v>
      </c>
      <c r="D32" s="118">
        <f t="shared" si="2"/>
        <v>5</v>
      </c>
      <c r="E32" s="1"/>
      <c r="F32" s="1"/>
      <c r="G32" s="116"/>
      <c r="H32" s="1"/>
      <c r="I32" s="1"/>
      <c r="J32" s="116">
        <f t="shared" si="4"/>
        <v>42825</v>
      </c>
      <c r="K32" s="1"/>
      <c r="L32" s="1"/>
      <c r="M32" s="116"/>
      <c r="N32" s="1"/>
      <c r="O32" s="1"/>
      <c r="P32" s="116">
        <f t="shared" si="6"/>
        <v>42886</v>
      </c>
      <c r="Q32" s="1"/>
      <c r="R32" s="1"/>
      <c r="S32" s="116"/>
      <c r="T32" s="1"/>
      <c r="U32" s="1"/>
      <c r="V32" s="116">
        <f t="shared" si="8"/>
        <v>42947</v>
      </c>
      <c r="W32" s="1"/>
      <c r="X32" s="1"/>
      <c r="Y32" s="116">
        <f t="shared" si="9"/>
        <v>42978</v>
      </c>
      <c r="Z32" s="1"/>
      <c r="AA32" s="1"/>
      <c r="AB32" s="116"/>
      <c r="AC32" s="1"/>
      <c r="AD32" s="1"/>
      <c r="AE32" s="116">
        <f t="shared" si="11"/>
        <v>43039</v>
      </c>
      <c r="AF32" s="1"/>
      <c r="AG32" s="1"/>
      <c r="AH32" s="116"/>
      <c r="AI32" s="1"/>
      <c r="AJ32" s="1"/>
      <c r="AK32" s="116">
        <f t="shared" si="13"/>
        <v>43100</v>
      </c>
      <c r="AL32" s="1"/>
      <c r="AM32" s="1"/>
    </row>
  </sheetData>
  <mergeCells count="12">
    <mergeCell ref="AC1:AD1"/>
    <mergeCell ref="AF1:AG1"/>
    <mergeCell ref="AI1:AJ1"/>
    <mergeCell ref="AL1:AM1"/>
    <mergeCell ref="E1:F1"/>
    <mergeCell ref="K1:L1"/>
    <mergeCell ref="Q1:R1"/>
    <mergeCell ref="W1:X1"/>
    <mergeCell ref="H1:I1"/>
    <mergeCell ref="N1:O1"/>
    <mergeCell ref="T1:U1"/>
    <mergeCell ref="Z1:AA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01</vt:lpstr>
      <vt:lpstr>02</vt:lpstr>
      <vt:lpstr>03</vt:lpstr>
      <vt:lpstr>04</vt:lpstr>
      <vt:lpstr>heures</vt:lpstr>
      <vt:lpstr>'01'!Zone_d_impression</vt:lpstr>
      <vt:lpstr>'02'!Zone_d_impression</vt:lpstr>
      <vt:lpstr>'03'!Zone_d_impression</vt:lpstr>
      <vt:lpstr>'04'!Zone_d_impression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Nicolas Vadee</cp:lastModifiedBy>
  <cp:lastPrinted>2014-06-02T05:04:32Z</cp:lastPrinted>
  <dcterms:created xsi:type="dcterms:W3CDTF">2012-12-28T15:31:55Z</dcterms:created>
  <dcterms:modified xsi:type="dcterms:W3CDTF">2016-11-07T16:10:18Z</dcterms:modified>
</cp:coreProperties>
</file>