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120" windowWidth="16380" windowHeight="8070"/>
  </bookViews>
  <sheets>
    <sheet name="Prix" sheetId="13" r:id="rId1"/>
    <sheet name="Mai" sheetId="1" r:id="rId2"/>
    <sheet name="Juin" sheetId="9" r:id="rId3"/>
    <sheet name="Juillet" sheetId="3" r:id="rId4"/>
    <sheet name="Août" sheetId="10" r:id="rId5"/>
    <sheet name="septembre" sheetId="11" r:id="rId6"/>
    <sheet name="Octobre" sheetId="12" r:id="rId7"/>
    <sheet name="Recap" sheetId="7" r:id="rId8"/>
    <sheet name="Unite" sheetId="14" r:id="rId9"/>
  </sheets>
  <definedNames>
    <definedName name="legumes">Prix!$B$2:$B$40</definedName>
    <definedName name="PU">Prix!$D$2:$D$40</definedName>
    <definedName name="unite">Unite!$A$1:$A$4</definedName>
  </definedNames>
  <calcPr calcId="145621"/>
</workbook>
</file>

<file path=xl/calcChain.xml><?xml version="1.0" encoding="utf-8"?>
<calcChain xmlns="http://schemas.openxmlformats.org/spreadsheetml/2006/main">
  <c r="A32" i="13" l="1"/>
  <c r="E32" i="13"/>
  <c r="O24" i="12" l="1"/>
  <c r="O13" i="12"/>
  <c r="O23" i="12"/>
  <c r="O22" i="12"/>
  <c r="O21" i="12"/>
  <c r="I19" i="7" s="1"/>
  <c r="O20" i="12"/>
  <c r="O19" i="12"/>
  <c r="I17" i="7" s="1"/>
  <c r="O18" i="12"/>
  <c r="O17" i="12"/>
  <c r="I15" i="7" s="1"/>
  <c r="O16" i="12"/>
  <c r="O15" i="12"/>
  <c r="O14" i="12"/>
  <c r="I11" i="7"/>
  <c r="J11" i="7" s="1"/>
  <c r="O12" i="12"/>
  <c r="O11" i="12"/>
  <c r="O10" i="12"/>
  <c r="O9" i="12"/>
  <c r="O8" i="12"/>
  <c r="O7" i="12"/>
  <c r="I5" i="7" s="1"/>
  <c r="O6" i="12"/>
  <c r="I8" i="7"/>
  <c r="J8" i="7" s="1"/>
  <c r="I10" i="7"/>
  <c r="I13" i="7"/>
  <c r="O5" i="12"/>
  <c r="I3" i="7" s="1"/>
  <c r="O22" i="11"/>
  <c r="O21" i="11"/>
  <c r="O20" i="11"/>
  <c r="O19" i="11"/>
  <c r="O18" i="11"/>
  <c r="O17" i="11"/>
  <c r="H17" i="7" s="1"/>
  <c r="O16" i="11"/>
  <c r="H16" i="7" s="1"/>
  <c r="O15" i="11"/>
  <c r="H15" i="7" s="1"/>
  <c r="O14" i="11"/>
  <c r="O13" i="11"/>
  <c r="O12" i="11"/>
  <c r="O11" i="11"/>
  <c r="O10" i="11"/>
  <c r="O9" i="11"/>
  <c r="O8" i="11"/>
  <c r="O7" i="11"/>
  <c r="O6" i="11"/>
  <c r="H6" i="7"/>
  <c r="H12" i="7"/>
  <c r="H13" i="7"/>
  <c r="H20" i="7"/>
  <c r="H21" i="7"/>
  <c r="O5" i="11"/>
  <c r="O15" i="10"/>
  <c r="O19" i="10"/>
  <c r="O18" i="10"/>
  <c r="G20" i="7" s="1"/>
  <c r="O17" i="10"/>
  <c r="O16" i="10"/>
  <c r="O14" i="10"/>
  <c r="O13" i="10"/>
  <c r="G13" i="7" s="1"/>
  <c r="O12" i="10"/>
  <c r="O11" i="10"/>
  <c r="G10" i="7" s="1"/>
  <c r="O10" i="10"/>
  <c r="O9" i="10"/>
  <c r="O8" i="10"/>
  <c r="O7" i="10"/>
  <c r="G5" i="7" s="1"/>
  <c r="O6" i="10"/>
  <c r="G4" i="7" s="1"/>
  <c r="G6" i="7"/>
  <c r="G18" i="7"/>
  <c r="O5" i="10"/>
  <c r="O20" i="3"/>
  <c r="O19" i="3"/>
  <c r="O18" i="3"/>
  <c r="O17" i="3"/>
  <c r="O16" i="3"/>
  <c r="O15" i="3"/>
  <c r="O14" i="3"/>
  <c r="O13" i="3"/>
  <c r="O12" i="3"/>
  <c r="O11" i="3"/>
  <c r="O10" i="3"/>
  <c r="O9" i="3"/>
  <c r="O8" i="3"/>
  <c r="O7" i="3"/>
  <c r="O6" i="3"/>
  <c r="F4" i="7" s="1"/>
  <c r="F12" i="7"/>
  <c r="F14" i="7"/>
  <c r="O5" i="3"/>
  <c r="M13" i="9"/>
  <c r="M14" i="9"/>
  <c r="M12" i="9"/>
  <c r="M11" i="9"/>
  <c r="M10" i="9"/>
  <c r="M9" i="9"/>
  <c r="M8" i="9"/>
  <c r="M7" i="9"/>
  <c r="M6" i="9"/>
  <c r="E14" i="7"/>
  <c r="M5" i="9"/>
  <c r="M9" i="1"/>
  <c r="D20" i="7" s="1"/>
  <c r="M8" i="1"/>
  <c r="M7" i="1"/>
  <c r="M6" i="1"/>
  <c r="D18" i="7"/>
  <c r="M5" i="1"/>
  <c r="D7" i="7" s="1"/>
  <c r="E16" i="7"/>
  <c r="E5" i="7"/>
  <c r="F5" i="7"/>
  <c r="F10" i="7"/>
  <c r="F18" i="7"/>
  <c r="F21" i="7"/>
  <c r="F7" i="7"/>
  <c r="F6" i="7"/>
  <c r="G21" i="7"/>
  <c r="H10" i="7"/>
  <c r="H19" i="7"/>
  <c r="I9" i="7"/>
  <c r="I12" i="7"/>
  <c r="I21" i="7"/>
  <c r="I14" i="7"/>
  <c r="A6" i="12"/>
  <c r="A7" i="12"/>
  <c r="A8" i="12"/>
  <c r="A9" i="12"/>
  <c r="A10" i="12"/>
  <c r="A11" i="12"/>
  <c r="A12" i="12"/>
  <c r="A13" i="12"/>
  <c r="A14" i="12"/>
  <c r="A15" i="12"/>
  <c r="A16" i="12"/>
  <c r="A17" i="12"/>
  <c r="A18" i="12"/>
  <c r="A19" i="12"/>
  <c r="A20" i="12"/>
  <c r="A21" i="12"/>
  <c r="A22" i="12"/>
  <c r="A23" i="12"/>
  <c r="A24" i="12"/>
  <c r="A5" i="12"/>
  <c r="A6" i="11"/>
  <c r="A7" i="11"/>
  <c r="A8" i="11"/>
  <c r="A9" i="11"/>
  <c r="A10" i="11"/>
  <c r="A11" i="11"/>
  <c r="A12" i="11"/>
  <c r="A13" i="11"/>
  <c r="A14" i="11"/>
  <c r="A15" i="11"/>
  <c r="A16" i="11"/>
  <c r="A17" i="11"/>
  <c r="A18" i="11"/>
  <c r="A19" i="11"/>
  <c r="A20" i="11"/>
  <c r="A21" i="11"/>
  <c r="A22" i="11"/>
  <c r="A5" i="11"/>
  <c r="A6" i="10"/>
  <c r="A7" i="10"/>
  <c r="A8" i="10"/>
  <c r="A9" i="10"/>
  <c r="A10" i="10"/>
  <c r="A11" i="10"/>
  <c r="A12" i="10"/>
  <c r="A13" i="10"/>
  <c r="A14" i="10"/>
  <c r="A15" i="10"/>
  <c r="A16" i="10"/>
  <c r="A17" i="10"/>
  <c r="A18" i="10"/>
  <c r="A19" i="10"/>
  <c r="A20" i="10"/>
  <c r="A5" i="10"/>
  <c r="A6" i="3"/>
  <c r="A7" i="3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5" i="3"/>
  <c r="A6" i="9"/>
  <c r="A7" i="9"/>
  <c r="A8" i="9"/>
  <c r="A9" i="9"/>
  <c r="A10" i="9"/>
  <c r="A11" i="9"/>
  <c r="A12" i="9"/>
  <c r="A13" i="9"/>
  <c r="A14" i="9"/>
  <c r="A5" i="9"/>
  <c r="A3" i="13"/>
  <c r="A4" i="13"/>
  <c r="A5" i="13"/>
  <c r="A6" i="13"/>
  <c r="A7" i="13"/>
  <c r="A8" i="13"/>
  <c r="A9" i="13"/>
  <c r="A10" i="13"/>
  <c r="A11" i="13"/>
  <c r="A12" i="13"/>
  <c r="A13" i="13"/>
  <c r="A14" i="13"/>
  <c r="A15" i="13"/>
  <c r="A16" i="13"/>
  <c r="A17" i="13"/>
  <c r="A18" i="13"/>
  <c r="A19" i="13"/>
  <c r="A20" i="13"/>
  <c r="A21" i="13"/>
  <c r="A22" i="13"/>
  <c r="A23" i="13"/>
  <c r="A24" i="13"/>
  <c r="A25" i="13"/>
  <c r="A26" i="13"/>
  <c r="A27" i="13"/>
  <c r="A28" i="13"/>
  <c r="A29" i="13"/>
  <c r="A30" i="13"/>
  <c r="A31" i="13"/>
  <c r="A33" i="13"/>
  <c r="A34" i="13"/>
  <c r="A35" i="13"/>
  <c r="A36" i="13"/>
  <c r="A37" i="13"/>
  <c r="A38" i="13"/>
  <c r="A39" i="13"/>
  <c r="A40" i="13"/>
  <c r="A2" i="13"/>
  <c r="A6" i="1"/>
  <c r="A7" i="1"/>
  <c r="A8" i="1"/>
  <c r="A9" i="1"/>
  <c r="A10" i="1"/>
  <c r="A5" i="1"/>
  <c r="D6" i="12"/>
  <c r="N6" i="12" s="1"/>
  <c r="D7" i="12"/>
  <c r="J7" i="12" s="1"/>
  <c r="D8" i="12"/>
  <c r="N8" i="12" s="1"/>
  <c r="D9" i="12"/>
  <c r="F9" i="12" s="1"/>
  <c r="D10" i="12"/>
  <c r="D11" i="12"/>
  <c r="F11" i="12" s="1"/>
  <c r="D12" i="12"/>
  <c r="H12" i="12" s="1"/>
  <c r="D13" i="12"/>
  <c r="F13" i="12" s="1"/>
  <c r="D14" i="12"/>
  <c r="H14" i="12" s="1"/>
  <c r="D15" i="12"/>
  <c r="N15" i="12" s="1"/>
  <c r="D16" i="12"/>
  <c r="H16" i="12" s="1"/>
  <c r="D17" i="12"/>
  <c r="J17" i="12" s="1"/>
  <c r="D18" i="12"/>
  <c r="D19" i="12"/>
  <c r="L19" i="12" s="1"/>
  <c r="D20" i="12"/>
  <c r="N20" i="12" s="1"/>
  <c r="D21" i="12"/>
  <c r="H21" i="12" s="1"/>
  <c r="D22" i="12"/>
  <c r="H22" i="12" s="1"/>
  <c r="D23" i="12"/>
  <c r="N23" i="12" s="1"/>
  <c r="D24" i="12"/>
  <c r="N24" i="12" s="1"/>
  <c r="D5" i="12"/>
  <c r="L5" i="12" s="1"/>
  <c r="D6" i="11"/>
  <c r="N6" i="11" s="1"/>
  <c r="D7" i="11"/>
  <c r="J7" i="11" s="1"/>
  <c r="D8" i="11"/>
  <c r="L8" i="11" s="1"/>
  <c r="D9" i="11"/>
  <c r="N9" i="11" s="1"/>
  <c r="D10" i="11"/>
  <c r="J10" i="11" s="1"/>
  <c r="D11" i="11"/>
  <c r="H11" i="11" s="1"/>
  <c r="D12" i="11"/>
  <c r="N12" i="11" s="1"/>
  <c r="D13" i="11"/>
  <c r="H13" i="11" s="1"/>
  <c r="D14" i="11"/>
  <c r="H14" i="11" s="1"/>
  <c r="D15" i="11"/>
  <c r="L15" i="11" s="1"/>
  <c r="D16" i="11"/>
  <c r="H16" i="11" s="1"/>
  <c r="D17" i="11"/>
  <c r="N17" i="11" s="1"/>
  <c r="D18" i="11"/>
  <c r="N18" i="11" s="1"/>
  <c r="D19" i="11"/>
  <c r="F19" i="11" s="1"/>
  <c r="D20" i="11"/>
  <c r="J20" i="11" s="1"/>
  <c r="D21" i="11"/>
  <c r="H21" i="11" s="1"/>
  <c r="D22" i="11"/>
  <c r="H22" i="11" s="1"/>
  <c r="D5" i="11"/>
  <c r="H5" i="11"/>
  <c r="D6" i="10"/>
  <c r="L6" i="10" s="1"/>
  <c r="D7" i="10"/>
  <c r="N7" i="10" s="1"/>
  <c r="D8" i="10"/>
  <c r="L8" i="10" s="1"/>
  <c r="D9" i="10"/>
  <c r="N9" i="10" s="1"/>
  <c r="D10" i="10"/>
  <c r="J10" i="10" s="1"/>
  <c r="D11" i="10"/>
  <c r="J11" i="10" s="1"/>
  <c r="D12" i="10"/>
  <c r="J12" i="10" s="1"/>
  <c r="D13" i="10"/>
  <c r="L13" i="10"/>
  <c r="D14" i="10"/>
  <c r="L14" i="10" s="1"/>
  <c r="H14" i="10"/>
  <c r="D15" i="10"/>
  <c r="H15" i="10" s="1"/>
  <c r="D16" i="10"/>
  <c r="J16" i="10" s="1"/>
  <c r="D17" i="10"/>
  <c r="F17" i="10" s="1"/>
  <c r="D18" i="10"/>
  <c r="J18" i="10" s="1"/>
  <c r="D19" i="10"/>
  <c r="H19" i="10" s="1"/>
  <c r="D20" i="10"/>
  <c r="J20" i="10" s="1"/>
  <c r="D5" i="10"/>
  <c r="D6" i="3"/>
  <c r="F6" i="3" s="1"/>
  <c r="D7" i="3"/>
  <c r="L7" i="3" s="1"/>
  <c r="D8" i="3"/>
  <c r="F8" i="3" s="1"/>
  <c r="D9" i="3"/>
  <c r="F9" i="3" s="1"/>
  <c r="D10" i="3"/>
  <c r="J10" i="3" s="1"/>
  <c r="D11" i="3"/>
  <c r="N11" i="3" s="1"/>
  <c r="D12" i="3"/>
  <c r="L12" i="3" s="1"/>
  <c r="D13" i="3"/>
  <c r="N13" i="3" s="1"/>
  <c r="D14" i="3"/>
  <c r="H14" i="3" s="1"/>
  <c r="D15" i="3"/>
  <c r="H15" i="3" s="1"/>
  <c r="D16" i="3"/>
  <c r="L16" i="3" s="1"/>
  <c r="D17" i="3"/>
  <c r="J17" i="3" s="1"/>
  <c r="D18" i="3"/>
  <c r="J18" i="3" s="1"/>
  <c r="L18" i="3"/>
  <c r="D19" i="3"/>
  <c r="F19" i="3" s="1"/>
  <c r="D20" i="3"/>
  <c r="D5" i="3"/>
  <c r="F5" i="3" s="1"/>
  <c r="D5" i="9"/>
  <c r="F5" i="9" s="1"/>
  <c r="D6" i="9"/>
  <c r="L6" i="9" s="1"/>
  <c r="D7" i="9"/>
  <c r="F7" i="9" s="1"/>
  <c r="D8" i="9"/>
  <c r="H8" i="9" s="1"/>
  <c r="D9" i="9"/>
  <c r="L9" i="9" s="1"/>
  <c r="D10" i="9"/>
  <c r="H10" i="9" s="1"/>
  <c r="L10" i="9"/>
  <c r="D11" i="9"/>
  <c r="H11" i="9" s="1"/>
  <c r="D12" i="9"/>
  <c r="H12" i="9" s="1"/>
  <c r="D13" i="9"/>
  <c r="J13" i="9" s="1"/>
  <c r="D14" i="9"/>
  <c r="D5" i="1"/>
  <c r="H5" i="1" s="1"/>
  <c r="D6" i="1"/>
  <c r="F6" i="1" s="1"/>
  <c r="D7" i="1"/>
  <c r="H7" i="1" s="1"/>
  <c r="D8" i="1"/>
  <c r="H8" i="1" s="1"/>
  <c r="D9" i="1"/>
  <c r="H9" i="1" s="1"/>
  <c r="D10" i="1"/>
  <c r="H10" i="1" s="1"/>
  <c r="I20" i="7"/>
  <c r="F20" i="7"/>
  <c r="H14" i="7"/>
  <c r="E12" i="7"/>
  <c r="H9" i="7"/>
  <c r="H4" i="7"/>
  <c r="L7" i="9"/>
  <c r="J11" i="9"/>
  <c r="H7" i="9"/>
  <c r="H13" i="9"/>
  <c r="E9" i="7"/>
  <c r="F19" i="12"/>
  <c r="N19" i="12"/>
  <c r="I7" i="7"/>
  <c r="I4" i="7"/>
  <c r="I16" i="7"/>
  <c r="N18" i="12"/>
  <c r="L18" i="12"/>
  <c r="J18" i="12"/>
  <c r="H18" i="12"/>
  <c r="F18" i="12"/>
  <c r="L23" i="12"/>
  <c r="L14" i="12"/>
  <c r="J14" i="12"/>
  <c r="I6" i="7"/>
  <c r="N10" i="12"/>
  <c r="L10" i="12"/>
  <c r="J10" i="12"/>
  <c r="H10" i="12"/>
  <c r="F10" i="12"/>
  <c r="L6" i="12"/>
  <c r="J6" i="12"/>
  <c r="H6" i="12"/>
  <c r="L16" i="12"/>
  <c r="J16" i="12"/>
  <c r="I18" i="7"/>
  <c r="H20" i="12"/>
  <c r="L7" i="12"/>
  <c r="N22" i="12"/>
  <c r="L22" i="12"/>
  <c r="J22" i="12"/>
  <c r="F22" i="12"/>
  <c r="L19" i="11"/>
  <c r="H3" i="7"/>
  <c r="F11" i="11"/>
  <c r="N10" i="11"/>
  <c r="L10" i="11"/>
  <c r="H10" i="11"/>
  <c r="F10" i="11"/>
  <c r="L6" i="11"/>
  <c r="J6" i="11"/>
  <c r="H6" i="11"/>
  <c r="H7" i="7"/>
  <c r="N14" i="11"/>
  <c r="L14" i="11"/>
  <c r="J14" i="11"/>
  <c r="F14" i="11"/>
  <c r="H18" i="7"/>
  <c r="L18" i="11"/>
  <c r="H18" i="11"/>
  <c r="H5" i="7"/>
  <c r="L7" i="11"/>
  <c r="F13" i="10"/>
  <c r="G16" i="7"/>
  <c r="N16" i="10"/>
  <c r="L16" i="10"/>
  <c r="F16" i="10"/>
  <c r="G15" i="7"/>
  <c r="G12" i="7"/>
  <c r="G9" i="7"/>
  <c r="G7" i="7"/>
  <c r="F8" i="10"/>
  <c r="G14" i="7"/>
  <c r="F7" i="10"/>
  <c r="F9" i="7"/>
  <c r="F15" i="7"/>
  <c r="F16" i="7"/>
  <c r="F13" i="7"/>
  <c r="E18" i="7"/>
  <c r="E7" i="7"/>
  <c r="E15" i="7"/>
  <c r="D15" i="7"/>
  <c r="D16" i="7"/>
  <c r="H18" i="3"/>
  <c r="N14" i="3"/>
  <c r="F10" i="3"/>
  <c r="H10" i="3"/>
  <c r="N10" i="3"/>
  <c r="H12" i="3"/>
  <c r="J12" i="3"/>
  <c r="F16" i="3"/>
  <c r="J16" i="3"/>
  <c r="F9" i="1"/>
  <c r="F3" i="7"/>
  <c r="H11" i="3"/>
  <c r="L10" i="3"/>
  <c r="N18" i="3"/>
  <c r="F18" i="3"/>
  <c r="H10" i="10"/>
  <c r="N7" i="3"/>
  <c r="F17" i="12"/>
  <c r="F18" i="10"/>
  <c r="F8" i="12"/>
  <c r="L20" i="11"/>
  <c r="J5" i="3"/>
  <c r="H7" i="12"/>
  <c r="N11" i="12"/>
  <c r="L9" i="12"/>
  <c r="L17" i="3"/>
  <c r="H9" i="10"/>
  <c r="J13" i="10"/>
  <c r="N5" i="11"/>
  <c r="F13" i="11"/>
  <c r="H19" i="11"/>
  <c r="H23" i="12"/>
  <c r="J19" i="12"/>
  <c r="N13" i="12"/>
  <c r="H9" i="12"/>
  <c r="F16" i="12"/>
  <c r="N16" i="12"/>
  <c r="J8" i="12"/>
  <c r="N17" i="12"/>
  <c r="N21" i="12"/>
  <c r="J13" i="12"/>
  <c r="F20" i="12"/>
  <c r="F20" i="11"/>
  <c r="L16" i="11"/>
  <c r="L12" i="11"/>
  <c r="J11" i="11"/>
  <c r="F5" i="11"/>
  <c r="N16" i="11"/>
  <c r="H7" i="11"/>
  <c r="F18" i="11"/>
  <c r="F6" i="11"/>
  <c r="F12" i="11"/>
  <c r="N11" i="11"/>
  <c r="J5" i="11"/>
  <c r="H15" i="11"/>
  <c r="J7" i="10"/>
  <c r="H11" i="10"/>
  <c r="F15" i="10"/>
  <c r="L7" i="10"/>
  <c r="F14" i="10"/>
  <c r="N14" i="10"/>
  <c r="L10" i="10"/>
  <c r="L11" i="10"/>
  <c r="J15" i="10"/>
  <c r="F10" i="10"/>
  <c r="L9" i="10"/>
  <c r="N13" i="10"/>
  <c r="H17" i="3"/>
  <c r="L15" i="3"/>
  <c r="F9" i="9"/>
  <c r="N15" i="3"/>
  <c r="L19" i="3"/>
  <c r="F17" i="3"/>
  <c r="H7" i="3"/>
  <c r="J9" i="10"/>
  <c r="N11" i="10"/>
  <c r="L15" i="10"/>
  <c r="H13" i="10"/>
  <c r="F7" i="11"/>
  <c r="N7" i="11"/>
  <c r="H9" i="11"/>
  <c r="L5" i="11"/>
  <c r="F15" i="11"/>
  <c r="L13" i="11"/>
  <c r="J19" i="11"/>
  <c r="F7" i="12"/>
  <c r="N7" i="12"/>
  <c r="L11" i="12"/>
  <c r="J23" i="12"/>
  <c r="H17" i="12"/>
  <c r="L21" i="12"/>
  <c r="H19" i="12"/>
  <c r="J9" i="12"/>
  <c r="F10" i="9"/>
  <c r="J10" i="9"/>
  <c r="H7" i="10"/>
  <c r="F9" i="10"/>
  <c r="N19" i="11"/>
  <c r="F23" i="12"/>
  <c r="N9" i="12"/>
  <c r="F8" i="9"/>
  <c r="L6" i="1"/>
  <c r="J6" i="1"/>
  <c r="F7" i="1"/>
  <c r="H32" i="13"/>
  <c r="L32" i="13"/>
  <c r="G32" i="13"/>
  <c r="K32" i="13"/>
  <c r="J32" i="13"/>
  <c r="I32" i="13"/>
  <c r="F32" i="13"/>
  <c r="I4" i="13"/>
  <c r="I12" i="13"/>
  <c r="I20" i="13"/>
  <c r="I28" i="13"/>
  <c r="I37" i="13"/>
  <c r="K18" i="13"/>
  <c r="K35" i="13"/>
  <c r="L12" i="13"/>
  <c r="F10" i="13"/>
  <c r="F18" i="13"/>
  <c r="F26" i="13"/>
  <c r="F35" i="13"/>
  <c r="G5" i="13"/>
  <c r="G17" i="13"/>
  <c r="G34" i="13"/>
  <c r="H13" i="13"/>
  <c r="L14" i="13"/>
  <c r="H21" i="13"/>
  <c r="L29" i="13"/>
  <c r="J13" i="13"/>
  <c r="G24" i="13"/>
  <c r="H36" i="13"/>
  <c r="E7" i="13"/>
  <c r="E15" i="13"/>
  <c r="E23" i="13"/>
  <c r="E31" i="13"/>
  <c r="E40" i="13"/>
  <c r="K23" i="13"/>
  <c r="K40" i="13"/>
  <c r="J4" i="13"/>
  <c r="J12" i="13"/>
  <c r="J20" i="13"/>
  <c r="J28" i="13"/>
  <c r="J37" i="13"/>
  <c r="G8" i="13"/>
  <c r="G22" i="13"/>
  <c r="G39" i="13"/>
  <c r="H22" i="13"/>
  <c r="L24" i="13"/>
  <c r="H31" i="13"/>
  <c r="F2" i="13"/>
  <c r="K34" i="13"/>
  <c r="J17" i="13"/>
  <c r="K4" i="13"/>
  <c r="H26" i="13"/>
  <c r="I3" i="13"/>
  <c r="I11" i="13"/>
  <c r="I19" i="13"/>
  <c r="I27" i="13"/>
  <c r="I36" i="13"/>
  <c r="K16" i="13"/>
  <c r="K33" i="13"/>
  <c r="L10" i="13"/>
  <c r="F9" i="13"/>
  <c r="F17" i="13"/>
  <c r="F25" i="13"/>
  <c r="F34" i="13"/>
  <c r="G4" i="13"/>
  <c r="K14" i="13"/>
  <c r="G31" i="13"/>
  <c r="H11" i="13"/>
  <c r="L25" i="13"/>
  <c r="H17" i="13"/>
  <c r="L23" i="13"/>
  <c r="E4" i="13"/>
  <c r="E12" i="13"/>
  <c r="E20" i="13"/>
  <c r="E30" i="13"/>
  <c r="E39" i="13"/>
  <c r="K25" i="13"/>
  <c r="L11" i="13"/>
  <c r="J15" i="13"/>
  <c r="J29" i="13"/>
  <c r="G9" i="13"/>
  <c r="H12" i="13"/>
  <c r="H19" i="13"/>
  <c r="G20" i="13"/>
  <c r="L17" i="13"/>
  <c r="F14" i="13"/>
  <c r="H28" i="13"/>
  <c r="H2" i="13"/>
  <c r="E3" i="13"/>
  <c r="E27" i="13"/>
  <c r="K31" i="13"/>
  <c r="J16" i="13"/>
  <c r="K13" i="13"/>
  <c r="H10" i="13"/>
  <c r="L21" i="13"/>
  <c r="H27" i="13"/>
  <c r="I23" i="13"/>
  <c r="K24" i="13"/>
  <c r="F13" i="13"/>
  <c r="F38" i="13"/>
  <c r="G40" i="13"/>
  <c r="H24" i="13"/>
  <c r="J2" i="13"/>
  <c r="E24" i="13"/>
  <c r="K38" i="13"/>
  <c r="J38" i="13"/>
  <c r="L27" i="13"/>
  <c r="I6" i="13"/>
  <c r="I14" i="13"/>
  <c r="I22" i="13"/>
  <c r="I30" i="13"/>
  <c r="I39" i="13"/>
  <c r="K22" i="13"/>
  <c r="K39" i="13"/>
  <c r="F4" i="13"/>
  <c r="F12" i="13"/>
  <c r="F20" i="13"/>
  <c r="F28" i="13"/>
  <c r="F37" i="13"/>
  <c r="K7" i="13"/>
  <c r="G21" i="13"/>
  <c r="G38" i="13"/>
  <c r="H20" i="13"/>
  <c r="L22" i="13"/>
  <c r="H29" i="13"/>
  <c r="L38" i="13"/>
  <c r="J31" i="13"/>
  <c r="L3" i="13"/>
  <c r="K2" i="13"/>
  <c r="E9" i="13"/>
  <c r="E17" i="13"/>
  <c r="E25" i="13"/>
  <c r="E34" i="13"/>
  <c r="G12" i="13"/>
  <c r="K27" i="13"/>
  <c r="L5" i="13"/>
  <c r="J6" i="13"/>
  <c r="J14" i="13"/>
  <c r="J22" i="13"/>
  <c r="J30" i="13"/>
  <c r="J39" i="13"/>
  <c r="G10" i="13"/>
  <c r="G26" i="13"/>
  <c r="H6" i="13"/>
  <c r="H30" i="13"/>
  <c r="L33" i="13"/>
  <c r="H40" i="13"/>
  <c r="L2" i="13"/>
  <c r="L7" i="13"/>
  <c r="J23" i="13"/>
  <c r="G16" i="13"/>
  <c r="L20" i="13"/>
  <c r="I5" i="13"/>
  <c r="I13" i="13"/>
  <c r="I21" i="13"/>
  <c r="I29" i="13"/>
  <c r="I38" i="13"/>
  <c r="K20" i="13"/>
  <c r="K37" i="13"/>
  <c r="F3" i="13"/>
  <c r="F11" i="13"/>
  <c r="F19" i="13"/>
  <c r="F27" i="13"/>
  <c r="F36" i="13"/>
  <c r="G6" i="13"/>
  <c r="G19" i="13"/>
  <c r="G36" i="13"/>
  <c r="H16" i="13"/>
  <c r="L18" i="13"/>
  <c r="H25" i="13"/>
  <c r="L34" i="13"/>
  <c r="E6" i="13"/>
  <c r="E14" i="13"/>
  <c r="E22" i="13"/>
  <c r="E33" i="13"/>
  <c r="G7" i="13"/>
  <c r="K29" i="13"/>
  <c r="J5" i="13"/>
  <c r="J19" i="13"/>
  <c r="J34" i="13"/>
  <c r="H18" i="13"/>
  <c r="I8" i="13"/>
  <c r="I24" i="13"/>
  <c r="G11" i="13"/>
  <c r="L4" i="13"/>
  <c r="F30" i="13"/>
  <c r="K9" i="13"/>
  <c r="H5" i="13"/>
  <c r="H38" i="13"/>
  <c r="H35" i="13"/>
  <c r="E19" i="13"/>
  <c r="E36" i="13"/>
  <c r="J8" i="13"/>
  <c r="J24" i="13"/>
  <c r="K3" i="13"/>
  <c r="H39" i="13"/>
  <c r="J3" i="13"/>
  <c r="G28" i="13"/>
  <c r="I7" i="13"/>
  <c r="I40" i="13"/>
  <c r="H3" i="13"/>
  <c r="F29" i="13"/>
  <c r="G23" i="13"/>
  <c r="H34" i="13"/>
  <c r="E8" i="13"/>
  <c r="E35" i="13"/>
  <c r="J21" i="13"/>
  <c r="L40" i="13"/>
  <c r="I10" i="13"/>
  <c r="I18" i="13"/>
  <c r="I26" i="13"/>
  <c r="I35" i="13"/>
  <c r="G15" i="13"/>
  <c r="K30" i="13"/>
  <c r="L8" i="13"/>
  <c r="F8" i="13"/>
  <c r="F16" i="13"/>
  <c r="F24" i="13"/>
  <c r="F33" i="13"/>
  <c r="G3" i="13"/>
  <c r="K12" i="13"/>
  <c r="G29" i="13"/>
  <c r="H9" i="13"/>
  <c r="H37" i="13"/>
  <c r="L39" i="13"/>
  <c r="L19" i="13"/>
  <c r="E2" i="13"/>
  <c r="K11" i="13"/>
  <c r="L28" i="13"/>
  <c r="E5" i="13"/>
  <c r="E13" i="13"/>
  <c r="E21" i="13"/>
  <c r="E29" i="13"/>
  <c r="E38" i="13"/>
  <c r="K19" i="13"/>
  <c r="K36" i="13"/>
  <c r="L13" i="13"/>
  <c r="J10" i="13"/>
  <c r="J18" i="13"/>
  <c r="J26" i="13"/>
  <c r="J35" i="13"/>
  <c r="K5" i="13"/>
  <c r="G18" i="13"/>
  <c r="G35" i="13"/>
  <c r="H14" i="13"/>
  <c r="L16" i="13"/>
  <c r="H23" i="13"/>
  <c r="L31" i="13"/>
  <c r="K21" i="13"/>
  <c r="J9" i="13"/>
  <c r="J36" i="13"/>
  <c r="H8" i="13"/>
  <c r="L36" i="13"/>
  <c r="I9" i="13"/>
  <c r="I17" i="13"/>
  <c r="I25" i="13"/>
  <c r="I34" i="13"/>
  <c r="G13" i="13"/>
  <c r="K28" i="13"/>
  <c r="L6" i="13"/>
  <c r="F7" i="13"/>
  <c r="F15" i="13"/>
  <c r="F23" i="13"/>
  <c r="F31" i="13"/>
  <c r="F40" i="13"/>
  <c r="K10" i="13"/>
  <c r="G27" i="13"/>
  <c r="H7" i="13"/>
  <c r="H33" i="13"/>
  <c r="L35" i="13"/>
  <c r="L15" i="13"/>
  <c r="I2" i="13"/>
  <c r="E10" i="13"/>
  <c r="E18" i="13"/>
  <c r="E26" i="13"/>
  <c r="E37" i="13"/>
  <c r="K17" i="13"/>
  <c r="H4" i="13"/>
  <c r="J11" i="13"/>
  <c r="J25" i="13"/>
  <c r="K6" i="13"/>
  <c r="G37" i="13"/>
  <c r="L37" i="13"/>
  <c r="G2" i="13"/>
  <c r="I16" i="13"/>
  <c r="I33" i="13"/>
  <c r="K26" i="13"/>
  <c r="F6" i="13"/>
  <c r="F22" i="13"/>
  <c r="F39" i="13"/>
  <c r="G25" i="13"/>
  <c r="L30" i="13"/>
  <c r="J40" i="13"/>
  <c r="E11" i="13"/>
  <c r="K15" i="13"/>
  <c r="L9" i="13"/>
  <c r="J33" i="13"/>
  <c r="G30" i="13"/>
  <c r="H15" i="13"/>
  <c r="E28" i="13"/>
  <c r="J27" i="13"/>
  <c r="I15" i="13"/>
  <c r="I31" i="13"/>
  <c r="F5" i="13"/>
  <c r="F21" i="13"/>
  <c r="K8" i="13"/>
  <c r="L26" i="13"/>
  <c r="E16" i="13"/>
  <c r="G14" i="13"/>
  <c r="J7" i="13"/>
  <c r="G33" i="13"/>
  <c r="L8" i="9" l="1"/>
  <c r="L17" i="12"/>
  <c r="F8" i="1"/>
  <c r="H6" i="1"/>
  <c r="H11" i="1" s="1"/>
  <c r="J8" i="9"/>
  <c r="N9" i="3"/>
  <c r="N17" i="3"/>
  <c r="J7" i="3"/>
  <c r="N15" i="10"/>
  <c r="J12" i="11"/>
  <c r="N19" i="3"/>
  <c r="N6" i="3"/>
  <c r="N12" i="3"/>
  <c r="F12" i="3"/>
  <c r="H6" i="3"/>
  <c r="N18" i="10"/>
  <c r="N8" i="10"/>
  <c r="F8" i="11"/>
  <c r="F11" i="9"/>
  <c r="L8" i="12"/>
  <c r="N16" i="3"/>
  <c r="J8" i="1"/>
  <c r="H19" i="3"/>
  <c r="J17" i="11"/>
  <c r="H15" i="12"/>
  <c r="J13" i="11"/>
  <c r="J14" i="3"/>
  <c r="F14" i="3"/>
  <c r="H12" i="10"/>
  <c r="L11" i="9"/>
  <c r="F5" i="1"/>
  <c r="F11" i="1" s="1"/>
  <c r="F15" i="12"/>
  <c r="F5" i="12"/>
  <c r="J9" i="3"/>
  <c r="J9" i="9"/>
  <c r="H9" i="3"/>
  <c r="J19" i="3"/>
  <c r="F16" i="11"/>
  <c r="J8" i="11"/>
  <c r="H8" i="11"/>
  <c r="H23" i="11" s="1"/>
  <c r="H5" i="12"/>
  <c r="N12" i="12"/>
  <c r="J21" i="12"/>
  <c r="J9" i="11"/>
  <c r="L15" i="12"/>
  <c r="N6" i="10"/>
  <c r="L21" i="11"/>
  <c r="H17" i="11"/>
  <c r="J14" i="10"/>
  <c r="J5" i="1"/>
  <c r="L9" i="3"/>
  <c r="J17" i="10"/>
  <c r="J8" i="10"/>
  <c r="F6" i="10"/>
  <c r="L12" i="10"/>
  <c r="H16" i="10"/>
  <c r="N8" i="11"/>
  <c r="J16" i="11"/>
  <c r="J20" i="12"/>
  <c r="H8" i="12"/>
  <c r="F14" i="12"/>
  <c r="N14" i="12"/>
  <c r="J9" i="1"/>
  <c r="F21" i="11"/>
  <c r="H6" i="10"/>
  <c r="L9" i="1"/>
  <c r="H8" i="10"/>
  <c r="L7" i="1"/>
  <c r="J7" i="1"/>
  <c r="J15" i="12"/>
  <c r="J21" i="11"/>
  <c r="F11" i="3"/>
  <c r="H9" i="9"/>
  <c r="L11" i="3"/>
  <c r="H13" i="3"/>
  <c r="J6" i="10"/>
  <c r="H20" i="11"/>
  <c r="N20" i="11"/>
  <c r="F12" i="12"/>
  <c r="L20" i="12"/>
  <c r="L17" i="11"/>
  <c r="N13" i="11"/>
  <c r="F21" i="12"/>
  <c r="F9" i="11"/>
  <c r="L12" i="12"/>
  <c r="L5" i="1"/>
  <c r="H8" i="3"/>
  <c r="H12" i="11"/>
  <c r="J11" i="12"/>
  <c r="J12" i="12"/>
  <c r="J11" i="3"/>
  <c r="J24" i="12"/>
  <c r="J10" i="1"/>
  <c r="L8" i="3"/>
  <c r="J7" i="9"/>
  <c r="J12" i="9"/>
  <c r="F12" i="9"/>
  <c r="F10" i="1"/>
  <c r="H6" i="9"/>
  <c r="J19" i="10"/>
  <c r="L17" i="10"/>
  <c r="F15" i="3"/>
  <c r="H5" i="9"/>
  <c r="H5" i="3"/>
  <c r="N5" i="3"/>
  <c r="L19" i="10"/>
  <c r="L10" i="1"/>
  <c r="L13" i="9"/>
  <c r="L13" i="3"/>
  <c r="H16" i="3"/>
  <c r="J6" i="3"/>
  <c r="J8" i="3"/>
  <c r="L14" i="3"/>
  <c r="F12" i="10"/>
  <c r="N12" i="10"/>
  <c r="F13" i="9"/>
  <c r="L12" i="9"/>
  <c r="J5" i="9"/>
  <c r="J15" i="3"/>
  <c r="F13" i="3"/>
  <c r="L6" i="3"/>
  <c r="N19" i="10"/>
  <c r="H17" i="10"/>
  <c r="N10" i="10"/>
  <c r="N21" i="11"/>
  <c r="F17" i="11"/>
  <c r="J15" i="11"/>
  <c r="L11" i="11"/>
  <c r="L9" i="11"/>
  <c r="L23" i="11" s="1"/>
  <c r="J5" i="12"/>
  <c r="H13" i="12"/>
  <c r="H11" i="12"/>
  <c r="L20" i="10"/>
  <c r="J22" i="11"/>
  <c r="H24" i="12"/>
  <c r="F20" i="10"/>
  <c r="N20" i="10"/>
  <c r="L22" i="11"/>
  <c r="F19" i="10"/>
  <c r="L5" i="3"/>
  <c r="J6" i="9"/>
  <c r="F6" i="9"/>
  <c r="L13" i="12"/>
  <c r="N5" i="12"/>
  <c r="N25" i="12" s="1"/>
  <c r="N15" i="11"/>
  <c r="N23" i="11" s="1"/>
  <c r="F11" i="10"/>
  <c r="J13" i="3"/>
  <c r="N17" i="10"/>
  <c r="H18" i="10"/>
  <c r="F7" i="3"/>
  <c r="L5" i="9"/>
  <c r="N8" i="3"/>
  <c r="L18" i="10"/>
  <c r="J18" i="11"/>
  <c r="F6" i="12"/>
  <c r="F25" i="12" s="1"/>
  <c r="H20" i="10"/>
  <c r="F22" i="11"/>
  <c r="N22" i="11"/>
  <c r="L24" i="12"/>
  <c r="F24" i="12"/>
  <c r="J19" i="7"/>
  <c r="J17" i="7"/>
  <c r="J21" i="7"/>
  <c r="J9" i="7"/>
  <c r="G3" i="7"/>
  <c r="J13" i="7"/>
  <c r="J6" i="7"/>
  <c r="J10" i="7"/>
  <c r="J4" i="7"/>
  <c r="J5" i="7"/>
  <c r="J14" i="7"/>
  <c r="J12" i="7"/>
  <c r="J16" i="7"/>
  <c r="J20" i="7"/>
  <c r="J3" i="7"/>
  <c r="J18" i="7"/>
  <c r="J15" i="7"/>
  <c r="J7" i="7"/>
  <c r="L8" i="1"/>
  <c r="J5" i="10"/>
  <c r="H5" i="10"/>
  <c r="F5" i="10"/>
  <c r="L5" i="10"/>
  <c r="N5" i="10"/>
  <c r="J21" i="10" l="1"/>
  <c r="L21" i="10"/>
  <c r="L11" i="1"/>
  <c r="L21" i="3"/>
  <c r="J11" i="1"/>
  <c r="F21" i="10"/>
  <c r="L15" i="9"/>
  <c r="L25" i="12"/>
  <c r="J23" i="11"/>
  <c r="C25" i="11" s="1"/>
  <c r="H15" i="9"/>
  <c r="F21" i="3"/>
  <c r="F15" i="9"/>
  <c r="J25" i="12"/>
  <c r="F23" i="11"/>
  <c r="J21" i="3"/>
  <c r="H21" i="10"/>
  <c r="J15" i="9"/>
  <c r="N21" i="10"/>
  <c r="N21" i="3"/>
  <c r="H25" i="12"/>
  <c r="C27" i="12" s="1"/>
  <c r="H21" i="3"/>
  <c r="C23" i="10" l="1"/>
  <c r="D13" i="1"/>
  <c r="H13" i="1" s="1"/>
  <c r="C23" i="3"/>
  <c r="C17" i="9"/>
  <c r="F27" i="12" l="1"/>
  <c r="F25" i="11"/>
  <c r="H17" i="9"/>
  <c r="F23" i="10"/>
  <c r="F23" i="3"/>
</calcChain>
</file>

<file path=xl/comments1.xml><?xml version="1.0" encoding="utf-8"?>
<comments xmlns="http://schemas.openxmlformats.org/spreadsheetml/2006/main">
  <authors>
    <author/>
  </authors>
  <commentList>
    <comment ref="C2" authorId="0">
      <text>
        <r>
          <rPr>
            <b/>
            <sz val="8"/>
            <color indexed="8"/>
            <rFont val="Times New Roman"/>
            <family val="1"/>
          </rPr>
          <t>saisir le nombres de paniers</t>
        </r>
      </text>
    </comment>
  </commentList>
</comments>
</file>

<file path=xl/comments2.xml><?xml version="1.0" encoding="utf-8"?>
<comments xmlns="http://schemas.openxmlformats.org/spreadsheetml/2006/main">
  <authors>
    <author/>
  </authors>
  <commentList>
    <comment ref="C2" authorId="0">
      <text>
        <r>
          <rPr>
            <b/>
            <sz val="8"/>
            <color indexed="8"/>
            <rFont val="Times New Roman"/>
            <family val="1"/>
          </rPr>
          <t xml:space="preserve">Poste 5:
</t>
        </r>
        <r>
          <rPr>
            <sz val="8"/>
            <color indexed="8"/>
            <rFont val="Times New Roman"/>
            <family val="1"/>
          </rPr>
          <t>saisir le nombre d'équivalents parts</t>
        </r>
      </text>
    </comment>
  </commentList>
</comments>
</file>

<file path=xl/sharedStrings.xml><?xml version="1.0" encoding="utf-8"?>
<sst xmlns="http://schemas.openxmlformats.org/spreadsheetml/2006/main" count="656" uniqueCount="123">
  <si>
    <t>Tableurs d'application de la méthode de planification des cultures d'une AMAP, pour des paniers de légumes équilibrés toute l'année, présentée dans la revue Passerelle Eco n°32</t>
  </si>
  <si>
    <t>Semaine  19</t>
  </si>
  <si>
    <t>Semaine 20</t>
  </si>
  <si>
    <t>Semaine 21</t>
  </si>
  <si>
    <t>Semaine 22</t>
  </si>
  <si>
    <t>Quantité nécessaire</t>
  </si>
  <si>
    <t>mai</t>
  </si>
  <si>
    <t>Légumes</t>
  </si>
  <si>
    <t>Unité</t>
  </si>
  <si>
    <t>P. U.</t>
  </si>
  <si>
    <t>Qté</t>
  </si>
  <si>
    <t>Montant</t>
  </si>
  <si>
    <t>botte</t>
  </si>
  <si>
    <t>salade</t>
  </si>
  <si>
    <t>pièce</t>
  </si>
  <si>
    <t>laitue</t>
  </si>
  <si>
    <t>radis</t>
  </si>
  <si>
    <t>kg</t>
  </si>
  <si>
    <t>bqt</t>
  </si>
  <si>
    <t>carottes</t>
  </si>
  <si>
    <t>oignons</t>
  </si>
  <si>
    <t>persil</t>
  </si>
  <si>
    <t>Prix du panier</t>
  </si>
  <si>
    <t xml:space="preserve">total année </t>
  </si>
  <si>
    <t>MODELE contenu de panier pour l'AMAP juin 2009</t>
  </si>
  <si>
    <t>semaine 23</t>
  </si>
  <si>
    <t>Semaine 24</t>
  </si>
  <si>
    <t>Semaine 25</t>
  </si>
  <si>
    <t>Semaine 26</t>
  </si>
  <si>
    <t>juin</t>
  </si>
  <si>
    <t>nécessaire</t>
  </si>
  <si>
    <t>carotte</t>
  </si>
  <si>
    <t>navet</t>
  </si>
  <si>
    <t>blette</t>
  </si>
  <si>
    <t>courgette</t>
  </si>
  <si>
    <t>oignon</t>
  </si>
  <si>
    <t xml:space="preserve">total annuel </t>
  </si>
  <si>
    <t>semaine 27</t>
  </si>
  <si>
    <t>semaine 28</t>
  </si>
  <si>
    <t>semaine 29</t>
  </si>
  <si>
    <t>semaine 30</t>
  </si>
  <si>
    <t>semaine 31</t>
  </si>
  <si>
    <t>JUILLET</t>
  </si>
  <si>
    <t>bq</t>
  </si>
  <si>
    <t>blettes</t>
  </si>
  <si>
    <t xml:space="preserve">navets </t>
  </si>
  <si>
    <t>betteraves</t>
  </si>
  <si>
    <t xml:space="preserve">choux rave </t>
  </si>
  <si>
    <t>chou brocoli</t>
  </si>
  <si>
    <t>concombres</t>
  </si>
  <si>
    <t>tomates</t>
  </si>
  <si>
    <t>aubergine</t>
  </si>
  <si>
    <t>total année</t>
  </si>
  <si>
    <t>Prévision de contenu de panier pour  AMAP juillet 2009</t>
  </si>
  <si>
    <t>AOUT</t>
  </si>
  <si>
    <t>courgettes</t>
  </si>
  <si>
    <t>aubergines</t>
  </si>
  <si>
    <t>concombre</t>
  </si>
  <si>
    <t>SEPTEMBRE</t>
  </si>
  <si>
    <t>radis noir</t>
  </si>
  <si>
    <t>poireaux</t>
  </si>
  <si>
    <t>juil</t>
  </si>
  <si>
    <t>aout</t>
  </si>
  <si>
    <t>sept</t>
  </si>
  <si>
    <t>oct</t>
  </si>
  <si>
    <t>Quantité total</t>
  </si>
  <si>
    <t>betterave</t>
  </si>
  <si>
    <t>choux</t>
  </si>
  <si>
    <t>choux brocolis</t>
  </si>
  <si>
    <t>choux raves</t>
  </si>
  <si>
    <t>courge</t>
  </si>
  <si>
    <t>salades</t>
  </si>
  <si>
    <t>laitues</t>
  </si>
  <si>
    <t xml:space="preserve">Nbre  paniers </t>
  </si>
  <si>
    <t>total en €</t>
  </si>
  <si>
    <t>épinard</t>
  </si>
  <si>
    <t xml:space="preserve">nbre paniers </t>
  </si>
  <si>
    <t>Total en €</t>
  </si>
  <si>
    <t>chou</t>
  </si>
  <si>
    <t>OCTOBRE</t>
  </si>
  <si>
    <t>nombre paniers</t>
  </si>
  <si>
    <t xml:space="preserve">nombre paniers </t>
  </si>
  <si>
    <t>Mai</t>
  </si>
  <si>
    <t>chou rave</t>
  </si>
  <si>
    <t>poireau</t>
  </si>
  <si>
    <t>brocoli</t>
  </si>
  <si>
    <t>Prévision de contenu de panier pour AMAP  mai 2014</t>
  </si>
  <si>
    <t>Légume</t>
  </si>
  <si>
    <t>Prix</t>
  </si>
  <si>
    <t>Botte</t>
  </si>
  <si>
    <t>Kg</t>
  </si>
  <si>
    <t>Bqt</t>
  </si>
  <si>
    <t>Piece</t>
  </si>
  <si>
    <t>choux rave</t>
  </si>
  <si>
    <t>mache</t>
  </si>
  <si>
    <t>Anis vert</t>
  </si>
  <si>
    <t>Aneth</t>
  </si>
  <si>
    <t>Fraises</t>
  </si>
  <si>
    <t>Mesclun</t>
  </si>
  <si>
    <t>Haricot Nain MT</t>
  </si>
  <si>
    <t>Melon</t>
  </si>
  <si>
    <t>Feves</t>
  </si>
  <si>
    <t>Choux Frisé</t>
  </si>
  <si>
    <t>Basillic</t>
  </si>
  <si>
    <t>Mais Doux</t>
  </si>
  <si>
    <t>Haricot a ramme</t>
  </si>
  <si>
    <t>Poireau</t>
  </si>
  <si>
    <t>Potimarron</t>
  </si>
  <si>
    <t>Choux romanesco</t>
  </si>
  <si>
    <t>KG</t>
  </si>
  <si>
    <t>Choux Brocoli</t>
  </si>
  <si>
    <t>Echalotte</t>
  </si>
  <si>
    <t>Cornichons</t>
  </si>
  <si>
    <t>coriandre</t>
  </si>
  <si>
    <t>Framboises</t>
  </si>
  <si>
    <t>Juin</t>
  </si>
  <si>
    <t>Juillet</t>
  </si>
  <si>
    <t>Août</t>
  </si>
  <si>
    <t>Septembre</t>
  </si>
  <si>
    <t>Octobre</t>
  </si>
  <si>
    <t>Novembre</t>
  </si>
  <si>
    <t>Décembre</t>
  </si>
  <si>
    <t>Tomates noires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</si>
</sst>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[$€-1]"/>
  </numFmts>
  <fonts count="8" x14ac:knownFonts="1">
    <font>
      <sz val="10"/>
      <name val="Arial"/>
      <family val="2"/>
    </font>
    <font>
      <b/>
      <sz val="10"/>
      <name val="Arial"/>
      <family val="2"/>
    </font>
    <font>
      <b/>
      <sz val="8"/>
      <color indexed="8"/>
      <name val="Times New Roman"/>
      <family val="1"/>
    </font>
    <font>
      <sz val="10"/>
      <color indexed="12"/>
      <name val="Arial"/>
      <family val="2"/>
    </font>
    <font>
      <sz val="8"/>
      <color indexed="8"/>
      <name val="Times New Roman"/>
      <family val="1"/>
    </font>
    <font>
      <sz val="9"/>
      <name val="Arial"/>
      <family val="2"/>
    </font>
    <font>
      <b/>
      <sz val="9"/>
      <name val="Arial"/>
      <family val="2"/>
    </font>
    <font>
      <sz val="12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92D050"/>
        <bgColor indexed="22"/>
      </patternFill>
    </fill>
    <fill>
      <patternFill patternType="solid">
        <fgColor theme="1" tint="4.9989318521683403E-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6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/>
      <diagonal/>
    </border>
    <border>
      <left/>
      <right/>
      <top style="thick">
        <color indexed="8"/>
      </top>
      <bottom style="thick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ck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/>
      <right style="medium">
        <color indexed="8"/>
      </right>
      <top style="thin">
        <color indexed="8"/>
      </top>
      <bottom style="medium">
        <color indexed="64"/>
      </bottom>
      <diagonal/>
    </border>
    <border>
      <left style="thick">
        <color indexed="8"/>
      </left>
      <right style="medium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/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thick">
        <color indexed="8"/>
      </left>
      <right/>
      <top style="thin">
        <color indexed="8"/>
      </top>
      <bottom/>
      <diagonal/>
    </border>
    <border>
      <left style="medium">
        <color indexed="64"/>
      </left>
      <right/>
      <top style="thin">
        <color indexed="8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/>
      <top/>
      <bottom style="thin">
        <color indexed="8"/>
      </bottom>
      <diagonal/>
    </border>
    <border>
      <left/>
      <right style="medium">
        <color indexed="8"/>
      </right>
      <top/>
      <bottom style="thin">
        <color indexed="8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8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8"/>
      </bottom>
      <diagonal/>
    </border>
    <border>
      <left style="medium">
        <color indexed="8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8"/>
      </bottom>
      <diagonal/>
    </border>
    <border>
      <left style="thick">
        <color indexed="8"/>
      </left>
      <right/>
      <top style="medium">
        <color indexed="64"/>
      </top>
      <bottom/>
      <diagonal/>
    </border>
    <border>
      <left/>
      <right style="thick">
        <color indexed="8"/>
      </right>
      <top style="medium">
        <color indexed="64"/>
      </top>
      <bottom/>
      <diagonal/>
    </border>
    <border>
      <left style="thick">
        <color indexed="8"/>
      </left>
      <right/>
      <top/>
      <bottom style="thin">
        <color indexed="8"/>
      </bottom>
      <diagonal/>
    </border>
    <border>
      <left/>
      <right style="thick">
        <color indexed="8"/>
      </right>
      <top/>
      <bottom style="thin">
        <color indexed="8"/>
      </bottom>
      <diagonal/>
    </border>
    <border>
      <left style="medium">
        <color indexed="64"/>
      </left>
      <right style="thin">
        <color indexed="8"/>
      </right>
      <top/>
      <bottom/>
      <diagonal/>
    </border>
    <border>
      <left style="medium">
        <color indexed="64"/>
      </left>
      <right/>
      <top style="thin">
        <color indexed="8"/>
      </top>
      <bottom style="thin">
        <color indexed="8"/>
      </bottom>
      <diagonal/>
    </border>
    <border>
      <left style="medium">
        <color rgb="FFFF0000"/>
      </left>
      <right/>
      <top style="medium">
        <color rgb="FFFF0000"/>
      </top>
      <bottom style="medium">
        <color rgb="FFFF0000"/>
      </bottom>
      <diagonal/>
    </border>
    <border>
      <left/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/>
      <right/>
      <top style="medium">
        <color rgb="FFFF0000"/>
      </top>
      <bottom style="medium">
        <color rgb="FFFF0000"/>
      </bottom>
      <diagonal/>
    </border>
  </borders>
  <cellStyleXfs count="1">
    <xf numFmtId="0" fontId="0" fillId="0" borderId="0"/>
  </cellStyleXfs>
  <cellXfs count="178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2" xfId="0" applyBorder="1"/>
    <xf numFmtId="0" fontId="1" fillId="0" borderId="1" xfId="0" applyFont="1" applyBorder="1"/>
    <xf numFmtId="0" fontId="0" fillId="0" borderId="1" xfId="0" applyBorder="1"/>
    <xf numFmtId="0" fontId="0" fillId="0" borderId="3" xfId="0" applyFont="1" applyBorder="1"/>
    <xf numFmtId="0" fontId="0" fillId="0" borderId="1" xfId="0" applyFont="1" applyBorder="1"/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2" fontId="0" fillId="0" borderId="1" xfId="0" applyNumberForma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2" fontId="1" fillId="0" borderId="2" xfId="0" applyNumberFormat="1" applyFont="1" applyBorder="1" applyAlignment="1">
      <alignment horizontal="center"/>
    </xf>
    <xf numFmtId="2" fontId="0" fillId="0" borderId="0" xfId="0" applyNumberFormat="1"/>
    <xf numFmtId="0" fontId="0" fillId="0" borderId="0" xfId="0" applyFill="1" applyBorder="1"/>
    <xf numFmtId="0" fontId="0" fillId="0" borderId="5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1" xfId="0" applyFont="1" applyFill="1" applyBorder="1"/>
    <xf numFmtId="164" fontId="1" fillId="0" borderId="7" xfId="0" applyNumberFormat="1" applyFont="1" applyBorder="1" applyAlignment="1">
      <alignment horizontal="center"/>
    </xf>
    <xf numFmtId="4" fontId="0" fillId="0" borderId="0" xfId="0" applyNumberFormat="1"/>
    <xf numFmtId="164" fontId="0" fillId="0" borderId="0" xfId="0" applyNumberFormat="1" applyFont="1"/>
    <xf numFmtId="2" fontId="0" fillId="0" borderId="8" xfId="0" applyNumberFormat="1" applyBorder="1" applyAlignment="1">
      <alignment horizontal="right"/>
    </xf>
    <xf numFmtId="0" fontId="0" fillId="0" borderId="9" xfId="0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0" fillId="0" borderId="9" xfId="0" applyFill="1" applyBorder="1" applyAlignment="1">
      <alignment horizontal="center"/>
    </xf>
    <xf numFmtId="0" fontId="0" fillId="0" borderId="1" xfId="0" applyFont="1" applyFill="1" applyBorder="1" applyAlignment="1">
      <alignment wrapText="1"/>
    </xf>
    <xf numFmtId="0" fontId="0" fillId="0" borderId="0" xfId="0" applyFill="1"/>
    <xf numFmtId="0" fontId="3" fillId="0" borderId="0" xfId="0" applyFont="1"/>
    <xf numFmtId="0" fontId="1" fillId="0" borderId="0" xfId="0" applyFont="1" applyBorder="1"/>
    <xf numFmtId="2" fontId="1" fillId="0" borderId="0" xfId="0" applyNumberFormat="1" applyFont="1" applyBorder="1" applyAlignment="1">
      <alignment horizontal="center"/>
    </xf>
    <xf numFmtId="0" fontId="0" fillId="0" borderId="10" xfId="0" applyFill="1" applyBorder="1"/>
    <xf numFmtId="2" fontId="0" fillId="0" borderId="11" xfId="0" applyNumberFormat="1" applyBorder="1"/>
    <xf numFmtId="0" fontId="1" fillId="0" borderId="12" xfId="0" applyFont="1" applyBorder="1" applyAlignment="1">
      <alignment wrapText="1"/>
    </xf>
    <xf numFmtId="0" fontId="1" fillId="0" borderId="0" xfId="0" applyFont="1" applyBorder="1" applyAlignment="1">
      <alignment wrapText="1"/>
    </xf>
    <xf numFmtId="0" fontId="0" fillId="0" borderId="13" xfId="0" applyFont="1" applyBorder="1"/>
    <xf numFmtId="0" fontId="0" fillId="0" borderId="14" xfId="0" applyBorder="1"/>
    <xf numFmtId="0" fontId="1" fillId="0" borderId="15" xfId="0" applyFont="1" applyBorder="1" applyAlignment="1">
      <alignment horizontal="center"/>
    </xf>
    <xf numFmtId="0" fontId="1" fillId="0" borderId="10" xfId="0" applyFont="1" applyBorder="1"/>
    <xf numFmtId="164" fontId="1" fillId="0" borderId="0" xfId="0" applyNumberFormat="1" applyFont="1" applyBorder="1" applyAlignment="1">
      <alignment horizontal="center"/>
    </xf>
    <xf numFmtId="0" fontId="0" fillId="0" borderId="12" xfId="0" applyBorder="1"/>
    <xf numFmtId="0" fontId="0" fillId="0" borderId="16" xfId="0" applyBorder="1"/>
    <xf numFmtId="0" fontId="0" fillId="0" borderId="1" xfId="0" applyFill="1" applyBorder="1"/>
    <xf numFmtId="0" fontId="1" fillId="0" borderId="17" xfId="0" applyFont="1" applyFill="1" applyBorder="1" applyAlignment="1">
      <alignment wrapText="1"/>
    </xf>
    <xf numFmtId="4" fontId="1" fillId="0" borderId="18" xfId="0" applyNumberFormat="1" applyFont="1" applyFill="1" applyBorder="1" applyAlignment="1">
      <alignment horizontal="center" vertical="center"/>
    </xf>
    <xf numFmtId="2" fontId="1" fillId="0" borderId="18" xfId="0" applyNumberFormat="1" applyFont="1" applyFill="1" applyBorder="1" applyAlignment="1">
      <alignment horizontal="center" vertical="center" wrapText="1"/>
    </xf>
    <xf numFmtId="0" fontId="1" fillId="0" borderId="0" xfId="0" applyNumberFormat="1" applyFont="1" applyBorder="1" applyAlignment="1">
      <alignment horizontal="center"/>
    </xf>
    <xf numFmtId="0" fontId="0" fillId="0" borderId="0" xfId="0" applyBorder="1"/>
    <xf numFmtId="0" fontId="0" fillId="0" borderId="13" xfId="0" applyFont="1" applyFill="1" applyBorder="1"/>
    <xf numFmtId="0" fontId="1" fillId="0" borderId="15" xfId="0" applyFont="1" applyBorder="1"/>
    <xf numFmtId="0" fontId="1" fillId="0" borderId="19" xfId="0" applyFont="1" applyBorder="1"/>
    <xf numFmtId="2" fontId="1" fillId="0" borderId="20" xfId="0" applyNumberFormat="1" applyFont="1" applyBorder="1" applyAlignment="1">
      <alignment horizontal="center"/>
    </xf>
    <xf numFmtId="2" fontId="1" fillId="0" borderId="21" xfId="0" applyNumberFormat="1" applyFont="1" applyBorder="1" applyAlignment="1">
      <alignment horizontal="center"/>
    </xf>
    <xf numFmtId="2" fontId="0" fillId="0" borderId="2" xfId="0" applyNumberFormat="1" applyFill="1" applyBorder="1" applyAlignment="1"/>
    <xf numFmtId="0" fontId="1" fillId="0" borderId="22" xfId="0" applyFont="1" applyBorder="1" applyAlignment="1">
      <alignment horizontal="center"/>
    </xf>
    <xf numFmtId="0" fontId="0" fillId="0" borderId="13" xfId="0" applyNumberFormat="1" applyBorder="1" applyAlignment="1"/>
    <xf numFmtId="2" fontId="0" fillId="0" borderId="14" xfId="0" applyNumberFormat="1" applyBorder="1" applyAlignment="1"/>
    <xf numFmtId="0" fontId="0" fillId="0" borderId="13" xfId="0" applyNumberFormat="1" applyFill="1" applyBorder="1" applyAlignment="1"/>
    <xf numFmtId="0" fontId="1" fillId="0" borderId="15" xfId="0" applyNumberFormat="1" applyFont="1" applyBorder="1" applyAlignment="1">
      <alignment horizontal="center"/>
    </xf>
    <xf numFmtId="2" fontId="0" fillId="0" borderId="2" xfId="0" applyNumberFormat="1" applyBorder="1" applyAlignment="1">
      <alignment horizontal="right"/>
    </xf>
    <xf numFmtId="0" fontId="0" fillId="0" borderId="13" xfId="0" applyBorder="1" applyAlignment="1">
      <alignment horizontal="center"/>
    </xf>
    <xf numFmtId="2" fontId="0" fillId="0" borderId="14" xfId="0" applyNumberFormat="1" applyBorder="1" applyAlignment="1">
      <alignment horizontal="right"/>
    </xf>
    <xf numFmtId="0" fontId="0" fillId="0" borderId="13" xfId="0" applyFill="1" applyBorder="1" applyAlignment="1">
      <alignment horizontal="center"/>
    </xf>
    <xf numFmtId="2" fontId="1" fillId="0" borderId="23" xfId="0" applyNumberFormat="1" applyFont="1" applyBorder="1" applyAlignment="1">
      <alignment horizontal="center"/>
    </xf>
    <xf numFmtId="0" fontId="0" fillId="0" borderId="24" xfId="0" applyNumberFormat="1" applyFill="1" applyBorder="1" applyAlignment="1"/>
    <xf numFmtId="2" fontId="0" fillId="0" borderId="25" xfId="0" applyNumberFormat="1" applyBorder="1" applyAlignment="1"/>
    <xf numFmtId="0" fontId="0" fillId="0" borderId="26" xfId="0" applyFill="1" applyBorder="1" applyAlignment="1">
      <alignment horizontal="center"/>
    </xf>
    <xf numFmtId="2" fontId="0" fillId="0" borderId="27" xfId="0" applyNumberFormat="1" applyBorder="1" applyAlignment="1">
      <alignment horizontal="right"/>
    </xf>
    <xf numFmtId="0" fontId="0" fillId="0" borderId="28" xfId="0" applyFill="1" applyBorder="1" applyAlignment="1">
      <alignment horizontal="center"/>
    </xf>
    <xf numFmtId="2" fontId="0" fillId="0" borderId="16" xfId="0" applyNumberFormat="1" applyBorder="1" applyAlignment="1">
      <alignment horizontal="right"/>
    </xf>
    <xf numFmtId="0" fontId="0" fillId="0" borderId="29" xfId="0" applyFill="1" applyBorder="1" applyAlignment="1">
      <alignment horizontal="center"/>
    </xf>
    <xf numFmtId="2" fontId="0" fillId="0" borderId="25" xfId="0" applyNumberFormat="1" applyBorder="1" applyAlignment="1">
      <alignment horizontal="right"/>
    </xf>
    <xf numFmtId="0" fontId="0" fillId="0" borderId="0" xfId="0" applyFont="1" applyFill="1" applyBorder="1"/>
    <xf numFmtId="0" fontId="7" fillId="0" borderId="30" xfId="0" applyFont="1" applyFill="1" applyBorder="1" applyAlignment="1">
      <alignment vertical="center"/>
    </xf>
    <xf numFmtId="0" fontId="1" fillId="0" borderId="2" xfId="0" applyFont="1" applyBorder="1" applyAlignment="1">
      <alignment wrapText="1"/>
    </xf>
    <xf numFmtId="0" fontId="1" fillId="0" borderId="2" xfId="0" applyFont="1" applyBorder="1" applyAlignment="1">
      <alignment horizontal="center" vertical="center" wrapText="1"/>
    </xf>
    <xf numFmtId="0" fontId="0" fillId="0" borderId="31" xfId="0" applyBorder="1"/>
    <xf numFmtId="0" fontId="0" fillId="0" borderId="13" xfId="0" applyBorder="1" applyAlignment="1">
      <alignment horizontal="center" vertical="center"/>
    </xf>
    <xf numFmtId="0" fontId="1" fillId="0" borderId="32" xfId="0" applyFont="1" applyBorder="1" applyAlignment="1">
      <alignment horizontal="center"/>
    </xf>
    <xf numFmtId="0" fontId="0" fillId="2" borderId="13" xfId="0" applyFill="1" applyBorder="1"/>
    <xf numFmtId="0" fontId="0" fillId="2" borderId="1" xfId="0" applyFill="1" applyBorder="1"/>
    <xf numFmtId="0" fontId="0" fillId="2" borderId="2" xfId="0" applyFill="1" applyBorder="1"/>
    <xf numFmtId="0" fontId="0" fillId="2" borderId="13" xfId="0" applyFont="1" applyFill="1" applyBorder="1"/>
    <xf numFmtId="0" fontId="5" fillId="2" borderId="14" xfId="0" applyFont="1" applyFill="1" applyBorder="1"/>
    <xf numFmtId="0" fontId="0" fillId="2" borderId="5" xfId="0" applyFont="1" applyFill="1" applyBorder="1"/>
    <xf numFmtId="0" fontId="5" fillId="2" borderId="8" xfId="0" applyFont="1" applyFill="1" applyBorder="1"/>
    <xf numFmtId="0" fontId="0" fillId="2" borderId="9" xfId="0" applyFont="1" applyFill="1" applyBorder="1"/>
    <xf numFmtId="0" fontId="5" fillId="2" borderId="2" xfId="0" applyFont="1" applyFill="1" applyBorder="1"/>
    <xf numFmtId="0" fontId="1" fillId="2" borderId="33" xfId="0" applyFont="1" applyFill="1" applyBorder="1" applyAlignment="1">
      <alignment vertical="center" wrapText="1"/>
    </xf>
    <xf numFmtId="2" fontId="1" fillId="2" borderId="34" xfId="0" applyNumberFormat="1" applyFont="1" applyFill="1" applyBorder="1" applyAlignment="1">
      <alignment horizontal="center"/>
    </xf>
    <xf numFmtId="2" fontId="1" fillId="2" borderId="35" xfId="0" applyNumberFormat="1" applyFont="1" applyFill="1" applyBorder="1" applyAlignment="1">
      <alignment horizontal="center"/>
    </xf>
    <xf numFmtId="2" fontId="1" fillId="2" borderId="22" xfId="0" applyNumberFormat="1" applyFont="1" applyFill="1" applyBorder="1" applyAlignment="1">
      <alignment horizontal="center"/>
    </xf>
    <xf numFmtId="0" fontId="0" fillId="0" borderId="30" xfId="0" applyFill="1" applyBorder="1" applyAlignment="1">
      <alignment vertical="center"/>
    </xf>
    <xf numFmtId="0" fontId="1" fillId="2" borderId="33" xfId="0" applyFont="1" applyFill="1" applyBorder="1" applyAlignment="1">
      <alignment wrapText="1"/>
    </xf>
    <xf numFmtId="0" fontId="1" fillId="2" borderId="1" xfId="0" applyFont="1" applyFill="1" applyBorder="1"/>
    <xf numFmtId="0" fontId="1" fillId="2" borderId="2" xfId="0" applyFont="1" applyFill="1" applyBorder="1"/>
    <xf numFmtId="0" fontId="1" fillId="2" borderId="13" xfId="0" applyFont="1" applyFill="1" applyBorder="1"/>
    <xf numFmtId="0" fontId="6" fillId="2" borderId="1" xfId="0" applyFont="1" applyFill="1" applyBorder="1"/>
    <xf numFmtId="0" fontId="1" fillId="2" borderId="3" xfId="0" applyFont="1" applyFill="1" applyBorder="1"/>
    <xf numFmtId="0" fontId="6" fillId="2" borderId="2" xfId="0" applyFont="1" applyFill="1" applyBorder="1"/>
    <xf numFmtId="0" fontId="6" fillId="2" borderId="14" xfId="0" applyFont="1" applyFill="1" applyBorder="1"/>
    <xf numFmtId="0" fontId="1" fillId="2" borderId="5" xfId="0" applyFont="1" applyFill="1" applyBorder="1"/>
    <xf numFmtId="0" fontId="1" fillId="2" borderId="19" xfId="0" applyFont="1" applyFill="1" applyBorder="1" applyAlignment="1">
      <alignment horizontal="center"/>
    </xf>
    <xf numFmtId="0" fontId="1" fillId="2" borderId="22" xfId="0" applyFont="1" applyFill="1" applyBorder="1" applyAlignment="1">
      <alignment horizontal="center"/>
    </xf>
    <xf numFmtId="0" fontId="1" fillId="2" borderId="34" xfId="0" applyFont="1" applyFill="1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36" xfId="0" applyFont="1" applyBorder="1"/>
    <xf numFmtId="0" fontId="0" fillId="0" borderId="24" xfId="0" applyFont="1" applyBorder="1"/>
    <xf numFmtId="0" fontId="0" fillId="0" borderId="25" xfId="0" applyBorder="1"/>
    <xf numFmtId="0" fontId="0" fillId="2" borderId="3" xfId="0" applyFont="1" applyFill="1" applyBorder="1"/>
    <xf numFmtId="0" fontId="1" fillId="2" borderId="37" xfId="0" applyFont="1" applyFill="1" applyBorder="1"/>
    <xf numFmtId="2" fontId="1" fillId="2" borderId="1" xfId="0" applyNumberFormat="1" applyFont="1" applyFill="1" applyBorder="1" applyAlignment="1">
      <alignment horizontal="center"/>
    </xf>
    <xf numFmtId="0" fontId="6" fillId="0" borderId="0" xfId="0" applyFont="1" applyFill="1" applyBorder="1"/>
    <xf numFmtId="0" fontId="5" fillId="0" borderId="0" xfId="0" applyFont="1" applyFill="1" applyBorder="1"/>
    <xf numFmtId="0" fontId="5" fillId="0" borderId="0" xfId="0" applyFont="1" applyFill="1" applyBorder="1" applyAlignment="1">
      <alignment horizontal="center"/>
    </xf>
    <xf numFmtId="0" fontId="6" fillId="0" borderId="38" xfId="0" applyFont="1" applyFill="1" applyBorder="1"/>
    <xf numFmtId="0" fontId="5" fillId="0" borderId="38" xfId="0" applyFont="1" applyFill="1" applyBorder="1"/>
    <xf numFmtId="0" fontId="5" fillId="0" borderId="38" xfId="0" applyFont="1" applyFill="1" applyBorder="1" applyAlignment="1">
      <alignment horizontal="center"/>
    </xf>
    <xf numFmtId="0" fontId="6" fillId="2" borderId="38" xfId="0" applyFont="1" applyFill="1" applyBorder="1"/>
    <xf numFmtId="0" fontId="5" fillId="3" borderId="38" xfId="0" applyFont="1" applyFill="1" applyBorder="1"/>
    <xf numFmtId="0" fontId="5" fillId="3" borderId="38" xfId="0" applyFont="1" applyFill="1" applyBorder="1" applyAlignment="1">
      <alignment horizontal="center"/>
    </xf>
    <xf numFmtId="0" fontId="6" fillId="3" borderId="38" xfId="0" applyFont="1" applyFill="1" applyBorder="1"/>
    <xf numFmtId="0" fontId="5" fillId="0" borderId="38" xfId="0" applyNumberFormat="1" applyFont="1" applyFill="1" applyBorder="1" applyAlignment="1">
      <alignment horizontal="center"/>
    </xf>
    <xf numFmtId="0" fontId="6" fillId="0" borderId="38" xfId="0" applyFont="1" applyFill="1" applyBorder="1" applyAlignment="1">
      <alignment horizontal="center"/>
    </xf>
    <xf numFmtId="0" fontId="5" fillId="4" borderId="38" xfId="0" applyFont="1" applyFill="1" applyBorder="1" applyAlignment="1">
      <alignment horizontal="center"/>
    </xf>
    <xf numFmtId="0" fontId="5" fillId="5" borderId="38" xfId="0" applyFont="1" applyFill="1" applyBorder="1" applyAlignment="1">
      <alignment horizontal="center"/>
    </xf>
    <xf numFmtId="0" fontId="5" fillId="6" borderId="38" xfId="0" applyFont="1" applyFill="1" applyBorder="1" applyAlignment="1">
      <alignment horizontal="center"/>
    </xf>
    <xf numFmtId="0" fontId="1" fillId="0" borderId="0" xfId="0" applyFont="1"/>
    <xf numFmtId="0" fontId="0" fillId="0" borderId="0" xfId="0" applyFont="1" applyBorder="1"/>
    <xf numFmtId="0" fontId="0" fillId="0" borderId="39" xfId="0" applyBorder="1"/>
    <xf numFmtId="0" fontId="0" fillId="0" borderId="40" xfId="0" applyFont="1" applyFill="1" applyBorder="1"/>
    <xf numFmtId="0" fontId="0" fillId="0" borderId="40" xfId="0" applyFont="1" applyFill="1" applyBorder="1" applyAlignment="1">
      <alignment wrapText="1"/>
    </xf>
    <xf numFmtId="0" fontId="0" fillId="0" borderId="40" xfId="0" applyFill="1" applyBorder="1"/>
    <xf numFmtId="0" fontId="0" fillId="0" borderId="38" xfId="0" applyBorder="1" applyAlignment="1">
      <alignment horizontal="center" vertical="center"/>
    </xf>
    <xf numFmtId="0" fontId="1" fillId="0" borderId="24" xfId="0" applyFont="1" applyBorder="1" applyAlignment="1">
      <alignment horizontal="center" vertical="center" wrapText="1"/>
    </xf>
    <xf numFmtId="0" fontId="1" fillId="0" borderId="57" xfId="0" applyFont="1" applyBorder="1" applyAlignment="1">
      <alignment horizontal="center" vertical="center" wrapText="1"/>
    </xf>
    <xf numFmtId="0" fontId="1" fillId="0" borderId="41" xfId="0" applyFont="1" applyBorder="1" applyAlignment="1">
      <alignment horizontal="center"/>
    </xf>
    <xf numFmtId="0" fontId="0" fillId="0" borderId="42" xfId="0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26" xfId="0" applyFont="1" applyBorder="1" applyAlignment="1">
      <alignment horizontal="center" vertical="center"/>
    </xf>
    <xf numFmtId="0" fontId="1" fillId="0" borderId="43" xfId="0" applyFont="1" applyBorder="1" applyAlignment="1">
      <alignment horizontal="center" vertical="center"/>
    </xf>
    <xf numFmtId="0" fontId="1" fillId="0" borderId="44" xfId="0" applyFont="1" applyBorder="1" applyAlignment="1">
      <alignment horizontal="center" vertical="center"/>
    </xf>
    <xf numFmtId="0" fontId="1" fillId="0" borderId="4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42" xfId="0" applyFont="1" applyBorder="1" applyAlignment="1">
      <alignment horizontal="center" vertical="center"/>
    </xf>
    <xf numFmtId="0" fontId="1" fillId="7" borderId="59" xfId="0" applyFont="1" applyFill="1" applyBorder="1" applyAlignment="1">
      <alignment horizontal="center"/>
    </xf>
    <xf numFmtId="0" fontId="1" fillId="7" borderId="60" xfId="0" applyFont="1" applyFill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42" xfId="0" applyFont="1" applyBorder="1" applyAlignment="1">
      <alignment horizontal="center"/>
    </xf>
    <xf numFmtId="0" fontId="1" fillId="0" borderId="45" xfId="0" applyFont="1" applyBorder="1" applyAlignment="1">
      <alignment horizontal="center"/>
    </xf>
    <xf numFmtId="0" fontId="0" fillId="0" borderId="46" xfId="0" applyFont="1" applyBorder="1" applyAlignment="1">
      <alignment horizontal="center" vertical="center"/>
    </xf>
    <xf numFmtId="0" fontId="0" fillId="0" borderId="47" xfId="0" applyFont="1" applyBorder="1" applyAlignment="1">
      <alignment horizontal="center" vertical="center"/>
    </xf>
    <xf numFmtId="0" fontId="0" fillId="0" borderId="48" xfId="0" applyFont="1" applyBorder="1" applyAlignment="1">
      <alignment horizontal="center" vertical="center"/>
    </xf>
    <xf numFmtId="0" fontId="0" fillId="0" borderId="45" xfId="0" applyFont="1" applyBorder="1" applyAlignment="1">
      <alignment horizontal="center" vertical="center"/>
    </xf>
    <xf numFmtId="0" fontId="0" fillId="0" borderId="49" xfId="0" applyFont="1" applyBorder="1" applyAlignment="1">
      <alignment horizontal="center" vertical="center"/>
    </xf>
    <xf numFmtId="0" fontId="0" fillId="0" borderId="50" xfId="0" applyFont="1" applyBorder="1" applyAlignment="1">
      <alignment horizontal="center" vertical="center"/>
    </xf>
    <xf numFmtId="0" fontId="0" fillId="0" borderId="44" xfId="0" applyFont="1" applyBorder="1" applyAlignment="1">
      <alignment horizontal="center" vertical="center"/>
    </xf>
    <xf numFmtId="0" fontId="0" fillId="0" borderId="42" xfId="0" applyFont="1" applyBorder="1" applyAlignment="1">
      <alignment horizontal="center" vertical="center"/>
    </xf>
    <xf numFmtId="0" fontId="0" fillId="0" borderId="51" xfId="0" applyFont="1" applyBorder="1" applyAlignment="1">
      <alignment horizontal="center" vertical="center"/>
    </xf>
    <xf numFmtId="0" fontId="0" fillId="0" borderId="52" xfId="0" applyFont="1" applyBorder="1" applyAlignment="1">
      <alignment horizontal="center" vertical="center"/>
    </xf>
    <xf numFmtId="0" fontId="1" fillId="7" borderId="61" xfId="0" applyFont="1" applyFill="1" applyBorder="1" applyAlignment="1">
      <alignment horizontal="center"/>
    </xf>
    <xf numFmtId="0" fontId="0" fillId="0" borderId="53" xfId="0" applyFont="1" applyBorder="1" applyAlignment="1">
      <alignment horizontal="center" vertical="center"/>
    </xf>
    <xf numFmtId="0" fontId="0" fillId="0" borderId="54" xfId="0" applyFont="1" applyBorder="1" applyAlignment="1">
      <alignment horizontal="center" vertical="center"/>
    </xf>
    <xf numFmtId="0" fontId="0" fillId="0" borderId="55" xfId="0" applyFont="1" applyBorder="1" applyAlignment="1">
      <alignment horizontal="center" vertical="center"/>
    </xf>
    <xf numFmtId="0" fontId="0" fillId="0" borderId="56" xfId="0" applyFont="1" applyBorder="1" applyAlignment="1">
      <alignment horizontal="center" vertical="center"/>
    </xf>
    <xf numFmtId="0" fontId="1" fillId="0" borderId="18" xfId="0" applyFont="1" applyFill="1" applyBorder="1" applyAlignment="1">
      <alignment horizontal="right"/>
    </xf>
    <xf numFmtId="0" fontId="0" fillId="7" borderId="59" xfId="0" applyFill="1" applyBorder="1" applyAlignment="1">
      <alignment horizontal="center"/>
    </xf>
    <xf numFmtId="0" fontId="0" fillId="7" borderId="60" xfId="0" applyFill="1" applyBorder="1" applyAlignment="1">
      <alignment horizontal="center"/>
    </xf>
    <xf numFmtId="0" fontId="1" fillId="0" borderId="48" xfId="0" applyFont="1" applyBorder="1" applyAlignment="1">
      <alignment horizontal="center"/>
    </xf>
    <xf numFmtId="0" fontId="1" fillId="0" borderId="52" xfId="0" applyFont="1" applyBorder="1" applyAlignment="1">
      <alignment horizontal="center"/>
    </xf>
    <xf numFmtId="0" fontId="1" fillId="0" borderId="58" xfId="0" applyFont="1" applyBorder="1" applyAlignment="1">
      <alignment horizontal="center"/>
    </xf>
    <xf numFmtId="0" fontId="1" fillId="0" borderId="24" xfId="0" applyFont="1" applyBorder="1" applyAlignment="1">
      <alignment horizontal="center" wrapText="1"/>
    </xf>
    <xf numFmtId="0" fontId="1" fillId="0" borderId="57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://www.passerelleco.info/article.php?id_article=86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0"/>
  <sheetViews>
    <sheetView tabSelected="1" workbookViewId="0">
      <selection activeCell="G3" sqref="G3"/>
    </sheetView>
  </sheetViews>
  <sheetFormatPr baseColWidth="10" defaultRowHeight="12.75" x14ac:dyDescent="0.2"/>
  <sheetData>
    <row r="1" spans="1:12" x14ac:dyDescent="0.2">
      <c r="B1" s="132" t="s">
        <v>87</v>
      </c>
      <c r="C1" s="132" t="s">
        <v>8</v>
      </c>
      <c r="D1" s="132" t="s">
        <v>88</v>
      </c>
      <c r="E1" s="132" t="s">
        <v>82</v>
      </c>
      <c r="F1" s="132" t="s">
        <v>115</v>
      </c>
      <c r="G1" s="132" t="s">
        <v>116</v>
      </c>
      <c r="H1" s="132" t="s">
        <v>117</v>
      </c>
      <c r="I1" s="132" t="s">
        <v>118</v>
      </c>
      <c r="J1" s="132" t="s">
        <v>119</v>
      </c>
      <c r="K1" s="132" t="s">
        <v>120</v>
      </c>
      <c r="L1" s="132" t="s">
        <v>121</v>
      </c>
    </row>
    <row r="2" spans="1:12" x14ac:dyDescent="0.2">
      <c r="A2" t="str">
        <f>B2&amp;C2</f>
        <v>carottesBotte</v>
      </c>
      <c r="B2" s="51" t="s">
        <v>19</v>
      </c>
      <c r="C2" t="s">
        <v>89</v>
      </c>
      <c r="D2">
        <v>2.5</v>
      </c>
      <c r="E2" s="138">
        <f ca="1">IF(ISERROR(VLOOKUP($A2,INDIRECT(E$1&amp;"!A5:Z100"),MATCH("Quantité nécessaire",INDIRECT(E$1&amp;"!A2:z2"),0),FALSE)),"",VLOOKUP($A2,INDIRECT(E$1&amp;"!A5:Z100"),MATCH("Quantité nécessaire",INDIRECT(E$1&amp;"!A2:z2"),0),FALSE))</f>
        <v>30</v>
      </c>
      <c r="F2" s="138">
        <f t="shared" ref="F2:L17" ca="1" si="0">IF(ISERROR(VLOOKUP($A2,INDIRECT(F$1&amp;"!A5:Z100"),MATCH("Quantité nécessaire",INDIRECT(F$1&amp;"!A2:z2"),0),FALSE)),"",VLOOKUP($A2,INDIRECT(F$1&amp;"!A5:Z100"),MATCH("Quantité nécessaire",INDIRECT(F$1&amp;"!A2:z2"),0),FALSE))</f>
        <v>150</v>
      </c>
      <c r="G2" s="138" t="str">
        <f t="shared" ca="1" si="0"/>
        <v/>
      </c>
      <c r="H2" s="138">
        <f t="shared" ca="1" si="0"/>
        <v>30</v>
      </c>
      <c r="I2" s="138" t="str">
        <f t="shared" ca="1" si="0"/>
        <v/>
      </c>
      <c r="J2" s="138" t="str">
        <f t="shared" ca="1" si="0"/>
        <v/>
      </c>
      <c r="K2" s="138" t="str">
        <f t="shared" ca="1" si="0"/>
        <v/>
      </c>
      <c r="L2" s="138" t="str">
        <f t="shared" ca="1" si="0"/>
        <v/>
      </c>
    </row>
    <row r="3" spans="1:12" x14ac:dyDescent="0.2">
      <c r="A3" t="str">
        <f t="shared" ref="A3:A40" si="1">B3&amp;C3</f>
        <v>carottesKg</v>
      </c>
      <c r="B3" s="51" t="s">
        <v>19</v>
      </c>
      <c r="C3" t="s">
        <v>90</v>
      </c>
      <c r="D3">
        <v>3</v>
      </c>
      <c r="E3" s="138">
        <f t="shared" ref="E3:L40" ca="1" si="2">IF(ISERROR(VLOOKUP($A3,INDIRECT(E$1&amp;"!A5:Z100"),MATCH("Quantité nécessaire",INDIRECT(E$1&amp;"!A2:z2"),0),FALSE)),"",VLOOKUP($A3,INDIRECT(E$1&amp;"!A5:Z100"),MATCH("Quantité nécessaire",INDIRECT(E$1&amp;"!A2:z2"),0),FALSE))</f>
        <v>30</v>
      </c>
      <c r="F3" s="138">
        <f t="shared" ca="1" si="0"/>
        <v>0</v>
      </c>
      <c r="G3" s="138">
        <f t="shared" ca="1" si="0"/>
        <v>60</v>
      </c>
      <c r="H3" s="138" t="str">
        <f t="shared" ca="1" si="0"/>
        <v/>
      </c>
      <c r="I3" s="138">
        <f t="shared" ca="1" si="0"/>
        <v>0</v>
      </c>
      <c r="J3" s="138">
        <f t="shared" ca="1" si="0"/>
        <v>0</v>
      </c>
      <c r="K3" s="138" t="str">
        <f t="shared" ca="1" si="0"/>
        <v/>
      </c>
      <c r="L3" s="138" t="str">
        <f t="shared" ca="1" si="0"/>
        <v/>
      </c>
    </row>
    <row r="4" spans="1:12" x14ac:dyDescent="0.2">
      <c r="A4" t="str">
        <f t="shared" si="1"/>
        <v>oignonsBotte</v>
      </c>
      <c r="B4" s="133" t="s">
        <v>20</v>
      </c>
      <c r="C4" t="s">
        <v>89</v>
      </c>
      <c r="D4">
        <v>3</v>
      </c>
      <c r="E4" s="138">
        <f t="shared" ca="1" si="2"/>
        <v>30</v>
      </c>
      <c r="F4" s="138">
        <f t="shared" ca="1" si="0"/>
        <v>60</v>
      </c>
      <c r="G4" s="138" t="str">
        <f t="shared" ca="1" si="0"/>
        <v/>
      </c>
      <c r="H4" s="138" t="str">
        <f t="shared" ca="1" si="0"/>
        <v/>
      </c>
      <c r="I4" s="138" t="str">
        <f t="shared" ca="1" si="0"/>
        <v/>
      </c>
      <c r="J4" s="138" t="str">
        <f t="shared" ca="1" si="0"/>
        <v/>
      </c>
      <c r="K4" s="138" t="str">
        <f t="shared" ca="1" si="0"/>
        <v/>
      </c>
      <c r="L4" s="138" t="str">
        <f t="shared" ca="1" si="0"/>
        <v/>
      </c>
    </row>
    <row r="5" spans="1:12" x14ac:dyDescent="0.2">
      <c r="A5" t="str">
        <f t="shared" si="1"/>
        <v>oignonsKg</v>
      </c>
      <c r="B5" s="133" t="s">
        <v>20</v>
      </c>
      <c r="C5" t="s">
        <v>90</v>
      </c>
      <c r="D5">
        <v>4.5</v>
      </c>
      <c r="E5" s="138" t="str">
        <f t="shared" ca="1" si="2"/>
        <v/>
      </c>
      <c r="F5" s="138">
        <f t="shared" ca="1" si="0"/>
        <v>300</v>
      </c>
      <c r="G5" s="138" t="str">
        <f t="shared" ca="1" si="0"/>
        <v/>
      </c>
      <c r="H5" s="138" t="str">
        <f t="shared" ca="1" si="0"/>
        <v/>
      </c>
      <c r="I5" s="138" t="str">
        <f t="shared" ca="1" si="0"/>
        <v/>
      </c>
      <c r="J5" s="138" t="str">
        <f t="shared" ca="1" si="0"/>
        <v/>
      </c>
      <c r="K5" s="138" t="str">
        <f t="shared" ca="1" si="0"/>
        <v/>
      </c>
      <c r="L5" s="138" t="str">
        <f t="shared" ca="1" si="0"/>
        <v/>
      </c>
    </row>
    <row r="6" spans="1:12" x14ac:dyDescent="0.2">
      <c r="A6" t="str">
        <f t="shared" si="1"/>
        <v>persilBqt</v>
      </c>
      <c r="B6" s="133" t="s">
        <v>21</v>
      </c>
      <c r="C6" t="s">
        <v>91</v>
      </c>
      <c r="D6">
        <v>1</v>
      </c>
      <c r="E6" s="138" t="str">
        <f t="shared" ca="1" si="2"/>
        <v/>
      </c>
      <c r="F6" s="138" t="str">
        <f t="shared" ca="1" si="0"/>
        <v/>
      </c>
      <c r="G6" s="138" t="str">
        <f t="shared" ca="1" si="0"/>
        <v/>
      </c>
      <c r="H6" s="138" t="str">
        <f t="shared" ca="1" si="0"/>
        <v/>
      </c>
      <c r="I6" s="138">
        <f t="shared" ca="1" si="0"/>
        <v>30</v>
      </c>
      <c r="J6" s="138" t="str">
        <f t="shared" ca="1" si="0"/>
        <v/>
      </c>
      <c r="K6" s="138" t="str">
        <f t="shared" ca="1" si="0"/>
        <v/>
      </c>
      <c r="L6" s="138" t="str">
        <f t="shared" ca="1" si="0"/>
        <v/>
      </c>
    </row>
    <row r="7" spans="1:12" x14ac:dyDescent="0.2">
      <c r="A7" t="str">
        <f t="shared" si="1"/>
        <v>radisBotte</v>
      </c>
      <c r="B7" s="51" t="s">
        <v>16</v>
      </c>
      <c r="C7" t="s">
        <v>89</v>
      </c>
      <c r="D7">
        <v>1</v>
      </c>
      <c r="E7" s="138" t="str">
        <f t="shared" ca="1" si="2"/>
        <v/>
      </c>
      <c r="F7" s="138" t="str">
        <f t="shared" ca="1" si="0"/>
        <v/>
      </c>
      <c r="G7" s="138">
        <f t="shared" ca="1" si="0"/>
        <v>0</v>
      </c>
      <c r="H7" s="138" t="str">
        <f t="shared" ca="1" si="0"/>
        <v/>
      </c>
      <c r="I7" s="138" t="str">
        <f t="shared" ca="1" si="0"/>
        <v/>
      </c>
      <c r="J7" s="138" t="str">
        <f t="shared" ca="1" si="0"/>
        <v/>
      </c>
      <c r="K7" s="138" t="str">
        <f t="shared" ca="1" si="0"/>
        <v/>
      </c>
      <c r="L7" s="138" t="str">
        <f t="shared" ca="1" si="0"/>
        <v/>
      </c>
    </row>
    <row r="8" spans="1:12" x14ac:dyDescent="0.2">
      <c r="A8" t="str">
        <f t="shared" si="1"/>
        <v>saladePiece</v>
      </c>
      <c r="B8" s="51" t="s">
        <v>13</v>
      </c>
      <c r="C8" t="s">
        <v>92</v>
      </c>
      <c r="D8">
        <v>2</v>
      </c>
      <c r="E8" s="138" t="str">
        <f t="shared" ca="1" si="2"/>
        <v/>
      </c>
      <c r="F8" s="138" t="str">
        <f t="shared" ca="1" si="0"/>
        <v/>
      </c>
      <c r="G8" s="138" t="str">
        <f t="shared" ca="1" si="0"/>
        <v/>
      </c>
      <c r="H8" s="138">
        <f t="shared" ca="1" si="0"/>
        <v>60</v>
      </c>
      <c r="I8" s="138" t="str">
        <f t="shared" ca="1" si="0"/>
        <v/>
      </c>
      <c r="J8" s="138" t="str">
        <f t="shared" ca="1" si="0"/>
        <v/>
      </c>
      <c r="K8" s="138" t="str">
        <f t="shared" ca="1" si="0"/>
        <v/>
      </c>
      <c r="L8" s="138" t="str">
        <f t="shared" ca="1" si="0"/>
        <v/>
      </c>
    </row>
    <row r="9" spans="1:12" x14ac:dyDescent="0.2">
      <c r="A9" t="str">
        <f t="shared" si="1"/>
        <v>blettekg</v>
      </c>
      <c r="B9" s="134" t="s">
        <v>33</v>
      </c>
      <c r="C9" s="51" t="s">
        <v>17</v>
      </c>
      <c r="E9" s="138" t="str">
        <f t="shared" ca="1" si="2"/>
        <v/>
      </c>
      <c r="F9" s="138" t="str">
        <f t="shared" ca="1" si="0"/>
        <v/>
      </c>
      <c r="G9" s="138" t="str">
        <f t="shared" ca="1" si="0"/>
        <v/>
      </c>
      <c r="H9" s="138" t="str">
        <f t="shared" ca="1" si="0"/>
        <v/>
      </c>
      <c r="I9" s="138" t="str">
        <f t="shared" ca="1" si="0"/>
        <v/>
      </c>
      <c r="J9" s="138" t="str">
        <f t="shared" ca="1" si="0"/>
        <v/>
      </c>
      <c r="K9" s="138" t="str">
        <f t="shared" ca="1" si="0"/>
        <v/>
      </c>
      <c r="L9" s="138" t="str">
        <f t="shared" ca="1" si="0"/>
        <v/>
      </c>
    </row>
    <row r="10" spans="1:12" x14ac:dyDescent="0.2">
      <c r="A10" t="str">
        <f t="shared" si="1"/>
        <v>chou ravepièce</v>
      </c>
      <c r="B10" s="134" t="s">
        <v>83</v>
      </c>
      <c r="C10" s="51" t="s">
        <v>14</v>
      </c>
      <c r="E10" s="138" t="str">
        <f t="shared" ca="1" si="2"/>
        <v/>
      </c>
      <c r="F10" s="138" t="str">
        <f t="shared" ca="1" si="0"/>
        <v/>
      </c>
      <c r="G10" s="138" t="str">
        <f t="shared" ca="1" si="0"/>
        <v/>
      </c>
      <c r="H10" s="138" t="str">
        <f t="shared" ca="1" si="0"/>
        <v/>
      </c>
      <c r="I10" s="138" t="str">
        <f t="shared" ca="1" si="0"/>
        <v/>
      </c>
      <c r="J10" s="138" t="str">
        <f t="shared" ca="1" si="0"/>
        <v/>
      </c>
      <c r="K10" s="138" t="str">
        <f t="shared" ca="1" si="0"/>
        <v/>
      </c>
      <c r="L10" s="138" t="str">
        <f t="shared" ca="1" si="0"/>
        <v/>
      </c>
    </row>
    <row r="11" spans="1:12" x14ac:dyDescent="0.2">
      <c r="A11" t="str">
        <f t="shared" si="1"/>
        <v>courgettekg</v>
      </c>
      <c r="B11" s="134" t="s">
        <v>34</v>
      </c>
      <c r="C11" s="51" t="s">
        <v>17</v>
      </c>
      <c r="E11" s="138" t="str">
        <f t="shared" ca="1" si="2"/>
        <v/>
      </c>
      <c r="F11" s="138" t="str">
        <f t="shared" ca="1" si="0"/>
        <v/>
      </c>
      <c r="G11" s="138" t="str">
        <f t="shared" ca="1" si="0"/>
        <v/>
      </c>
      <c r="H11" s="138" t="str">
        <f t="shared" ca="1" si="0"/>
        <v/>
      </c>
      <c r="I11" s="138" t="str">
        <f t="shared" ca="1" si="0"/>
        <v/>
      </c>
      <c r="J11" s="138" t="str">
        <f t="shared" ca="1" si="0"/>
        <v/>
      </c>
      <c r="K11" s="138" t="str">
        <f t="shared" ca="1" si="0"/>
        <v/>
      </c>
      <c r="L11" s="138" t="str">
        <f t="shared" ca="1" si="0"/>
        <v/>
      </c>
    </row>
    <row r="12" spans="1:12" x14ac:dyDescent="0.2">
      <c r="A12" t="str">
        <f t="shared" si="1"/>
        <v>navetkg</v>
      </c>
      <c r="B12" s="134" t="s">
        <v>32</v>
      </c>
      <c r="C12" s="51" t="s">
        <v>17</v>
      </c>
      <c r="E12" s="138" t="str">
        <f t="shared" ca="1" si="2"/>
        <v/>
      </c>
      <c r="F12" s="138" t="str">
        <f t="shared" ca="1" si="0"/>
        <v/>
      </c>
      <c r="G12" s="138" t="str">
        <f t="shared" ca="1" si="0"/>
        <v/>
      </c>
      <c r="H12" s="138" t="str">
        <f t="shared" ca="1" si="0"/>
        <v/>
      </c>
      <c r="I12" s="138" t="str">
        <f t="shared" ca="1" si="0"/>
        <v/>
      </c>
      <c r="J12" s="138" t="str">
        <f t="shared" ca="1" si="0"/>
        <v/>
      </c>
      <c r="K12" s="138" t="str">
        <f t="shared" ca="1" si="0"/>
        <v/>
      </c>
      <c r="L12" s="138" t="str">
        <f t="shared" ca="1" si="0"/>
        <v/>
      </c>
    </row>
    <row r="13" spans="1:12" x14ac:dyDescent="0.2">
      <c r="A13" t="str">
        <f t="shared" si="1"/>
        <v>auberginekg</v>
      </c>
      <c r="B13" s="135" t="s">
        <v>51</v>
      </c>
      <c r="C13" s="76" t="s">
        <v>17</v>
      </c>
      <c r="E13" s="138" t="str">
        <f t="shared" ca="1" si="2"/>
        <v/>
      </c>
      <c r="F13" s="138" t="str">
        <f t="shared" ca="1" si="0"/>
        <v/>
      </c>
      <c r="G13" s="138" t="str">
        <f t="shared" ca="1" si="0"/>
        <v/>
      </c>
      <c r="H13" s="138" t="str">
        <f t="shared" ca="1" si="0"/>
        <v/>
      </c>
      <c r="I13" s="138" t="str">
        <f t="shared" ca="1" si="0"/>
        <v/>
      </c>
      <c r="J13" s="138">
        <f t="shared" ca="1" si="0"/>
        <v>0</v>
      </c>
      <c r="K13" s="138" t="str">
        <f t="shared" ca="1" si="0"/>
        <v/>
      </c>
      <c r="L13" s="138" t="str">
        <f t="shared" ca="1" si="0"/>
        <v/>
      </c>
    </row>
    <row r="14" spans="1:12" x14ac:dyDescent="0.2">
      <c r="A14" t="str">
        <f t="shared" si="1"/>
        <v>betteraveskg</v>
      </c>
      <c r="B14" s="135" t="s">
        <v>46</v>
      </c>
      <c r="C14" s="76" t="s">
        <v>17</v>
      </c>
      <c r="D14">
        <v>2.2000000000000002</v>
      </c>
      <c r="E14" s="138" t="str">
        <f t="shared" ca="1" si="2"/>
        <v/>
      </c>
      <c r="F14" s="138" t="str">
        <f t="shared" ca="1" si="0"/>
        <v/>
      </c>
      <c r="G14" s="138" t="str">
        <f t="shared" ca="1" si="0"/>
        <v/>
      </c>
      <c r="H14" s="138" t="str">
        <f t="shared" ca="1" si="0"/>
        <v/>
      </c>
      <c r="I14" s="138" t="str">
        <f t="shared" ca="1" si="0"/>
        <v/>
      </c>
      <c r="J14" s="138">
        <f t="shared" ca="1" si="0"/>
        <v>60</v>
      </c>
      <c r="K14" s="138" t="str">
        <f t="shared" ca="1" si="0"/>
        <v/>
      </c>
      <c r="L14" s="138" t="str">
        <f t="shared" ca="1" si="0"/>
        <v/>
      </c>
    </row>
    <row r="15" spans="1:12" x14ac:dyDescent="0.2">
      <c r="A15" t="str">
        <f t="shared" si="1"/>
        <v>chou brocolikg</v>
      </c>
      <c r="B15" s="135" t="s">
        <v>48</v>
      </c>
      <c r="C15" s="76" t="s">
        <v>17</v>
      </c>
      <c r="E15" s="138" t="str">
        <f t="shared" ca="1" si="2"/>
        <v/>
      </c>
      <c r="F15" s="138" t="str">
        <f t="shared" ca="1" si="0"/>
        <v/>
      </c>
      <c r="G15" s="138" t="str">
        <f t="shared" ca="1" si="0"/>
        <v/>
      </c>
      <c r="H15" s="138" t="str">
        <f t="shared" ca="1" si="0"/>
        <v/>
      </c>
      <c r="I15" s="138" t="str">
        <f t="shared" ca="1" si="0"/>
        <v/>
      </c>
      <c r="J15" s="138" t="str">
        <f t="shared" ca="1" si="0"/>
        <v/>
      </c>
      <c r="K15" s="138" t="str">
        <f t="shared" ca="1" si="0"/>
        <v/>
      </c>
      <c r="L15" s="138" t="str">
        <f t="shared" ca="1" si="0"/>
        <v/>
      </c>
    </row>
    <row r="16" spans="1:12" x14ac:dyDescent="0.2">
      <c r="A16" t="str">
        <f t="shared" si="1"/>
        <v>choux ravepièce</v>
      </c>
      <c r="B16" s="136" t="s">
        <v>93</v>
      </c>
      <c r="C16" s="76" t="s">
        <v>14</v>
      </c>
      <c r="E16" s="138" t="str">
        <f t="shared" ca="1" si="2"/>
        <v/>
      </c>
      <c r="F16" s="138" t="str">
        <f t="shared" ca="1" si="0"/>
        <v/>
      </c>
      <c r="G16" s="138" t="str">
        <f t="shared" ca="1" si="0"/>
        <v/>
      </c>
      <c r="H16" s="138" t="str">
        <f t="shared" ca="1" si="0"/>
        <v/>
      </c>
      <c r="I16" s="138" t="str">
        <f t="shared" ca="1" si="0"/>
        <v/>
      </c>
      <c r="J16" s="138" t="str">
        <f t="shared" ca="1" si="0"/>
        <v/>
      </c>
      <c r="K16" s="138" t="str">
        <f t="shared" ca="1" si="0"/>
        <v/>
      </c>
      <c r="L16" s="138" t="str">
        <f t="shared" ca="1" si="0"/>
        <v/>
      </c>
    </row>
    <row r="17" spans="1:12" x14ac:dyDescent="0.2">
      <c r="A17" t="str">
        <f t="shared" si="1"/>
        <v>concombrespièce</v>
      </c>
      <c r="B17" s="135" t="s">
        <v>49</v>
      </c>
      <c r="C17" s="76" t="s">
        <v>14</v>
      </c>
      <c r="E17" s="138" t="str">
        <f t="shared" ca="1" si="2"/>
        <v/>
      </c>
      <c r="F17" s="138" t="str">
        <f t="shared" ca="1" si="0"/>
        <v/>
      </c>
      <c r="G17" s="138" t="str">
        <f t="shared" ca="1" si="0"/>
        <v/>
      </c>
      <c r="H17" s="138" t="str">
        <f t="shared" ca="1" si="0"/>
        <v/>
      </c>
      <c r="I17" s="138" t="str">
        <f t="shared" ca="1" si="0"/>
        <v/>
      </c>
      <c r="J17" s="138" t="str">
        <f t="shared" ca="1" si="0"/>
        <v/>
      </c>
      <c r="K17" s="138" t="str">
        <f t="shared" ca="1" si="0"/>
        <v/>
      </c>
      <c r="L17" s="138" t="str">
        <f t="shared" ca="1" si="0"/>
        <v/>
      </c>
    </row>
    <row r="18" spans="1:12" x14ac:dyDescent="0.2">
      <c r="A18" t="str">
        <f t="shared" si="1"/>
        <v>épinardkg</v>
      </c>
      <c r="B18" s="137" t="s">
        <v>75</v>
      </c>
      <c r="C18" s="76" t="s">
        <v>17</v>
      </c>
      <c r="E18" s="138" t="str">
        <f t="shared" ca="1" si="2"/>
        <v/>
      </c>
      <c r="F18" s="138" t="str">
        <f t="shared" ca="1" si="2"/>
        <v/>
      </c>
      <c r="G18" s="138" t="str">
        <f t="shared" ca="1" si="2"/>
        <v/>
      </c>
      <c r="H18" s="138" t="str">
        <f t="shared" ca="1" si="2"/>
        <v/>
      </c>
      <c r="I18" s="138" t="str">
        <f t="shared" ca="1" si="2"/>
        <v/>
      </c>
      <c r="J18" s="138" t="str">
        <f t="shared" ca="1" si="2"/>
        <v/>
      </c>
      <c r="K18" s="138" t="str">
        <f t="shared" ca="1" si="2"/>
        <v/>
      </c>
      <c r="L18" s="138" t="str">
        <f t="shared" ca="1" si="2"/>
        <v/>
      </c>
    </row>
    <row r="19" spans="1:12" x14ac:dyDescent="0.2">
      <c r="A19" t="str">
        <f t="shared" si="1"/>
        <v>tomateskg</v>
      </c>
      <c r="B19" s="135" t="s">
        <v>50</v>
      </c>
      <c r="C19" s="76" t="s">
        <v>17</v>
      </c>
      <c r="E19" s="138" t="str">
        <f t="shared" ca="1" si="2"/>
        <v/>
      </c>
      <c r="F19" s="138" t="str">
        <f t="shared" ca="1" si="2"/>
        <v/>
      </c>
      <c r="G19" s="138" t="str">
        <f t="shared" ca="1" si="2"/>
        <v/>
      </c>
      <c r="H19" s="138" t="str">
        <f t="shared" ca="1" si="2"/>
        <v/>
      </c>
      <c r="I19" s="138" t="str">
        <f t="shared" ca="1" si="2"/>
        <v/>
      </c>
      <c r="J19" s="138" t="str">
        <f t="shared" ca="1" si="2"/>
        <v/>
      </c>
      <c r="K19" s="138" t="str">
        <f t="shared" ca="1" si="2"/>
        <v/>
      </c>
      <c r="L19" s="138" t="str">
        <f t="shared" ca="1" si="2"/>
        <v/>
      </c>
    </row>
    <row r="20" spans="1:12" x14ac:dyDescent="0.2">
      <c r="A20" t="str">
        <f t="shared" si="1"/>
        <v>machekg</v>
      </c>
      <c r="B20" s="135" t="s">
        <v>94</v>
      </c>
      <c r="C20" s="76" t="s">
        <v>17</v>
      </c>
      <c r="E20" s="138" t="str">
        <f t="shared" ca="1" si="2"/>
        <v/>
      </c>
      <c r="F20" s="138" t="str">
        <f t="shared" ca="1" si="2"/>
        <v/>
      </c>
      <c r="G20" s="138" t="str">
        <f t="shared" ca="1" si="2"/>
        <v/>
      </c>
      <c r="H20" s="138" t="str">
        <f t="shared" ca="1" si="2"/>
        <v/>
      </c>
      <c r="I20" s="138" t="str">
        <f t="shared" ca="1" si="2"/>
        <v/>
      </c>
      <c r="J20" s="138" t="str">
        <f t="shared" ca="1" si="2"/>
        <v/>
      </c>
      <c r="K20" s="138" t="str">
        <f t="shared" ca="1" si="2"/>
        <v/>
      </c>
      <c r="L20" s="138" t="str">
        <f t="shared" ca="1" si="2"/>
        <v/>
      </c>
    </row>
    <row r="21" spans="1:12" x14ac:dyDescent="0.2">
      <c r="A21" t="str">
        <f t="shared" si="1"/>
        <v>Anis vertBqt</v>
      </c>
      <c r="B21" s="135" t="s">
        <v>95</v>
      </c>
      <c r="C21" s="76" t="s">
        <v>91</v>
      </c>
      <c r="E21" s="138" t="str">
        <f t="shared" ca="1" si="2"/>
        <v/>
      </c>
      <c r="F21" s="138" t="str">
        <f t="shared" ca="1" si="2"/>
        <v/>
      </c>
      <c r="G21" s="138" t="str">
        <f t="shared" ca="1" si="2"/>
        <v/>
      </c>
      <c r="H21" s="138" t="str">
        <f t="shared" ca="1" si="2"/>
        <v/>
      </c>
      <c r="I21" s="138" t="str">
        <f t="shared" ca="1" si="2"/>
        <v/>
      </c>
      <c r="J21" s="138" t="str">
        <f t="shared" ca="1" si="2"/>
        <v/>
      </c>
      <c r="K21" s="138" t="str">
        <f t="shared" ca="1" si="2"/>
        <v/>
      </c>
      <c r="L21" s="138" t="str">
        <f t="shared" ca="1" si="2"/>
        <v/>
      </c>
    </row>
    <row r="22" spans="1:12" x14ac:dyDescent="0.2">
      <c r="A22" t="str">
        <f t="shared" si="1"/>
        <v>AnethBqt</v>
      </c>
      <c r="B22" s="135" t="s">
        <v>96</v>
      </c>
      <c r="C22" s="76" t="s">
        <v>91</v>
      </c>
      <c r="E22" s="138" t="str">
        <f t="shared" ca="1" si="2"/>
        <v/>
      </c>
      <c r="F22" s="138" t="str">
        <f t="shared" ca="1" si="2"/>
        <v/>
      </c>
      <c r="G22" s="138" t="str">
        <f t="shared" ca="1" si="2"/>
        <v/>
      </c>
      <c r="H22" s="138" t="str">
        <f t="shared" ca="1" si="2"/>
        <v/>
      </c>
      <c r="I22" s="138" t="str">
        <f t="shared" ca="1" si="2"/>
        <v/>
      </c>
      <c r="J22" s="138" t="str">
        <f t="shared" ca="1" si="2"/>
        <v/>
      </c>
      <c r="K22" s="138" t="str">
        <f t="shared" ca="1" si="2"/>
        <v/>
      </c>
      <c r="L22" s="138" t="str">
        <f t="shared" ca="1" si="2"/>
        <v/>
      </c>
    </row>
    <row r="23" spans="1:12" x14ac:dyDescent="0.2">
      <c r="A23" t="str">
        <f t="shared" si="1"/>
        <v>FraisesKg</v>
      </c>
      <c r="B23" s="135" t="s">
        <v>97</v>
      </c>
      <c r="C23" s="76" t="s">
        <v>90</v>
      </c>
      <c r="E23" s="138" t="str">
        <f t="shared" ca="1" si="2"/>
        <v/>
      </c>
      <c r="F23" s="138" t="str">
        <f t="shared" ca="1" si="2"/>
        <v/>
      </c>
      <c r="G23" s="138" t="str">
        <f t="shared" ca="1" si="2"/>
        <v/>
      </c>
      <c r="H23" s="138" t="str">
        <f t="shared" ca="1" si="2"/>
        <v/>
      </c>
      <c r="I23" s="138" t="str">
        <f t="shared" ca="1" si="2"/>
        <v/>
      </c>
      <c r="J23" s="138" t="str">
        <f t="shared" ca="1" si="2"/>
        <v/>
      </c>
      <c r="K23" s="138" t="str">
        <f t="shared" ca="1" si="2"/>
        <v/>
      </c>
      <c r="L23" s="138" t="str">
        <f t="shared" ca="1" si="2"/>
        <v/>
      </c>
    </row>
    <row r="24" spans="1:12" x14ac:dyDescent="0.2">
      <c r="A24" t="str">
        <f t="shared" si="1"/>
        <v>MesclunKg</v>
      </c>
      <c r="B24" s="135" t="s">
        <v>98</v>
      </c>
      <c r="C24" s="76" t="s">
        <v>90</v>
      </c>
      <c r="E24" s="138" t="str">
        <f t="shared" ca="1" si="2"/>
        <v/>
      </c>
      <c r="F24" s="138" t="str">
        <f t="shared" ca="1" si="2"/>
        <v/>
      </c>
      <c r="G24" s="138" t="str">
        <f t="shared" ca="1" si="2"/>
        <v/>
      </c>
      <c r="H24" s="138" t="str">
        <f t="shared" ca="1" si="2"/>
        <v/>
      </c>
      <c r="I24" s="138" t="str">
        <f t="shared" ca="1" si="2"/>
        <v/>
      </c>
      <c r="J24" s="138" t="str">
        <f t="shared" ca="1" si="2"/>
        <v/>
      </c>
      <c r="K24" s="138" t="str">
        <f t="shared" ca="1" si="2"/>
        <v/>
      </c>
      <c r="L24" s="138" t="str">
        <f t="shared" ca="1" si="2"/>
        <v/>
      </c>
    </row>
    <row r="25" spans="1:12" x14ac:dyDescent="0.2">
      <c r="A25" t="str">
        <f t="shared" si="1"/>
        <v>Haricot Nain MTKg</v>
      </c>
      <c r="B25" s="135" t="s">
        <v>99</v>
      </c>
      <c r="C25" s="76" t="s">
        <v>90</v>
      </c>
      <c r="E25" s="138" t="str">
        <f t="shared" ca="1" si="2"/>
        <v/>
      </c>
      <c r="F25" s="138" t="str">
        <f t="shared" ca="1" si="2"/>
        <v/>
      </c>
      <c r="G25" s="138" t="str">
        <f t="shared" ca="1" si="2"/>
        <v/>
      </c>
      <c r="H25" s="138" t="str">
        <f t="shared" ca="1" si="2"/>
        <v/>
      </c>
      <c r="I25" s="138" t="str">
        <f t="shared" ca="1" si="2"/>
        <v/>
      </c>
      <c r="J25" s="138" t="str">
        <f t="shared" ca="1" si="2"/>
        <v/>
      </c>
      <c r="K25" s="138" t="str">
        <f t="shared" ca="1" si="2"/>
        <v/>
      </c>
      <c r="L25" s="138" t="str">
        <f t="shared" ca="1" si="2"/>
        <v/>
      </c>
    </row>
    <row r="26" spans="1:12" x14ac:dyDescent="0.2">
      <c r="A26" t="str">
        <f t="shared" si="1"/>
        <v>MelonPiece</v>
      </c>
      <c r="B26" s="135" t="s">
        <v>100</v>
      </c>
      <c r="C26" s="76" t="s">
        <v>92</v>
      </c>
      <c r="E26" s="138" t="str">
        <f t="shared" ca="1" si="2"/>
        <v/>
      </c>
      <c r="F26" s="138" t="str">
        <f t="shared" ca="1" si="2"/>
        <v/>
      </c>
      <c r="G26" s="138" t="str">
        <f t="shared" ca="1" si="2"/>
        <v/>
      </c>
      <c r="H26" s="138" t="str">
        <f t="shared" ca="1" si="2"/>
        <v/>
      </c>
      <c r="I26" s="138" t="str">
        <f t="shared" ca="1" si="2"/>
        <v/>
      </c>
      <c r="J26" s="138" t="str">
        <f t="shared" ca="1" si="2"/>
        <v/>
      </c>
      <c r="K26" s="138" t="str">
        <f t="shared" ca="1" si="2"/>
        <v/>
      </c>
      <c r="L26" s="138" t="str">
        <f t="shared" ca="1" si="2"/>
        <v/>
      </c>
    </row>
    <row r="27" spans="1:12" x14ac:dyDescent="0.2">
      <c r="A27" t="str">
        <f t="shared" si="1"/>
        <v>FevesKg</v>
      </c>
      <c r="B27" s="135" t="s">
        <v>101</v>
      </c>
      <c r="C27" s="76" t="s">
        <v>90</v>
      </c>
      <c r="E27" s="138" t="str">
        <f t="shared" ca="1" si="2"/>
        <v/>
      </c>
      <c r="F27" s="138" t="str">
        <f t="shared" ca="1" si="2"/>
        <v/>
      </c>
      <c r="G27" s="138" t="str">
        <f t="shared" ca="1" si="2"/>
        <v/>
      </c>
      <c r="H27" s="138" t="str">
        <f t="shared" ca="1" si="2"/>
        <v/>
      </c>
      <c r="I27" s="138" t="str">
        <f t="shared" ca="1" si="2"/>
        <v/>
      </c>
      <c r="J27" s="138" t="str">
        <f t="shared" ca="1" si="2"/>
        <v/>
      </c>
      <c r="K27" s="138" t="str">
        <f t="shared" ca="1" si="2"/>
        <v/>
      </c>
      <c r="L27" s="138" t="str">
        <f t="shared" ca="1" si="2"/>
        <v/>
      </c>
    </row>
    <row r="28" spans="1:12" x14ac:dyDescent="0.2">
      <c r="A28" t="str">
        <f t="shared" si="1"/>
        <v>Choux FriséKg</v>
      </c>
      <c r="B28" s="135" t="s">
        <v>102</v>
      </c>
      <c r="C28" s="76" t="s">
        <v>90</v>
      </c>
      <c r="E28" s="138" t="str">
        <f t="shared" ca="1" si="2"/>
        <v/>
      </c>
      <c r="F28" s="138" t="str">
        <f t="shared" ca="1" si="2"/>
        <v/>
      </c>
      <c r="G28" s="138" t="str">
        <f t="shared" ca="1" si="2"/>
        <v/>
      </c>
      <c r="H28" s="138" t="str">
        <f t="shared" ca="1" si="2"/>
        <v/>
      </c>
      <c r="I28" s="138" t="str">
        <f t="shared" ca="1" si="2"/>
        <v/>
      </c>
      <c r="J28" s="138" t="str">
        <f t="shared" ca="1" si="2"/>
        <v/>
      </c>
      <c r="K28" s="138" t="str">
        <f t="shared" ca="1" si="2"/>
        <v/>
      </c>
      <c r="L28" s="138" t="str">
        <f t="shared" ca="1" si="2"/>
        <v/>
      </c>
    </row>
    <row r="29" spans="1:12" x14ac:dyDescent="0.2">
      <c r="A29" t="str">
        <f t="shared" si="1"/>
        <v>BasillicBqt</v>
      </c>
      <c r="B29" s="135" t="s">
        <v>103</v>
      </c>
      <c r="C29" s="76" t="s">
        <v>91</v>
      </c>
      <c r="E29" s="138" t="str">
        <f t="shared" ca="1" si="2"/>
        <v/>
      </c>
      <c r="F29" s="138" t="str">
        <f t="shared" ca="1" si="2"/>
        <v/>
      </c>
      <c r="G29" s="138" t="str">
        <f t="shared" ca="1" si="2"/>
        <v/>
      </c>
      <c r="H29" s="138" t="str">
        <f t="shared" ca="1" si="2"/>
        <v/>
      </c>
      <c r="I29" s="138" t="str">
        <f t="shared" ca="1" si="2"/>
        <v/>
      </c>
      <c r="J29" s="138" t="str">
        <f t="shared" ca="1" si="2"/>
        <v/>
      </c>
      <c r="K29" s="138" t="str">
        <f t="shared" ca="1" si="2"/>
        <v/>
      </c>
      <c r="L29" s="138" t="str">
        <f t="shared" ca="1" si="2"/>
        <v/>
      </c>
    </row>
    <row r="30" spans="1:12" x14ac:dyDescent="0.2">
      <c r="A30" t="str">
        <f t="shared" si="1"/>
        <v>Mais DouxKg</v>
      </c>
      <c r="B30" s="135" t="s">
        <v>104</v>
      </c>
      <c r="C30" s="76" t="s">
        <v>90</v>
      </c>
      <c r="E30" s="138" t="str">
        <f t="shared" ca="1" si="2"/>
        <v/>
      </c>
      <c r="F30" s="138" t="str">
        <f t="shared" ca="1" si="2"/>
        <v/>
      </c>
      <c r="G30" s="138" t="str">
        <f t="shared" ca="1" si="2"/>
        <v/>
      </c>
      <c r="H30" s="138" t="str">
        <f t="shared" ca="1" si="2"/>
        <v/>
      </c>
      <c r="I30" s="138" t="str">
        <f t="shared" ca="1" si="2"/>
        <v/>
      </c>
      <c r="J30" s="138" t="str">
        <f t="shared" ca="1" si="2"/>
        <v/>
      </c>
      <c r="K30" s="138" t="str">
        <f t="shared" ca="1" si="2"/>
        <v/>
      </c>
      <c r="L30" s="138" t="str">
        <f t="shared" ca="1" si="2"/>
        <v/>
      </c>
    </row>
    <row r="31" spans="1:12" x14ac:dyDescent="0.2">
      <c r="A31" t="str">
        <f t="shared" si="1"/>
        <v>Haricot a rammeKg</v>
      </c>
      <c r="B31" s="135" t="s">
        <v>105</v>
      </c>
      <c r="C31" s="76" t="s">
        <v>90</v>
      </c>
      <c r="E31" s="138" t="str">
        <f t="shared" ca="1" si="2"/>
        <v/>
      </c>
      <c r="F31" s="138" t="str">
        <f t="shared" ca="1" si="2"/>
        <v/>
      </c>
      <c r="G31" s="138" t="str">
        <f t="shared" ca="1" si="2"/>
        <v/>
      </c>
      <c r="H31" s="138" t="str">
        <f t="shared" ca="1" si="2"/>
        <v/>
      </c>
      <c r="I31" s="138" t="str">
        <f t="shared" ca="1" si="2"/>
        <v/>
      </c>
      <c r="J31" s="138" t="str">
        <f t="shared" ca="1" si="2"/>
        <v/>
      </c>
      <c r="K31" s="138" t="str">
        <f t="shared" ca="1" si="2"/>
        <v/>
      </c>
      <c r="L31" s="138" t="str">
        <f t="shared" ca="1" si="2"/>
        <v/>
      </c>
    </row>
    <row r="32" spans="1:12" x14ac:dyDescent="0.2">
      <c r="A32" t="str">
        <f t="shared" si="1"/>
        <v>Tomates noireskg</v>
      </c>
      <c r="B32" s="135" t="s">
        <v>122</v>
      </c>
      <c r="C32" s="76" t="s">
        <v>17</v>
      </c>
      <c r="E32" s="138" t="str">
        <f t="shared" ca="1" si="2"/>
        <v/>
      </c>
      <c r="F32" s="138" t="str">
        <f t="shared" ca="1" si="2"/>
        <v/>
      </c>
      <c r="G32" s="138" t="str">
        <f t="shared" ca="1" si="2"/>
        <v/>
      </c>
      <c r="H32" s="138" t="str">
        <f t="shared" ca="1" si="2"/>
        <v/>
      </c>
      <c r="I32" s="138" t="str">
        <f t="shared" ca="1" si="2"/>
        <v/>
      </c>
      <c r="J32" s="138" t="str">
        <f t="shared" ca="1" si="2"/>
        <v/>
      </c>
      <c r="K32" s="138" t="str">
        <f t="shared" ca="1" si="2"/>
        <v/>
      </c>
      <c r="L32" s="138" t="str">
        <f t="shared" ca="1" si="2"/>
        <v/>
      </c>
    </row>
    <row r="33" spans="1:12" x14ac:dyDescent="0.2">
      <c r="A33" t="str">
        <f t="shared" si="1"/>
        <v>PoireauKg</v>
      </c>
      <c r="B33" s="135" t="s">
        <v>106</v>
      </c>
      <c r="C33" s="76" t="s">
        <v>90</v>
      </c>
      <c r="E33" s="138" t="str">
        <f t="shared" ca="1" si="2"/>
        <v/>
      </c>
      <c r="F33" s="138" t="str">
        <f t="shared" ca="1" si="2"/>
        <v/>
      </c>
      <c r="G33" s="138" t="str">
        <f t="shared" ca="1" si="2"/>
        <v/>
      </c>
      <c r="H33" s="138" t="str">
        <f t="shared" ca="1" si="2"/>
        <v/>
      </c>
      <c r="I33" s="138" t="str">
        <f t="shared" ca="1" si="2"/>
        <v/>
      </c>
      <c r="J33" s="138" t="str">
        <f t="shared" ca="1" si="2"/>
        <v/>
      </c>
      <c r="K33" s="138" t="str">
        <f t="shared" ca="1" si="2"/>
        <v/>
      </c>
      <c r="L33" s="138" t="str">
        <f t="shared" ca="1" si="2"/>
        <v/>
      </c>
    </row>
    <row r="34" spans="1:12" x14ac:dyDescent="0.2">
      <c r="A34" t="str">
        <f t="shared" si="1"/>
        <v>PotimarronKg</v>
      </c>
      <c r="B34" s="135" t="s">
        <v>107</v>
      </c>
      <c r="C34" s="76" t="s">
        <v>90</v>
      </c>
      <c r="E34" s="138" t="str">
        <f t="shared" ca="1" si="2"/>
        <v/>
      </c>
      <c r="F34" s="138" t="str">
        <f t="shared" ca="1" si="2"/>
        <v/>
      </c>
      <c r="G34" s="138" t="str">
        <f t="shared" ca="1" si="2"/>
        <v/>
      </c>
      <c r="H34" s="138" t="str">
        <f t="shared" ca="1" si="2"/>
        <v/>
      </c>
      <c r="I34" s="138" t="str">
        <f t="shared" ca="1" si="2"/>
        <v/>
      </c>
      <c r="J34" s="138" t="str">
        <f t="shared" ca="1" si="2"/>
        <v/>
      </c>
      <c r="K34" s="138" t="str">
        <f t="shared" ca="1" si="2"/>
        <v/>
      </c>
      <c r="L34" s="138" t="str">
        <f t="shared" ca="1" si="2"/>
        <v/>
      </c>
    </row>
    <row r="35" spans="1:12" x14ac:dyDescent="0.2">
      <c r="A35" t="str">
        <f t="shared" si="1"/>
        <v>Choux romanescoKG</v>
      </c>
      <c r="B35" s="135" t="s">
        <v>108</v>
      </c>
      <c r="C35" s="76" t="s">
        <v>109</v>
      </c>
      <c r="E35" s="138" t="str">
        <f t="shared" ca="1" si="2"/>
        <v/>
      </c>
      <c r="F35" s="138" t="str">
        <f t="shared" ca="1" si="2"/>
        <v/>
      </c>
      <c r="G35" s="138" t="str">
        <f t="shared" ca="1" si="2"/>
        <v/>
      </c>
      <c r="H35" s="138" t="str">
        <f t="shared" ca="1" si="2"/>
        <v/>
      </c>
      <c r="I35" s="138" t="str">
        <f t="shared" ca="1" si="2"/>
        <v/>
      </c>
      <c r="J35" s="138" t="str">
        <f t="shared" ca="1" si="2"/>
        <v/>
      </c>
      <c r="K35" s="138" t="str">
        <f t="shared" ca="1" si="2"/>
        <v/>
      </c>
      <c r="L35" s="138" t="str">
        <f t="shared" ca="1" si="2"/>
        <v/>
      </c>
    </row>
    <row r="36" spans="1:12" x14ac:dyDescent="0.2">
      <c r="A36" t="str">
        <f t="shared" si="1"/>
        <v>Choux BrocoliKg</v>
      </c>
      <c r="B36" s="135" t="s">
        <v>110</v>
      </c>
      <c r="C36" s="76" t="s">
        <v>90</v>
      </c>
      <c r="E36" s="138" t="str">
        <f t="shared" ca="1" si="2"/>
        <v/>
      </c>
      <c r="F36" s="138" t="str">
        <f t="shared" ca="1" si="2"/>
        <v/>
      </c>
      <c r="G36" s="138" t="str">
        <f t="shared" ca="1" si="2"/>
        <v/>
      </c>
      <c r="H36" s="138" t="str">
        <f t="shared" ca="1" si="2"/>
        <v/>
      </c>
      <c r="I36" s="138" t="str">
        <f t="shared" ca="1" si="2"/>
        <v/>
      </c>
      <c r="J36" s="138" t="str">
        <f t="shared" ca="1" si="2"/>
        <v/>
      </c>
      <c r="K36" s="138" t="str">
        <f t="shared" ca="1" si="2"/>
        <v/>
      </c>
      <c r="L36" s="138" t="str">
        <f t="shared" ca="1" si="2"/>
        <v/>
      </c>
    </row>
    <row r="37" spans="1:12" x14ac:dyDescent="0.2">
      <c r="A37" t="str">
        <f t="shared" si="1"/>
        <v>EchalotteKg</v>
      </c>
      <c r="B37" s="135" t="s">
        <v>111</v>
      </c>
      <c r="C37" s="76" t="s">
        <v>90</v>
      </c>
      <c r="E37" s="138" t="str">
        <f t="shared" ca="1" si="2"/>
        <v/>
      </c>
      <c r="F37" s="138" t="str">
        <f t="shared" ca="1" si="2"/>
        <v/>
      </c>
      <c r="G37" s="138" t="str">
        <f t="shared" ca="1" si="2"/>
        <v/>
      </c>
      <c r="H37" s="138" t="str">
        <f t="shared" ca="1" si="2"/>
        <v/>
      </c>
      <c r="I37" s="138" t="str">
        <f t="shared" ca="1" si="2"/>
        <v/>
      </c>
      <c r="J37" s="138" t="str">
        <f t="shared" ca="1" si="2"/>
        <v/>
      </c>
      <c r="K37" s="138" t="str">
        <f t="shared" ca="1" si="2"/>
        <v/>
      </c>
      <c r="L37" s="138" t="str">
        <f t="shared" ca="1" si="2"/>
        <v/>
      </c>
    </row>
    <row r="38" spans="1:12" x14ac:dyDescent="0.2">
      <c r="A38" t="str">
        <f t="shared" si="1"/>
        <v>CornichonsKg</v>
      </c>
      <c r="B38" s="135" t="s">
        <v>112</v>
      </c>
      <c r="C38" s="76" t="s">
        <v>90</v>
      </c>
      <c r="E38" s="138" t="str">
        <f t="shared" ca="1" si="2"/>
        <v/>
      </c>
      <c r="F38" s="138" t="str">
        <f t="shared" ca="1" si="2"/>
        <v/>
      </c>
      <c r="G38" s="138" t="str">
        <f t="shared" ca="1" si="2"/>
        <v/>
      </c>
      <c r="H38" s="138" t="str">
        <f t="shared" ca="1" si="2"/>
        <v/>
      </c>
      <c r="I38" s="138" t="str">
        <f t="shared" ca="1" si="2"/>
        <v/>
      </c>
      <c r="J38" s="138" t="str">
        <f t="shared" ca="1" si="2"/>
        <v/>
      </c>
      <c r="K38" s="138" t="str">
        <f t="shared" ca="1" si="2"/>
        <v/>
      </c>
      <c r="L38" s="138" t="str">
        <f t="shared" ca="1" si="2"/>
        <v/>
      </c>
    </row>
    <row r="39" spans="1:12" x14ac:dyDescent="0.2">
      <c r="A39" t="str">
        <f t="shared" si="1"/>
        <v>coriandreKg</v>
      </c>
      <c r="B39" s="135" t="s">
        <v>113</v>
      </c>
      <c r="C39" s="76" t="s">
        <v>90</v>
      </c>
      <c r="E39" s="138" t="str">
        <f t="shared" ca="1" si="2"/>
        <v/>
      </c>
      <c r="F39" s="138" t="str">
        <f t="shared" ca="1" si="2"/>
        <v/>
      </c>
      <c r="G39" s="138" t="str">
        <f t="shared" ca="1" si="2"/>
        <v/>
      </c>
      <c r="H39" s="138" t="str">
        <f t="shared" ca="1" si="2"/>
        <v/>
      </c>
      <c r="I39" s="138" t="str">
        <f t="shared" ca="1" si="2"/>
        <v/>
      </c>
      <c r="J39" s="138" t="str">
        <f t="shared" ca="1" si="2"/>
        <v/>
      </c>
      <c r="K39" s="138" t="str">
        <f t="shared" ca="1" si="2"/>
        <v/>
      </c>
      <c r="L39" s="138" t="str">
        <f t="shared" ca="1" si="2"/>
        <v/>
      </c>
    </row>
    <row r="40" spans="1:12" x14ac:dyDescent="0.2">
      <c r="A40" t="str">
        <f t="shared" si="1"/>
        <v>FramboisesKg</v>
      </c>
      <c r="B40" s="135" t="s">
        <v>114</v>
      </c>
      <c r="C40" s="76" t="s">
        <v>90</v>
      </c>
      <c r="E40" s="138" t="str">
        <f t="shared" ca="1" si="2"/>
        <v/>
      </c>
      <c r="F40" s="138" t="str">
        <f t="shared" ca="1" si="2"/>
        <v/>
      </c>
      <c r="G40" s="138" t="str">
        <f t="shared" ca="1" si="2"/>
        <v/>
      </c>
      <c r="H40" s="138" t="str">
        <f t="shared" ca="1" si="2"/>
        <v/>
      </c>
      <c r="I40" s="138" t="str">
        <f t="shared" ca="1" si="2"/>
        <v/>
      </c>
      <c r="J40" s="138" t="str">
        <f t="shared" ca="1" si="2"/>
        <v/>
      </c>
      <c r="K40" s="138" t="str">
        <f t="shared" ca="1" si="2"/>
        <v/>
      </c>
      <c r="L40" s="138" t="str">
        <f t="shared" ca="1" si="2"/>
        <v/>
      </c>
    </row>
  </sheetData>
  <dataValidations disablePrompts="1" count="1">
    <dataValidation type="list" allowBlank="1" showInputMessage="1" showErrorMessage="1" sqref="C2">
      <formula1>unite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O13"/>
  <sheetViews>
    <sheetView workbookViewId="0">
      <selection activeCell="D20" sqref="D20"/>
    </sheetView>
  </sheetViews>
  <sheetFormatPr baseColWidth="10" defaultRowHeight="12.75" x14ac:dyDescent="0.2"/>
  <cols>
    <col min="3" max="3" width="6.140625" customWidth="1"/>
    <col min="4" max="4" width="6.42578125" customWidth="1"/>
    <col min="5" max="5" width="4.7109375" customWidth="1"/>
    <col min="6" max="6" width="7.42578125" customWidth="1"/>
    <col min="7" max="7" width="4.28515625" customWidth="1"/>
    <col min="8" max="8" width="7.85546875" customWidth="1"/>
    <col min="9" max="9" width="4" customWidth="1"/>
    <col min="10" max="10" width="7.42578125" customWidth="1"/>
    <col min="11" max="11" width="4.28515625" customWidth="1"/>
    <col min="12" max="12" width="7.5703125" customWidth="1"/>
    <col min="14" max="14" width="10" customWidth="1"/>
    <col min="15" max="15" width="7.140625" customWidth="1"/>
  </cols>
  <sheetData>
    <row r="1" spans="1:15" ht="13.5" thickBot="1" x14ac:dyDescent="0.25">
      <c r="B1" s="143" t="s">
        <v>86</v>
      </c>
      <c r="C1" s="143"/>
      <c r="D1" s="143"/>
      <c r="E1" s="143"/>
      <c r="F1" s="143"/>
      <c r="G1" s="143"/>
      <c r="H1" s="143"/>
      <c r="I1" s="143"/>
      <c r="J1" s="143"/>
      <c r="K1" s="143"/>
      <c r="L1" s="143"/>
      <c r="M1" s="143"/>
    </row>
    <row r="2" spans="1:15" ht="26.25" thickBot="1" x14ac:dyDescent="0.25">
      <c r="B2" s="78" t="s">
        <v>73</v>
      </c>
      <c r="C2" s="150">
        <v>30</v>
      </c>
      <c r="D2" s="151"/>
      <c r="E2" s="144" t="s">
        <v>1</v>
      </c>
      <c r="F2" s="145"/>
      <c r="G2" s="148" t="s">
        <v>2</v>
      </c>
      <c r="H2" s="145"/>
      <c r="I2" s="148" t="s">
        <v>3</v>
      </c>
      <c r="J2" s="145"/>
      <c r="K2" s="148" t="s">
        <v>4</v>
      </c>
      <c r="L2" s="144"/>
      <c r="M2" s="139" t="s">
        <v>5</v>
      </c>
    </row>
    <row r="3" spans="1:15" x14ac:dyDescent="0.2">
      <c r="B3" s="152" t="s">
        <v>6</v>
      </c>
      <c r="C3" s="153"/>
      <c r="D3" s="154"/>
      <c r="E3" s="146"/>
      <c r="F3" s="147"/>
      <c r="G3" s="146"/>
      <c r="H3" s="147"/>
      <c r="I3" s="146"/>
      <c r="J3" s="147"/>
      <c r="K3" s="146"/>
      <c r="L3" s="149"/>
      <c r="M3" s="140"/>
      <c r="N3" s="141"/>
      <c r="O3" s="142"/>
    </row>
    <row r="4" spans="1:15" x14ac:dyDescent="0.2">
      <c r="B4" s="98" t="s">
        <v>7</v>
      </c>
      <c r="C4" s="98" t="s">
        <v>8</v>
      </c>
      <c r="D4" s="99" t="s">
        <v>9</v>
      </c>
      <c r="E4" s="114" t="s">
        <v>10</v>
      </c>
      <c r="F4" s="84" t="s">
        <v>11</v>
      </c>
      <c r="G4" s="114" t="s">
        <v>10</v>
      </c>
      <c r="H4" s="84" t="s">
        <v>11</v>
      </c>
      <c r="I4" s="114" t="s">
        <v>10</v>
      </c>
      <c r="J4" s="84" t="s">
        <v>11</v>
      </c>
      <c r="K4" s="114" t="s">
        <v>10</v>
      </c>
      <c r="L4" s="84" t="s">
        <v>11</v>
      </c>
      <c r="M4" s="115"/>
      <c r="N4" s="98"/>
      <c r="O4" s="98"/>
    </row>
    <row r="5" spans="1:15" x14ac:dyDescent="0.2">
      <c r="A5" t="str">
        <f t="shared" ref="A5:A10" si="0">B5&amp;C5</f>
        <v>carottesBotte</v>
      </c>
      <c r="B5" s="5" t="s">
        <v>19</v>
      </c>
      <c r="C5" s="5" t="s">
        <v>89</v>
      </c>
      <c r="D5" s="8">
        <f>SUMPRODUCT((legumes=Mai!$B5)*(Prix!$C$2:$C$40=Mai!$C5)*Prix!$D$2:$D$40)</f>
        <v>2.5</v>
      </c>
      <c r="E5" s="9">
        <v>1</v>
      </c>
      <c r="F5" s="10">
        <f t="shared" ref="F5:F10" si="1">SUM(D5*E5)</f>
        <v>2.5</v>
      </c>
      <c r="G5" s="9"/>
      <c r="H5" s="10">
        <f t="shared" ref="H5:H10" si="2">SUM(D5*G5)</f>
        <v>0</v>
      </c>
      <c r="I5" s="9"/>
      <c r="J5" s="10">
        <f t="shared" ref="J5:J10" si="3">SUM(D5*I5)</f>
        <v>0</v>
      </c>
      <c r="K5" s="9"/>
      <c r="L5" s="10">
        <f t="shared" ref="L5:L10" si="4">SUM(D5*K5)</f>
        <v>0</v>
      </c>
      <c r="M5" s="11">
        <f>SUM(E5+G5+I5+K5)*C2</f>
        <v>30</v>
      </c>
      <c r="N5" s="5"/>
      <c r="O5" s="5"/>
    </row>
    <row r="6" spans="1:15" x14ac:dyDescent="0.2">
      <c r="A6" t="str">
        <f t="shared" si="0"/>
        <v>carottesKg</v>
      </c>
      <c r="B6" s="5" t="s">
        <v>19</v>
      </c>
      <c r="C6" s="5" t="s">
        <v>90</v>
      </c>
      <c r="D6" s="8">
        <f>SUMPRODUCT((legumes=Mai!$B6)*(Prix!$C$2:$C$40=Mai!$C6)*Prix!$D$2:$D$40)</f>
        <v>3</v>
      </c>
      <c r="E6" s="9">
        <v>1</v>
      </c>
      <c r="F6" s="10">
        <f t="shared" si="1"/>
        <v>3</v>
      </c>
      <c r="G6" s="9"/>
      <c r="H6" s="10">
        <f t="shared" si="2"/>
        <v>0</v>
      </c>
      <c r="I6" s="9"/>
      <c r="J6" s="10">
        <f t="shared" si="3"/>
        <v>0</v>
      </c>
      <c r="K6" s="9"/>
      <c r="L6" s="10">
        <f t="shared" si="4"/>
        <v>0</v>
      </c>
      <c r="M6" s="11">
        <f>SUM(E6+G6+I6+K6)*C2</f>
        <v>30</v>
      </c>
      <c r="N6" s="7"/>
      <c r="O6" s="5"/>
    </row>
    <row r="7" spans="1:15" x14ac:dyDescent="0.2">
      <c r="A7" t="str">
        <f t="shared" si="0"/>
        <v>carottesBotte</v>
      </c>
      <c r="B7" s="5" t="s">
        <v>19</v>
      </c>
      <c r="C7" s="5" t="s">
        <v>89</v>
      </c>
      <c r="D7" s="8">
        <f>SUMPRODUCT((legumes=Mai!$B7)*(Prix!$C$2:$C$40=Mai!$C7)*Prix!$D$2:$D$40)</f>
        <v>2.5</v>
      </c>
      <c r="E7" s="9">
        <v>1</v>
      </c>
      <c r="F7" s="10">
        <f t="shared" si="1"/>
        <v>2.5</v>
      </c>
      <c r="G7" s="9"/>
      <c r="H7" s="10">
        <f t="shared" si="2"/>
        <v>0</v>
      </c>
      <c r="I7" s="9"/>
      <c r="J7" s="10">
        <f t="shared" si="3"/>
        <v>0</v>
      </c>
      <c r="K7" s="9"/>
      <c r="L7" s="10">
        <f t="shared" si="4"/>
        <v>0</v>
      </c>
      <c r="M7" s="11">
        <f>SUM(E7+G7+I7+K7)*C2</f>
        <v>30</v>
      </c>
      <c r="N7" s="5"/>
      <c r="O7" s="5"/>
    </row>
    <row r="8" spans="1:15" x14ac:dyDescent="0.2">
      <c r="A8" t="str">
        <f t="shared" si="0"/>
        <v>oignonsBotte</v>
      </c>
      <c r="B8" s="5" t="s">
        <v>20</v>
      </c>
      <c r="C8" s="5" t="s">
        <v>89</v>
      </c>
      <c r="D8" s="8">
        <f>SUMPRODUCT((legumes=Mai!$B8)*(Prix!$C$2:$C$40=Mai!$C8)*Prix!$D$2:$D$40)</f>
        <v>3</v>
      </c>
      <c r="E8" s="12">
        <v>1</v>
      </c>
      <c r="F8" s="10">
        <f t="shared" si="1"/>
        <v>3</v>
      </c>
      <c r="G8" s="12"/>
      <c r="H8" s="10">
        <f t="shared" si="2"/>
        <v>0</v>
      </c>
      <c r="I8" s="12"/>
      <c r="J8" s="10">
        <f t="shared" si="3"/>
        <v>0</v>
      </c>
      <c r="K8" s="12"/>
      <c r="L8" s="10">
        <f t="shared" si="4"/>
        <v>0</v>
      </c>
      <c r="M8" s="11">
        <f>SUM(E8+G8+I8+K8)*C2</f>
        <v>30</v>
      </c>
      <c r="N8" s="44"/>
      <c r="O8" s="5"/>
    </row>
    <row r="9" spans="1:15" x14ac:dyDescent="0.2">
      <c r="A9" t="str">
        <f t="shared" si="0"/>
        <v>carottesBotte</v>
      </c>
      <c r="B9" s="5" t="s">
        <v>19</v>
      </c>
      <c r="C9" s="5" t="s">
        <v>89</v>
      </c>
      <c r="D9" s="8">
        <f>SUMPRODUCT((legumes=Mai!$B9)*(Prix!$C$2:$C$40=Mai!$C9)*Prix!$D$2:$D$40)</f>
        <v>2.5</v>
      </c>
      <c r="E9" s="12">
        <v>1</v>
      </c>
      <c r="F9" s="10">
        <f t="shared" si="1"/>
        <v>2.5</v>
      </c>
      <c r="G9" s="12"/>
      <c r="H9" s="10">
        <f t="shared" si="2"/>
        <v>0</v>
      </c>
      <c r="I9" s="12"/>
      <c r="J9" s="10">
        <f t="shared" si="3"/>
        <v>0</v>
      </c>
      <c r="K9" s="12"/>
      <c r="L9" s="10">
        <f t="shared" si="4"/>
        <v>0</v>
      </c>
      <c r="M9" s="11">
        <f>SUM(E9+G9+I9+K9)*C2</f>
        <v>30</v>
      </c>
      <c r="N9" s="5"/>
      <c r="O9" s="5"/>
    </row>
    <row r="10" spans="1:15" x14ac:dyDescent="0.2">
      <c r="A10" t="str">
        <f t="shared" si="0"/>
        <v>carottesBotte</v>
      </c>
      <c r="B10" s="5" t="s">
        <v>19</v>
      </c>
      <c r="C10" s="5" t="s">
        <v>89</v>
      </c>
      <c r="D10" s="8">
        <f>SUMPRODUCT((legumes=Mai!$B10)*(Prix!$C$2:$C$40=Mai!$C10)*Prix!$D$2:$D$40)</f>
        <v>2.5</v>
      </c>
      <c r="E10" s="9"/>
      <c r="F10" s="10">
        <f t="shared" si="1"/>
        <v>0</v>
      </c>
      <c r="G10" s="9"/>
      <c r="H10" s="10">
        <f t="shared" si="2"/>
        <v>0</v>
      </c>
      <c r="I10" s="9"/>
      <c r="J10" s="10">
        <f t="shared" si="3"/>
        <v>0</v>
      </c>
      <c r="K10" s="9"/>
      <c r="L10" s="10">
        <f t="shared" si="4"/>
        <v>0</v>
      </c>
      <c r="M10" s="13"/>
    </row>
    <row r="11" spans="1:15" ht="25.5" x14ac:dyDescent="0.2">
      <c r="B11" s="37" t="s">
        <v>22</v>
      </c>
      <c r="C11" s="4"/>
      <c r="D11" s="14"/>
      <c r="E11" s="15"/>
      <c r="F11" s="116">
        <f>SUM(F5:F9)</f>
        <v>13.5</v>
      </c>
      <c r="G11" s="16"/>
      <c r="H11" s="116">
        <f>SUM(H5:H9)</f>
        <v>0</v>
      </c>
      <c r="I11" s="16"/>
      <c r="J11" s="116">
        <f>SUM(J5:J9)</f>
        <v>0</v>
      </c>
      <c r="K11" s="16"/>
      <c r="L11" s="116">
        <f>SUM(L5:L9)</f>
        <v>0</v>
      </c>
    </row>
    <row r="12" spans="1:15" ht="13.5" thickBot="1" x14ac:dyDescent="0.25">
      <c r="B12" s="38"/>
      <c r="C12" s="33"/>
      <c r="D12" s="13"/>
      <c r="E12" s="13"/>
      <c r="F12" s="34"/>
      <c r="G12" s="34"/>
      <c r="H12" s="34"/>
      <c r="I12" s="34"/>
      <c r="J12" s="34"/>
      <c r="K12" s="34"/>
      <c r="L12" s="34"/>
    </row>
    <row r="13" spans="1:15" ht="13.5" thickBot="1" x14ac:dyDescent="0.25">
      <c r="B13" s="18" t="s">
        <v>74</v>
      </c>
      <c r="D13" s="36">
        <f>SUM(F11,H11,J11,L11)</f>
        <v>13.5</v>
      </c>
      <c r="F13" t="s">
        <v>23</v>
      </c>
      <c r="H13" s="17">
        <f>D13</f>
        <v>13.5</v>
      </c>
    </row>
  </sheetData>
  <mergeCells count="9">
    <mergeCell ref="M2:M3"/>
    <mergeCell ref="N3:O3"/>
    <mergeCell ref="B1:M1"/>
    <mergeCell ref="E2:F3"/>
    <mergeCell ref="G2:H3"/>
    <mergeCell ref="I2:J3"/>
    <mergeCell ref="K2:L3"/>
    <mergeCell ref="C2:D2"/>
    <mergeCell ref="B3:D3"/>
  </mergeCells>
  <dataValidations count="2">
    <dataValidation type="list" allowBlank="1" showInputMessage="1" showErrorMessage="1" sqref="B5:B10">
      <formula1>legumes</formula1>
    </dataValidation>
    <dataValidation type="list" allowBlank="1" showInputMessage="1" showErrorMessage="1" sqref="C5:C10">
      <formula1>unite</formula1>
    </dataValidation>
  </dataValidations>
  <pageMargins left="0.78749999999999998" right="0.78749999999999998" top="0.98402777777777772" bottom="0.98402777777777772" header="0.51180555555555551" footer="0.51180555555555551"/>
  <pageSetup paperSize="9" firstPageNumber="0" orientation="landscape" horizontalDpi="300" verticalDpi="300"/>
  <headerFooter alignWithMargins="0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O22"/>
  <sheetViews>
    <sheetView workbookViewId="0">
      <selection activeCell="K20" sqref="K20"/>
    </sheetView>
  </sheetViews>
  <sheetFormatPr baseColWidth="10" defaultRowHeight="12.75" x14ac:dyDescent="0.2"/>
  <cols>
    <col min="2" max="2" width="14.28515625" customWidth="1"/>
    <col min="3" max="3" width="5.28515625" customWidth="1"/>
    <col min="4" max="4" width="4.7109375" customWidth="1"/>
    <col min="5" max="6" width="8" customWidth="1"/>
    <col min="7" max="8" width="8.28515625" customWidth="1"/>
    <col min="9" max="10" width="8.140625" customWidth="1"/>
    <col min="11" max="12" width="9.7109375" customWidth="1"/>
    <col min="13" max="13" width="10.42578125" customWidth="1"/>
    <col min="15" max="15" width="6" customWidth="1"/>
  </cols>
  <sheetData>
    <row r="1" spans="1:15" ht="13.5" thickBot="1" x14ac:dyDescent="0.25">
      <c r="B1" s="143" t="s">
        <v>24</v>
      </c>
      <c r="C1" s="143"/>
      <c r="D1" s="143"/>
      <c r="E1" s="143"/>
      <c r="F1" s="143"/>
      <c r="G1" s="143"/>
      <c r="H1" s="143"/>
      <c r="I1" s="143"/>
      <c r="J1" s="143"/>
      <c r="K1" s="143"/>
      <c r="L1" s="143"/>
    </row>
    <row r="2" spans="1:15" s="1" customFormat="1" ht="26.25" customHeight="1" thickBot="1" x14ac:dyDescent="0.25">
      <c r="B2" s="79" t="s">
        <v>76</v>
      </c>
      <c r="C2" s="150">
        <v>30</v>
      </c>
      <c r="D2" s="165"/>
      <c r="E2" s="155" t="s">
        <v>25</v>
      </c>
      <c r="F2" s="156"/>
      <c r="G2" s="159" t="s">
        <v>26</v>
      </c>
      <c r="H2" s="160"/>
      <c r="I2" s="155" t="s">
        <v>27</v>
      </c>
      <c r="J2" s="163"/>
      <c r="K2" s="155" t="s">
        <v>28</v>
      </c>
      <c r="L2" s="163"/>
      <c r="M2" s="139" t="s">
        <v>5</v>
      </c>
    </row>
    <row r="3" spans="1:15" x14ac:dyDescent="0.2">
      <c r="B3" s="152" t="s">
        <v>29</v>
      </c>
      <c r="C3" s="153"/>
      <c r="D3" s="153"/>
      <c r="E3" s="157"/>
      <c r="F3" s="158"/>
      <c r="G3" s="161"/>
      <c r="H3" s="162"/>
      <c r="I3" s="157"/>
      <c r="J3" s="164"/>
      <c r="K3" s="157"/>
      <c r="L3" s="164"/>
      <c r="M3" s="140"/>
      <c r="N3" s="4" t="s">
        <v>29</v>
      </c>
      <c r="O3" s="5"/>
    </row>
    <row r="4" spans="1:15" x14ac:dyDescent="0.2">
      <c r="B4" s="98" t="s">
        <v>7</v>
      </c>
      <c r="C4" s="98" t="s">
        <v>8</v>
      </c>
      <c r="D4" s="99" t="s">
        <v>9</v>
      </c>
      <c r="E4" s="100" t="s">
        <v>10</v>
      </c>
      <c r="F4" s="101" t="s">
        <v>11</v>
      </c>
      <c r="G4" s="102" t="s">
        <v>10</v>
      </c>
      <c r="H4" s="103" t="s">
        <v>11</v>
      </c>
      <c r="I4" s="100" t="s">
        <v>10</v>
      </c>
      <c r="J4" s="104" t="s">
        <v>11</v>
      </c>
      <c r="K4" s="100" t="s">
        <v>10</v>
      </c>
      <c r="L4" s="104" t="s">
        <v>11</v>
      </c>
      <c r="M4" s="105"/>
      <c r="N4" s="84" t="s">
        <v>7</v>
      </c>
      <c r="O4" s="84" t="s">
        <v>8</v>
      </c>
    </row>
    <row r="5" spans="1:15" x14ac:dyDescent="0.2">
      <c r="A5" t="str">
        <f>B5&amp;C5</f>
        <v>carottesBotte</v>
      </c>
      <c r="B5" s="5" t="s">
        <v>19</v>
      </c>
      <c r="C5" s="5" t="s">
        <v>89</v>
      </c>
      <c r="D5" s="21">
        <f>SUMPRODUCT((legumes=$B5)*(Prix!$C$2:$C$40=$C5)*Prix!$D$2:$D$40)</f>
        <v>2.5</v>
      </c>
      <c r="E5" s="81">
        <v>5</v>
      </c>
      <c r="F5" s="20">
        <f>D5*E5</f>
        <v>12.5</v>
      </c>
      <c r="G5" s="6"/>
      <c r="H5" s="3">
        <f>D5*G5</f>
        <v>0</v>
      </c>
      <c r="I5" s="39"/>
      <c r="J5" s="40">
        <f>D5*I5</f>
        <v>0</v>
      </c>
      <c r="K5" s="39"/>
      <c r="L5" s="40">
        <f>D5*K5</f>
        <v>0</v>
      </c>
      <c r="M5" s="11">
        <f>SUM(E5,G5,I5,K5)*$C2</f>
        <v>150</v>
      </c>
      <c r="N5" s="5" t="s">
        <v>33</v>
      </c>
      <c r="O5" s="5" t="s">
        <v>17</v>
      </c>
    </row>
    <row r="6" spans="1:15" x14ac:dyDescent="0.2">
      <c r="A6" t="str">
        <f t="shared" ref="A6:A14" si="0">B6&amp;C6</f>
        <v>oignonsBotte</v>
      </c>
      <c r="B6" s="5" t="s">
        <v>20</v>
      </c>
      <c r="C6" s="5" t="s">
        <v>89</v>
      </c>
      <c r="D6" s="21">
        <f>SUMPRODUCT((legumes=$B6)*(Prix!$C$2:$C$40=$C6)*Prix!$D$2:$D$40)</f>
        <v>3</v>
      </c>
      <c r="E6" s="81">
        <v>2</v>
      </c>
      <c r="F6" s="20">
        <f t="shared" ref="F6:F13" si="1">D6*E6</f>
        <v>6</v>
      </c>
      <c r="G6" s="6"/>
      <c r="H6" s="3">
        <f t="shared" ref="H6:H13" si="2">D6*G6</f>
        <v>0</v>
      </c>
      <c r="I6" s="39"/>
      <c r="J6" s="40">
        <f t="shared" ref="J6:J13" si="3">D6*I6</f>
        <v>0</v>
      </c>
      <c r="K6" s="39"/>
      <c r="L6" s="40">
        <f t="shared" ref="L6:L13" si="4">D6*K6</f>
        <v>0</v>
      </c>
      <c r="M6" s="11">
        <f>SUM(E6,G6,I6,K6)*$C2</f>
        <v>60</v>
      </c>
      <c r="N6" s="5" t="s">
        <v>31</v>
      </c>
      <c r="O6" s="5" t="s">
        <v>12</v>
      </c>
    </row>
    <row r="7" spans="1:15" x14ac:dyDescent="0.2">
      <c r="A7" t="str">
        <f t="shared" si="0"/>
        <v>carotteskg</v>
      </c>
      <c r="B7" s="5" t="s">
        <v>19</v>
      </c>
      <c r="C7" s="5" t="s">
        <v>17</v>
      </c>
      <c r="D7" s="21">
        <f>SUMPRODUCT((legumes=$B7)*(Prix!$C$2:$C$40=$C7)*Prix!$D$2:$D$40)</f>
        <v>3</v>
      </c>
      <c r="E7" s="81"/>
      <c r="F7" s="20">
        <f t="shared" si="1"/>
        <v>0</v>
      </c>
      <c r="G7" s="6"/>
      <c r="H7" s="3">
        <f t="shared" si="2"/>
        <v>0</v>
      </c>
      <c r="I7" s="39"/>
      <c r="J7" s="40">
        <f t="shared" si="3"/>
        <v>0</v>
      </c>
      <c r="K7" s="39"/>
      <c r="L7" s="40">
        <f t="shared" si="4"/>
        <v>0</v>
      </c>
      <c r="M7" s="11">
        <f>SUM(E7,G7,I7,K7)*$C2</f>
        <v>0</v>
      </c>
      <c r="N7" s="5" t="s">
        <v>83</v>
      </c>
      <c r="O7" s="5" t="s">
        <v>14</v>
      </c>
    </row>
    <row r="8" spans="1:15" x14ac:dyDescent="0.2">
      <c r="A8" t="str">
        <f t="shared" si="0"/>
        <v>carotteskg</v>
      </c>
      <c r="B8" s="5" t="s">
        <v>19</v>
      </c>
      <c r="C8" s="5" t="s">
        <v>17</v>
      </c>
      <c r="D8" s="21">
        <f>SUMPRODUCT((legumes=$B8)*(Prix!$C$2:$C$40=$C8)*Prix!$D$2:$D$40)</f>
        <v>3</v>
      </c>
      <c r="E8" s="64"/>
      <c r="F8" s="20">
        <f t="shared" si="1"/>
        <v>0</v>
      </c>
      <c r="G8" s="6"/>
      <c r="H8" s="3">
        <f t="shared" si="2"/>
        <v>0</v>
      </c>
      <c r="I8" s="39"/>
      <c r="J8" s="40">
        <f t="shared" si="3"/>
        <v>0</v>
      </c>
      <c r="K8" s="39"/>
      <c r="L8" s="40">
        <f t="shared" si="4"/>
        <v>0</v>
      </c>
      <c r="M8" s="11">
        <f>SUM(E8,G8,I8,K8)*$C2</f>
        <v>0</v>
      </c>
      <c r="N8" s="5" t="s">
        <v>34</v>
      </c>
      <c r="O8" s="5" t="s">
        <v>17</v>
      </c>
    </row>
    <row r="9" spans="1:15" x14ac:dyDescent="0.2">
      <c r="A9" t="str">
        <f t="shared" si="0"/>
        <v>carotteskg</v>
      </c>
      <c r="B9" s="5" t="s">
        <v>19</v>
      </c>
      <c r="C9" s="5" t="s">
        <v>17</v>
      </c>
      <c r="D9" s="21">
        <f>SUMPRODUCT((legumes=$B9)*(Prix!$C$2:$C$40=$C9)*Prix!$D$2:$D$40)</f>
        <v>3</v>
      </c>
      <c r="E9" s="81"/>
      <c r="F9" s="20">
        <f t="shared" si="1"/>
        <v>0</v>
      </c>
      <c r="G9" s="6"/>
      <c r="H9" s="3">
        <f t="shared" si="2"/>
        <v>0</v>
      </c>
      <c r="I9" s="39"/>
      <c r="J9" s="40">
        <f t="shared" si="3"/>
        <v>0</v>
      </c>
      <c r="K9" s="39"/>
      <c r="L9" s="40">
        <f t="shared" si="4"/>
        <v>0</v>
      </c>
      <c r="M9" s="11">
        <f>SUM(E9,G9,I9,K9)*$C2</f>
        <v>0</v>
      </c>
      <c r="N9" s="5" t="s">
        <v>32</v>
      </c>
      <c r="O9" s="5" t="s">
        <v>17</v>
      </c>
    </row>
    <row r="10" spans="1:15" x14ac:dyDescent="0.2">
      <c r="A10" t="str">
        <f t="shared" si="0"/>
        <v>carotteskg</v>
      </c>
      <c r="B10" s="5" t="s">
        <v>19</v>
      </c>
      <c r="C10" s="5" t="s">
        <v>17</v>
      </c>
      <c r="D10" s="21">
        <f>SUMPRODUCT((legumes=$B10)*(Prix!$C$2:$C$40=$C10)*Prix!$D$2:$D$40)</f>
        <v>3</v>
      </c>
      <c r="E10" s="64"/>
      <c r="F10" s="20">
        <f t="shared" si="1"/>
        <v>0</v>
      </c>
      <c r="G10" s="6"/>
      <c r="H10" s="3">
        <f t="shared" si="2"/>
        <v>0</v>
      </c>
      <c r="I10" s="39"/>
      <c r="J10" s="40">
        <f t="shared" si="3"/>
        <v>0</v>
      </c>
      <c r="K10" s="39"/>
      <c r="L10" s="40">
        <f t="shared" si="4"/>
        <v>0</v>
      </c>
      <c r="M10" s="11">
        <f>SUM(E10,G10,I10,K10)*$C2</f>
        <v>0</v>
      </c>
      <c r="N10" s="5" t="s">
        <v>35</v>
      </c>
      <c r="O10" s="5" t="s">
        <v>12</v>
      </c>
    </row>
    <row r="11" spans="1:15" x14ac:dyDescent="0.2">
      <c r="A11" t="str">
        <f t="shared" si="0"/>
        <v>carotteskg</v>
      </c>
      <c r="B11" s="5" t="s">
        <v>19</v>
      </c>
      <c r="C11" s="5" t="s">
        <v>17</v>
      </c>
      <c r="D11" s="21">
        <f>SUMPRODUCT((legumes=$B11)*(Prix!$C$2:$C$40=$C11)*Prix!$D$2:$D$40)</f>
        <v>3</v>
      </c>
      <c r="E11" s="64"/>
      <c r="F11" s="20">
        <f t="shared" si="1"/>
        <v>0</v>
      </c>
      <c r="G11" s="6"/>
      <c r="H11" s="3">
        <f t="shared" si="2"/>
        <v>0</v>
      </c>
      <c r="I11" s="39"/>
      <c r="J11" s="40">
        <f t="shared" si="3"/>
        <v>0</v>
      </c>
      <c r="K11" s="39"/>
      <c r="L11" s="40">
        <f t="shared" si="4"/>
        <v>0</v>
      </c>
      <c r="M11" s="11">
        <f>SUM(E11,G11,I11,K11)*$C2</f>
        <v>0</v>
      </c>
      <c r="N11" s="22" t="s">
        <v>21</v>
      </c>
      <c r="O11" s="5" t="s">
        <v>18</v>
      </c>
    </row>
    <row r="12" spans="1:15" x14ac:dyDescent="0.2">
      <c r="A12" t="str">
        <f t="shared" si="0"/>
        <v>carotteskg</v>
      </c>
      <c r="B12" s="5" t="s">
        <v>19</v>
      </c>
      <c r="C12" s="5" t="s">
        <v>17</v>
      </c>
      <c r="D12" s="21">
        <f>SUMPRODUCT((legumes=$B12)*(Prix!$C$2:$C$40=$C12)*Prix!$D$2:$D$40)</f>
        <v>3</v>
      </c>
      <c r="E12" s="64"/>
      <c r="F12" s="20">
        <f t="shared" si="1"/>
        <v>0</v>
      </c>
      <c r="G12" s="6"/>
      <c r="H12" s="3">
        <f t="shared" si="2"/>
        <v>0</v>
      </c>
      <c r="I12" s="39"/>
      <c r="J12" s="40">
        <f t="shared" si="3"/>
        <v>0</v>
      </c>
      <c r="K12" s="39"/>
      <c r="L12" s="40">
        <f t="shared" si="4"/>
        <v>0</v>
      </c>
      <c r="M12" s="11">
        <f>SUM(E12,G12,I12,K12)*$C2</f>
        <v>0</v>
      </c>
      <c r="N12" s="5" t="s">
        <v>16</v>
      </c>
      <c r="O12" s="5" t="s">
        <v>12</v>
      </c>
    </row>
    <row r="13" spans="1:15" x14ac:dyDescent="0.2">
      <c r="A13" t="str">
        <f t="shared" si="0"/>
        <v>oignonskg</v>
      </c>
      <c r="B13" s="5" t="s">
        <v>20</v>
      </c>
      <c r="C13" s="5" t="s">
        <v>17</v>
      </c>
      <c r="D13" s="21">
        <f>SUMPRODUCT((legumes=$B13)*(Prix!$C$2:$C$40=$C13)*Prix!$D$2:$D$40)</f>
        <v>4.5</v>
      </c>
      <c r="E13" s="64">
        <v>10</v>
      </c>
      <c r="F13" s="20">
        <f t="shared" si="1"/>
        <v>45</v>
      </c>
      <c r="G13" s="6"/>
      <c r="H13" s="3">
        <f t="shared" si="2"/>
        <v>0</v>
      </c>
      <c r="I13" s="39"/>
      <c r="J13" s="40">
        <f t="shared" si="3"/>
        <v>0</v>
      </c>
      <c r="K13" s="39"/>
      <c r="L13" s="40">
        <f t="shared" si="4"/>
        <v>0</v>
      </c>
      <c r="M13" s="11">
        <f>SUM(E13,G13,I13,K13)*$C2</f>
        <v>300</v>
      </c>
      <c r="N13" s="5" t="s">
        <v>15</v>
      </c>
      <c r="O13" s="5" t="s">
        <v>14</v>
      </c>
    </row>
    <row r="14" spans="1:15" ht="13.5" thickBot="1" x14ac:dyDescent="0.25">
      <c r="A14" t="str">
        <f t="shared" si="0"/>
        <v>oignonskg</v>
      </c>
      <c r="B14" s="5" t="s">
        <v>20</v>
      </c>
      <c r="C14" s="5" t="s">
        <v>17</v>
      </c>
      <c r="D14" s="21">
        <f>SUMPRODUCT((legumes=$B14)*(Prix!$C$2:$C$40=$C14)*Prix!$D$2:$D$40)</f>
        <v>4.5</v>
      </c>
      <c r="E14" s="109"/>
      <c r="F14" s="110"/>
      <c r="G14" s="111"/>
      <c r="H14" s="45"/>
      <c r="I14" s="112"/>
      <c r="J14" s="113"/>
      <c r="K14" s="112"/>
      <c r="L14" s="113"/>
      <c r="M14" s="11">
        <f>SUM(E14,G14,I14,K14)*$C2</f>
        <v>0</v>
      </c>
      <c r="N14" s="76"/>
      <c r="O14" s="51"/>
    </row>
    <row r="15" spans="1:15" ht="14.25" thickTop="1" thickBot="1" x14ac:dyDescent="0.25">
      <c r="B15" s="4" t="s">
        <v>22</v>
      </c>
      <c r="C15" s="4"/>
      <c r="D15" s="14"/>
      <c r="E15" s="41"/>
      <c r="F15" s="106">
        <f>SUM(F5:F13)</f>
        <v>63.5</v>
      </c>
      <c r="G15" s="82"/>
      <c r="H15" s="107">
        <f>SUM(H5:H13)</f>
        <v>0</v>
      </c>
      <c r="I15" s="41"/>
      <c r="J15" s="108">
        <f>SUM(J5:J13)</f>
        <v>0</v>
      </c>
      <c r="K15" s="41"/>
      <c r="L15" s="108">
        <f>SUM(L5:L13)</f>
        <v>0</v>
      </c>
      <c r="M15" s="23"/>
    </row>
    <row r="16" spans="1:15" x14ac:dyDescent="0.2">
      <c r="B16" s="42"/>
      <c r="C16" s="33"/>
      <c r="D16" s="13"/>
      <c r="E16" s="13"/>
      <c r="F16" s="13"/>
      <c r="G16" s="13"/>
      <c r="H16" s="13"/>
      <c r="I16" s="13"/>
      <c r="J16" s="13"/>
      <c r="K16" s="13"/>
      <c r="L16" s="13"/>
      <c r="M16" s="43"/>
    </row>
    <row r="17" spans="2:14" x14ac:dyDescent="0.2">
      <c r="B17" s="35" t="s">
        <v>74</v>
      </c>
      <c r="C17" s="24">
        <f>SUM(F15,H15,J15,L15)</f>
        <v>63.5</v>
      </c>
      <c r="F17" s="25" t="s">
        <v>36</v>
      </c>
      <c r="H17" s="17">
        <f>Mai!D13+Juin!C17</f>
        <v>77</v>
      </c>
    </row>
    <row r="18" spans="2:14" x14ac:dyDescent="0.2">
      <c r="B18" s="18"/>
    </row>
    <row r="22" spans="2:14" x14ac:dyDescent="0.2">
      <c r="N22" s="80"/>
    </row>
  </sheetData>
  <mergeCells count="8">
    <mergeCell ref="M2:M3"/>
    <mergeCell ref="B1:L1"/>
    <mergeCell ref="E2:F3"/>
    <mergeCell ref="G2:H3"/>
    <mergeCell ref="I2:J3"/>
    <mergeCell ref="K2:L3"/>
    <mergeCell ref="C2:D2"/>
    <mergeCell ref="B3:D3"/>
  </mergeCells>
  <dataValidations count="2">
    <dataValidation type="list" allowBlank="1" showInputMessage="1" showErrorMessage="1" sqref="B5:B14">
      <formula1>legumes</formula1>
    </dataValidation>
    <dataValidation type="list" allowBlank="1" showInputMessage="1" showErrorMessage="1" sqref="C5:C14">
      <formula1>unite</formula1>
    </dataValidation>
  </dataValidations>
  <pageMargins left="0.74791666666666667" right="0.74791666666666667" top="0.98402777777777772" bottom="0.98402777777777772" header="0.51180555555555551" footer="0.51180555555555551"/>
  <pageSetup paperSize="9" firstPageNumber="0" orientation="landscape" horizontalDpi="300" verticalDpi="300" r:id="rId1"/>
  <headerFooter alignWithMargins="0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3"/>
  <sheetViews>
    <sheetView workbookViewId="0">
      <selection activeCell="E7" sqref="E7"/>
    </sheetView>
  </sheetViews>
  <sheetFormatPr baseColWidth="10" defaultRowHeight="12.75" x14ac:dyDescent="0.2"/>
  <cols>
    <col min="2" max="2" width="18.42578125" customWidth="1"/>
    <col min="3" max="3" width="7.140625" customWidth="1"/>
    <col min="4" max="4" width="5.7109375" customWidth="1"/>
    <col min="5" max="5" width="4.7109375" customWidth="1"/>
    <col min="6" max="6" width="9.140625" customWidth="1"/>
    <col min="7" max="7" width="4" customWidth="1"/>
    <col min="8" max="8" width="6.85546875" customWidth="1"/>
    <col min="9" max="9" width="4.7109375" customWidth="1"/>
    <col min="10" max="10" width="6.85546875" customWidth="1"/>
    <col min="11" max="11" width="5" customWidth="1"/>
    <col min="12" max="12" width="6.85546875" customWidth="1"/>
    <col min="13" max="13" width="4.7109375" customWidth="1"/>
    <col min="14" max="14" width="6.85546875" customWidth="1"/>
    <col min="15" max="15" width="10.42578125" customWidth="1"/>
    <col min="16" max="16" width="12.7109375" customWidth="1"/>
    <col min="17" max="17" width="5.85546875" customWidth="1"/>
  </cols>
  <sheetData>
    <row r="1" spans="1:17" ht="13.5" thickBot="1" x14ac:dyDescent="0.25">
      <c r="B1" s="143" t="s">
        <v>53</v>
      </c>
      <c r="C1" s="143"/>
      <c r="D1" s="143"/>
      <c r="E1" s="143"/>
      <c r="F1" s="143"/>
      <c r="G1" s="143"/>
      <c r="H1" s="143"/>
      <c r="I1" s="143"/>
      <c r="J1" s="143"/>
      <c r="K1" s="143"/>
      <c r="L1" s="143"/>
      <c r="M1" s="143"/>
      <c r="N1" s="143"/>
      <c r="O1" s="143"/>
    </row>
    <row r="2" spans="1:17" ht="32.25" customHeight="1" thickBot="1" x14ac:dyDescent="0.25">
      <c r="B2" s="77" t="s">
        <v>80</v>
      </c>
      <c r="C2" s="171">
        <v>30</v>
      </c>
      <c r="D2" s="172"/>
      <c r="E2" s="160" t="s">
        <v>37</v>
      </c>
      <c r="F2" s="163"/>
      <c r="G2" s="160" t="s">
        <v>38</v>
      </c>
      <c r="H2" s="167"/>
      <c r="I2" s="166" t="s">
        <v>39</v>
      </c>
      <c r="J2" s="167"/>
      <c r="K2" s="166" t="s">
        <v>40</v>
      </c>
      <c r="L2" s="160"/>
      <c r="M2" s="155" t="s">
        <v>41</v>
      </c>
      <c r="N2" s="163"/>
      <c r="O2" s="139" t="s">
        <v>5</v>
      </c>
    </row>
    <row r="3" spans="1:17" x14ac:dyDescent="0.2">
      <c r="B3" s="173" t="s">
        <v>42</v>
      </c>
      <c r="C3" s="153"/>
      <c r="D3" s="174"/>
      <c r="E3" s="157"/>
      <c r="F3" s="164"/>
      <c r="G3" s="162"/>
      <c r="H3" s="169"/>
      <c r="I3" s="168"/>
      <c r="J3" s="169"/>
      <c r="K3" s="168"/>
      <c r="L3" s="162"/>
      <c r="M3" s="157"/>
      <c r="N3" s="164"/>
      <c r="O3" s="140"/>
      <c r="P3" s="4" t="s">
        <v>42</v>
      </c>
      <c r="Q3" s="5"/>
    </row>
    <row r="4" spans="1:17" x14ac:dyDescent="0.2">
      <c r="B4" s="83" t="s">
        <v>7</v>
      </c>
      <c r="C4" s="84" t="s">
        <v>8</v>
      </c>
      <c r="D4" s="85" t="s">
        <v>9</v>
      </c>
      <c r="E4" s="86" t="s">
        <v>10</v>
      </c>
      <c r="F4" s="87" t="s">
        <v>11</v>
      </c>
      <c r="G4" s="88" t="s">
        <v>10</v>
      </c>
      <c r="H4" s="89" t="s">
        <v>11</v>
      </c>
      <c r="I4" s="90" t="s">
        <v>10</v>
      </c>
      <c r="J4" s="89" t="s">
        <v>11</v>
      </c>
      <c r="K4" s="90" t="s">
        <v>10</v>
      </c>
      <c r="L4" s="91" t="s">
        <v>11</v>
      </c>
      <c r="M4" s="86" t="s">
        <v>10</v>
      </c>
      <c r="N4" s="87" t="s">
        <v>11</v>
      </c>
      <c r="O4" s="92"/>
      <c r="P4" s="84" t="s">
        <v>7</v>
      </c>
      <c r="Q4" s="84" t="s">
        <v>8</v>
      </c>
    </row>
    <row r="5" spans="1:17" x14ac:dyDescent="0.2">
      <c r="A5" t="str">
        <f>B5&amp;C5</f>
        <v>carottesKg</v>
      </c>
      <c r="B5" s="52" t="s">
        <v>19</v>
      </c>
      <c r="C5" s="22" t="s">
        <v>90</v>
      </c>
      <c r="D5" s="57">
        <f>SUMPRODUCT((legumes=$B5)*(Prix!$C$2:$C$40=$C5)*Prix!$D$2:$D$40)</f>
        <v>3</v>
      </c>
      <c r="E5" s="61">
        <v>2</v>
      </c>
      <c r="F5" s="60">
        <f t="shared" ref="F5:F19" si="0">D5*E5</f>
        <v>6</v>
      </c>
      <c r="G5" s="28"/>
      <c r="H5" s="26">
        <f t="shared" ref="H5:H19" si="1">D5*G5</f>
        <v>0</v>
      </c>
      <c r="I5" s="29"/>
      <c r="J5" s="26">
        <f t="shared" ref="J5:J19" si="2">D5*I5</f>
        <v>0</v>
      </c>
      <c r="K5" s="29"/>
      <c r="L5" s="63">
        <f t="shared" ref="L5:L19" si="3">D5*K5</f>
        <v>0</v>
      </c>
      <c r="M5" s="66"/>
      <c r="N5" s="65">
        <f t="shared" ref="N5:N19" si="4">M5*D5</f>
        <v>0</v>
      </c>
      <c r="O5" s="11">
        <f>SUM(E5,G5,I5,K5,M5)*$C2</f>
        <v>60</v>
      </c>
      <c r="P5" s="22" t="s">
        <v>51</v>
      </c>
      <c r="Q5" s="22" t="s">
        <v>17</v>
      </c>
    </row>
    <row r="6" spans="1:17" x14ac:dyDescent="0.2">
      <c r="A6" t="str">
        <f t="shared" ref="A6:A20" si="5">B6&amp;C6</f>
        <v>carottesKg</v>
      </c>
      <c r="B6" s="52" t="s">
        <v>19</v>
      </c>
      <c r="C6" s="22" t="s">
        <v>90</v>
      </c>
      <c r="D6" s="57">
        <f>SUMPRODUCT((legumes=$B6)*(Prix!$C$2:$C$40=$C6)*Prix!$D$2:$D$40)</f>
        <v>3</v>
      </c>
      <c r="E6" s="61">
        <v>2</v>
      </c>
      <c r="F6" s="60">
        <f t="shared" si="0"/>
        <v>6</v>
      </c>
      <c r="G6" s="28"/>
      <c r="H6" s="26">
        <f t="shared" si="1"/>
        <v>0</v>
      </c>
      <c r="I6" s="29"/>
      <c r="J6" s="26">
        <f t="shared" si="2"/>
        <v>0</v>
      </c>
      <c r="K6" s="29"/>
      <c r="L6" s="63">
        <f t="shared" si="3"/>
        <v>0</v>
      </c>
      <c r="M6" s="66"/>
      <c r="N6" s="65">
        <f t="shared" si="4"/>
        <v>0</v>
      </c>
      <c r="O6" s="11">
        <f>SUM(E6,G6,I6,K6,M6)*$C2</f>
        <v>60</v>
      </c>
      <c r="P6" s="22" t="s">
        <v>46</v>
      </c>
      <c r="Q6" s="22" t="s">
        <v>17</v>
      </c>
    </row>
    <row r="7" spans="1:17" x14ac:dyDescent="0.2">
      <c r="A7" t="str">
        <f t="shared" si="5"/>
        <v>carottesKg</v>
      </c>
      <c r="B7" s="52" t="s">
        <v>19</v>
      </c>
      <c r="C7" s="22" t="s">
        <v>90</v>
      </c>
      <c r="D7" s="57">
        <f>SUMPRODUCT((legumes=$B7)*(Prix!$C$2:$C$40=$C7)*Prix!$D$2:$D$40)</f>
        <v>3</v>
      </c>
      <c r="E7" s="61"/>
      <c r="F7" s="60">
        <f t="shared" si="0"/>
        <v>0</v>
      </c>
      <c r="G7" s="28"/>
      <c r="H7" s="26">
        <f t="shared" si="1"/>
        <v>0</v>
      </c>
      <c r="I7" s="29"/>
      <c r="J7" s="26">
        <f t="shared" si="2"/>
        <v>0</v>
      </c>
      <c r="K7" s="29"/>
      <c r="L7" s="63">
        <f t="shared" si="3"/>
        <v>0</v>
      </c>
      <c r="M7" s="66"/>
      <c r="N7" s="65">
        <f t="shared" si="4"/>
        <v>0</v>
      </c>
      <c r="O7" s="11">
        <f>SUM(E7,G7,I7,K7,M7)*$C2</f>
        <v>0</v>
      </c>
      <c r="P7" s="30" t="s">
        <v>44</v>
      </c>
      <c r="Q7" s="22" t="s">
        <v>17</v>
      </c>
    </row>
    <row r="8" spans="1:17" x14ac:dyDescent="0.2">
      <c r="A8" t="str">
        <f t="shared" si="5"/>
        <v>carottesKg</v>
      </c>
      <c r="B8" s="52" t="s">
        <v>19</v>
      </c>
      <c r="C8" s="22" t="s">
        <v>90</v>
      </c>
      <c r="D8" s="57">
        <f>SUMPRODUCT((legumes=$B8)*(Prix!$C$2:$C$40=$C8)*Prix!$D$2:$D$40)</f>
        <v>3</v>
      </c>
      <c r="E8" s="61"/>
      <c r="F8" s="60">
        <f t="shared" si="0"/>
        <v>0</v>
      </c>
      <c r="G8" s="28"/>
      <c r="H8" s="26">
        <f t="shared" si="1"/>
        <v>0</v>
      </c>
      <c r="I8" s="29"/>
      <c r="J8" s="26">
        <f t="shared" si="2"/>
        <v>0</v>
      </c>
      <c r="K8" s="29"/>
      <c r="L8" s="63">
        <f t="shared" si="3"/>
        <v>0</v>
      </c>
      <c r="M8" s="66"/>
      <c r="N8" s="65">
        <f t="shared" si="4"/>
        <v>0</v>
      </c>
      <c r="O8" s="11">
        <f>SUM(E8,G8,I8,K8,M8)*$C2</f>
        <v>0</v>
      </c>
      <c r="P8" s="22" t="s">
        <v>31</v>
      </c>
      <c r="Q8" s="22" t="s">
        <v>12</v>
      </c>
    </row>
    <row r="9" spans="1:17" x14ac:dyDescent="0.2">
      <c r="A9" t="str">
        <f t="shared" si="5"/>
        <v>carottesKg</v>
      </c>
      <c r="B9" s="52" t="s">
        <v>19</v>
      </c>
      <c r="C9" s="22" t="s">
        <v>90</v>
      </c>
      <c r="D9" s="57">
        <f>SUMPRODUCT((legumes=$B9)*(Prix!$C$2:$C$40=$C9)*Prix!$D$2:$D$40)</f>
        <v>3</v>
      </c>
      <c r="E9" s="61"/>
      <c r="F9" s="60">
        <f t="shared" si="0"/>
        <v>0</v>
      </c>
      <c r="G9" s="28"/>
      <c r="H9" s="26">
        <f t="shared" si="1"/>
        <v>0</v>
      </c>
      <c r="I9" s="29"/>
      <c r="J9" s="26">
        <f t="shared" si="2"/>
        <v>0</v>
      </c>
      <c r="K9" s="29"/>
      <c r="L9" s="63">
        <f t="shared" si="3"/>
        <v>0</v>
      </c>
      <c r="M9" s="66"/>
      <c r="N9" s="65">
        <f t="shared" si="4"/>
        <v>0</v>
      </c>
      <c r="O9" s="11">
        <f>SUM(E9,G9,I9,K9,M9)*$C2</f>
        <v>0</v>
      </c>
      <c r="P9" s="22" t="s">
        <v>48</v>
      </c>
      <c r="Q9" s="22" t="s">
        <v>17</v>
      </c>
    </row>
    <row r="10" spans="1:17" ht="14.25" customHeight="1" x14ac:dyDescent="0.2">
      <c r="A10" t="str">
        <f t="shared" si="5"/>
        <v>carottesKg</v>
      </c>
      <c r="B10" s="52" t="s">
        <v>19</v>
      </c>
      <c r="C10" s="22" t="s">
        <v>90</v>
      </c>
      <c r="D10" s="57">
        <f>SUMPRODUCT((legumes=$B10)*(Prix!$C$2:$C$40=$C10)*Prix!$D$2:$D$40)</f>
        <v>3</v>
      </c>
      <c r="E10" s="61"/>
      <c r="F10" s="60">
        <f t="shared" si="0"/>
        <v>0</v>
      </c>
      <c r="G10" s="28"/>
      <c r="H10" s="26">
        <f t="shared" si="1"/>
        <v>0</v>
      </c>
      <c r="I10" s="29"/>
      <c r="J10" s="26">
        <f t="shared" si="2"/>
        <v>0</v>
      </c>
      <c r="K10" s="29"/>
      <c r="L10" s="63">
        <f t="shared" si="3"/>
        <v>0</v>
      </c>
      <c r="M10" s="66"/>
      <c r="N10" s="65">
        <f t="shared" si="4"/>
        <v>0</v>
      </c>
      <c r="O10" s="11">
        <f>SUM(E10,G10,I10,K10,M10)*$C2</f>
        <v>0</v>
      </c>
      <c r="P10" s="30" t="s">
        <v>47</v>
      </c>
      <c r="Q10" s="22" t="s">
        <v>14</v>
      </c>
    </row>
    <row r="11" spans="1:17" x14ac:dyDescent="0.2">
      <c r="A11" t="str">
        <f t="shared" si="5"/>
        <v>carottesKg</v>
      </c>
      <c r="B11" s="52" t="s">
        <v>19</v>
      </c>
      <c r="C11" s="22" t="s">
        <v>90</v>
      </c>
      <c r="D11" s="57">
        <f>SUMPRODUCT((legumes=$B11)*(Prix!$C$2:$C$40=$C11)*Prix!$D$2:$D$40)</f>
        <v>3</v>
      </c>
      <c r="E11" s="61"/>
      <c r="F11" s="60">
        <f t="shared" si="0"/>
        <v>0</v>
      </c>
      <c r="G11" s="28"/>
      <c r="H11" s="26">
        <f t="shared" si="1"/>
        <v>0</v>
      </c>
      <c r="I11" s="29"/>
      <c r="J11" s="26">
        <f t="shared" si="2"/>
        <v>0</v>
      </c>
      <c r="K11" s="29"/>
      <c r="L11" s="63">
        <f t="shared" si="3"/>
        <v>0</v>
      </c>
      <c r="M11" s="66"/>
      <c r="N11" s="65">
        <f t="shared" si="4"/>
        <v>0</v>
      </c>
      <c r="O11" s="11">
        <f>SUM(E11,G11,I11,K11,M11)*$C2</f>
        <v>0</v>
      </c>
      <c r="P11" s="22" t="s">
        <v>49</v>
      </c>
      <c r="Q11" s="22" t="s">
        <v>14</v>
      </c>
    </row>
    <row r="12" spans="1:17" x14ac:dyDescent="0.2">
      <c r="A12" t="str">
        <f t="shared" si="5"/>
        <v>carottesKg</v>
      </c>
      <c r="B12" s="52" t="s">
        <v>19</v>
      </c>
      <c r="C12" s="22" t="s">
        <v>90</v>
      </c>
      <c r="D12" s="57">
        <f>SUMPRODUCT((legumes=$B12)*(Prix!$C$2:$C$40=$C12)*Prix!$D$2:$D$40)</f>
        <v>3</v>
      </c>
      <c r="E12" s="61"/>
      <c r="F12" s="60">
        <f t="shared" si="0"/>
        <v>0</v>
      </c>
      <c r="G12" s="28"/>
      <c r="H12" s="26">
        <f t="shared" si="1"/>
        <v>0</v>
      </c>
      <c r="I12" s="29"/>
      <c r="J12" s="26">
        <f t="shared" si="2"/>
        <v>0</v>
      </c>
      <c r="K12" s="29"/>
      <c r="L12" s="63">
        <f t="shared" si="3"/>
        <v>0</v>
      </c>
      <c r="M12" s="66"/>
      <c r="N12" s="65">
        <f t="shared" si="4"/>
        <v>0</v>
      </c>
      <c r="O12" s="11">
        <f>SUM(E12,G12,I12,K12,M12)*$C2</f>
        <v>0</v>
      </c>
      <c r="P12" s="22" t="s">
        <v>34</v>
      </c>
      <c r="Q12" s="22" t="s">
        <v>17</v>
      </c>
    </row>
    <row r="13" spans="1:17" x14ac:dyDescent="0.2">
      <c r="A13" t="str">
        <f t="shared" si="5"/>
        <v>carottesKg</v>
      </c>
      <c r="B13" s="52" t="s">
        <v>19</v>
      </c>
      <c r="C13" s="22" t="s">
        <v>90</v>
      </c>
      <c r="D13" s="57">
        <f>SUMPRODUCT((legumes=$B13)*(Prix!$C$2:$C$40=$C13)*Prix!$D$2:$D$40)</f>
        <v>3</v>
      </c>
      <c r="E13" s="61"/>
      <c r="F13" s="60">
        <f t="shared" si="0"/>
        <v>0</v>
      </c>
      <c r="G13" s="28"/>
      <c r="H13" s="26">
        <f t="shared" si="1"/>
        <v>0</v>
      </c>
      <c r="I13" s="29"/>
      <c r="J13" s="26">
        <f t="shared" si="2"/>
        <v>0</v>
      </c>
      <c r="K13" s="29"/>
      <c r="L13" s="63">
        <f t="shared" si="3"/>
        <v>0</v>
      </c>
      <c r="M13" s="66"/>
      <c r="N13" s="65">
        <f t="shared" si="4"/>
        <v>0</v>
      </c>
      <c r="O13" s="11">
        <f>SUM(E13,G13,I13,K13,M13)*$C2</f>
        <v>0</v>
      </c>
      <c r="P13" s="46" t="s">
        <v>75</v>
      </c>
      <c r="Q13" s="22" t="s">
        <v>17</v>
      </c>
    </row>
    <row r="14" spans="1:17" x14ac:dyDescent="0.2">
      <c r="A14" t="str">
        <f t="shared" si="5"/>
        <v>carottesKg</v>
      </c>
      <c r="B14" s="52" t="s">
        <v>19</v>
      </c>
      <c r="C14" s="22" t="s">
        <v>90</v>
      </c>
      <c r="D14" s="57">
        <f>SUMPRODUCT((legumes=$B14)*(Prix!$C$2:$C$40=$C14)*Prix!$D$2:$D$40)</f>
        <v>3</v>
      </c>
      <c r="E14" s="61"/>
      <c r="F14" s="60">
        <f t="shared" si="0"/>
        <v>0</v>
      </c>
      <c r="G14" s="28"/>
      <c r="H14" s="26">
        <f t="shared" si="1"/>
        <v>0</v>
      </c>
      <c r="I14" s="29"/>
      <c r="J14" s="26">
        <f t="shared" si="2"/>
        <v>0</v>
      </c>
      <c r="K14" s="29"/>
      <c r="L14" s="63">
        <f t="shared" si="3"/>
        <v>0</v>
      </c>
      <c r="M14" s="66"/>
      <c r="N14" s="65">
        <f t="shared" si="4"/>
        <v>0</v>
      </c>
      <c r="O14" s="11">
        <f>SUM(E14,G14,I14,K14,M14)*$C2</f>
        <v>0</v>
      </c>
      <c r="P14" s="22" t="s">
        <v>45</v>
      </c>
      <c r="Q14" s="22" t="s">
        <v>17</v>
      </c>
    </row>
    <row r="15" spans="1:17" x14ac:dyDescent="0.2">
      <c r="A15" t="str">
        <f t="shared" si="5"/>
        <v>carottesKg</v>
      </c>
      <c r="B15" s="52" t="s">
        <v>19</v>
      </c>
      <c r="C15" s="22" t="s">
        <v>90</v>
      </c>
      <c r="D15" s="57">
        <f>SUMPRODUCT((legumes=$B15)*(Prix!$C$2:$C$40=$C15)*Prix!$D$2:$D$40)</f>
        <v>3</v>
      </c>
      <c r="E15" s="61"/>
      <c r="F15" s="60">
        <f t="shared" si="0"/>
        <v>0</v>
      </c>
      <c r="G15" s="28"/>
      <c r="H15" s="26">
        <f t="shared" si="1"/>
        <v>0</v>
      </c>
      <c r="I15" s="29"/>
      <c r="J15" s="26">
        <f t="shared" si="2"/>
        <v>0</v>
      </c>
      <c r="K15" s="29"/>
      <c r="L15" s="63">
        <f t="shared" si="3"/>
        <v>0</v>
      </c>
      <c r="M15" s="66"/>
      <c r="N15" s="65">
        <f t="shared" si="4"/>
        <v>0</v>
      </c>
      <c r="O15" s="11">
        <f>SUM(E15,G15,I15,K15,M15)*$C2</f>
        <v>0</v>
      </c>
      <c r="P15" s="22" t="s">
        <v>35</v>
      </c>
      <c r="Q15" s="22" t="s">
        <v>12</v>
      </c>
    </row>
    <row r="16" spans="1:17" x14ac:dyDescent="0.2">
      <c r="A16" t="str">
        <f t="shared" si="5"/>
        <v>carottesKg</v>
      </c>
      <c r="B16" s="52" t="s">
        <v>19</v>
      </c>
      <c r="C16" s="22" t="s">
        <v>90</v>
      </c>
      <c r="D16" s="57">
        <f>SUMPRODUCT((legumes=$B16)*(Prix!$C$2:$C$40=$C16)*Prix!$D$2:$D$40)</f>
        <v>3</v>
      </c>
      <c r="E16" s="61"/>
      <c r="F16" s="60">
        <f t="shared" si="0"/>
        <v>0</v>
      </c>
      <c r="G16" s="28"/>
      <c r="H16" s="26">
        <f t="shared" si="1"/>
        <v>0</v>
      </c>
      <c r="I16" s="29"/>
      <c r="J16" s="26">
        <f t="shared" si="2"/>
        <v>0</v>
      </c>
      <c r="K16" s="29"/>
      <c r="L16" s="63">
        <f t="shared" si="3"/>
        <v>0</v>
      </c>
      <c r="M16" s="66"/>
      <c r="N16" s="65">
        <f t="shared" si="4"/>
        <v>0</v>
      </c>
      <c r="O16" s="11">
        <f>SUM(E16,G16,I16,K16,M16)*$C2</f>
        <v>0</v>
      </c>
      <c r="P16" s="22" t="s">
        <v>21</v>
      </c>
      <c r="Q16" s="22" t="s">
        <v>43</v>
      </c>
    </row>
    <row r="17" spans="1:17" x14ac:dyDescent="0.2">
      <c r="A17" t="str">
        <f t="shared" si="5"/>
        <v>radisBotte</v>
      </c>
      <c r="B17" s="52" t="s">
        <v>16</v>
      </c>
      <c r="C17" s="22" t="s">
        <v>89</v>
      </c>
      <c r="D17" s="57">
        <f>SUMPRODUCT((legumes=$B17)*(Prix!$C$2:$C$40=$C17)*Prix!$D$2:$D$40)</f>
        <v>1</v>
      </c>
      <c r="E17" s="59"/>
      <c r="F17" s="60">
        <f t="shared" si="0"/>
        <v>0</v>
      </c>
      <c r="G17" s="19"/>
      <c r="H17" s="26">
        <f t="shared" si="1"/>
        <v>0</v>
      </c>
      <c r="I17" s="27"/>
      <c r="J17" s="26">
        <f t="shared" si="2"/>
        <v>0</v>
      </c>
      <c r="K17" s="27"/>
      <c r="L17" s="63">
        <f t="shared" si="3"/>
        <v>0</v>
      </c>
      <c r="M17" s="64"/>
      <c r="N17" s="65">
        <f t="shared" si="4"/>
        <v>0</v>
      </c>
      <c r="O17" s="11">
        <f>SUM(E17,G17,I17,K17,M17)*$C2</f>
        <v>0</v>
      </c>
      <c r="P17" s="5" t="s">
        <v>16</v>
      </c>
      <c r="Q17" s="5" t="s">
        <v>12</v>
      </c>
    </row>
    <row r="18" spans="1:17" x14ac:dyDescent="0.2">
      <c r="A18" t="str">
        <f t="shared" si="5"/>
        <v>carottesKg</v>
      </c>
      <c r="B18" s="52" t="s">
        <v>19</v>
      </c>
      <c r="C18" s="22" t="s">
        <v>90</v>
      </c>
      <c r="D18" s="57">
        <f>SUMPRODUCT((legumes=$B18)*(Prix!$C$2:$C$40=$C18)*Prix!$D$2:$D$40)</f>
        <v>3</v>
      </c>
      <c r="E18" s="59"/>
      <c r="F18" s="60">
        <f t="shared" si="0"/>
        <v>0</v>
      </c>
      <c r="G18" s="19"/>
      <c r="H18" s="26">
        <f t="shared" si="1"/>
        <v>0</v>
      </c>
      <c r="I18" s="27"/>
      <c r="J18" s="26">
        <f t="shared" si="2"/>
        <v>0</v>
      </c>
      <c r="K18" s="27"/>
      <c r="L18" s="63">
        <f t="shared" si="3"/>
        <v>0</v>
      </c>
      <c r="M18" s="64"/>
      <c r="N18" s="65">
        <f t="shared" si="4"/>
        <v>0</v>
      </c>
      <c r="O18" s="11">
        <f>SUM(E18,G18,I18,K18,M18)*$C2</f>
        <v>0</v>
      </c>
      <c r="P18" s="5" t="s">
        <v>13</v>
      </c>
      <c r="Q18" s="5" t="s">
        <v>14</v>
      </c>
    </row>
    <row r="19" spans="1:17" x14ac:dyDescent="0.2">
      <c r="A19" t="str">
        <f t="shared" si="5"/>
        <v>carottesKg</v>
      </c>
      <c r="B19" s="52" t="s">
        <v>19</v>
      </c>
      <c r="C19" s="22" t="s">
        <v>90</v>
      </c>
      <c r="D19" s="57">
        <f>SUMPRODUCT((legumes=$B19)*(Prix!$C$2:$C$40=$C19)*Prix!$D$2:$D$40)</f>
        <v>3</v>
      </c>
      <c r="E19" s="61"/>
      <c r="F19" s="60">
        <f t="shared" si="0"/>
        <v>0</v>
      </c>
      <c r="G19" s="28"/>
      <c r="H19" s="26">
        <f t="shared" si="1"/>
        <v>0</v>
      </c>
      <c r="I19" s="29"/>
      <c r="J19" s="26">
        <f t="shared" si="2"/>
        <v>0</v>
      </c>
      <c r="K19" s="29"/>
      <c r="L19" s="63">
        <f t="shared" si="3"/>
        <v>0</v>
      </c>
      <c r="M19" s="66"/>
      <c r="N19" s="65">
        <f t="shared" si="4"/>
        <v>0</v>
      </c>
      <c r="O19" s="11">
        <f>SUM(E19,G19,I19,K19,M19)*$C2</f>
        <v>0</v>
      </c>
      <c r="P19" s="22" t="s">
        <v>50</v>
      </c>
      <c r="Q19" s="22" t="s">
        <v>17</v>
      </c>
    </row>
    <row r="20" spans="1:17" x14ac:dyDescent="0.2">
      <c r="A20" t="str">
        <f t="shared" si="5"/>
        <v>carottesKg</v>
      </c>
      <c r="B20" s="52" t="s">
        <v>19</v>
      </c>
      <c r="C20" s="22" t="s">
        <v>90</v>
      </c>
      <c r="D20" s="57">
        <f>SUMPRODUCT((legumes=$B20)*(Prix!$C$2:$C$40=$C20)*Prix!$D$2:$D$40)</f>
        <v>3</v>
      </c>
      <c r="E20" s="68"/>
      <c r="F20" s="69"/>
      <c r="G20" s="70"/>
      <c r="H20" s="71"/>
      <c r="I20" s="72"/>
      <c r="J20" s="71"/>
      <c r="K20" s="70"/>
      <c r="L20" s="73"/>
      <c r="M20" s="74"/>
      <c r="N20" s="75"/>
      <c r="O20" s="11">
        <f>SUM(E20,G20,I20,K20,M20)*$C2</f>
        <v>0</v>
      </c>
      <c r="P20" s="76"/>
      <c r="Q20" s="76"/>
    </row>
    <row r="21" spans="1:17" ht="13.5" thickBot="1" x14ac:dyDescent="0.25">
      <c r="B21" s="53" t="s">
        <v>22</v>
      </c>
      <c r="C21" s="54"/>
      <c r="D21" s="58"/>
      <c r="E21" s="62"/>
      <c r="F21" s="93">
        <f>SUM(F5:F19)</f>
        <v>12</v>
      </c>
      <c r="G21" s="55"/>
      <c r="H21" s="94">
        <f>SUM(H5:H19)</f>
        <v>0</v>
      </c>
      <c r="I21" s="56"/>
      <c r="J21" s="94">
        <f>SUM(J5:J19)</f>
        <v>0</v>
      </c>
      <c r="K21" s="55"/>
      <c r="L21" s="95">
        <f>SUM(L5:L19)</f>
        <v>0</v>
      </c>
      <c r="M21" s="67"/>
      <c r="N21" s="93">
        <f>SUM(N5:N19)</f>
        <v>0</v>
      </c>
    </row>
    <row r="22" spans="1:17" s="51" customFormat="1" x14ac:dyDescent="0.2">
      <c r="B22" s="33"/>
      <c r="C22" s="33"/>
      <c r="D22" s="13"/>
      <c r="E22" s="50"/>
      <c r="F22" s="34"/>
      <c r="G22" s="34"/>
      <c r="H22" s="34"/>
      <c r="I22" s="34"/>
      <c r="J22" s="34"/>
      <c r="K22" s="34"/>
      <c r="L22" s="34"/>
      <c r="M22" s="34"/>
      <c r="N22" s="34"/>
    </row>
    <row r="23" spans="1:17" x14ac:dyDescent="0.2">
      <c r="B23" s="47" t="s">
        <v>77</v>
      </c>
      <c r="C23" s="48">
        <f>SUM(F21,H21,J21,L21,N21)</f>
        <v>12</v>
      </c>
      <c r="D23" s="170" t="s">
        <v>52</v>
      </c>
      <c r="E23" s="170"/>
      <c r="F23" s="49">
        <f>Mai!D13+Juin!C17+Juillet!C23</f>
        <v>89</v>
      </c>
      <c r="G23" s="31"/>
      <c r="H23" s="31"/>
      <c r="I23" s="31"/>
      <c r="J23" s="31"/>
      <c r="K23" s="31"/>
      <c r="L23" s="31"/>
      <c r="M23" s="31"/>
      <c r="N23" s="31"/>
    </row>
  </sheetData>
  <mergeCells count="10">
    <mergeCell ref="B1:O1"/>
    <mergeCell ref="I2:J3"/>
    <mergeCell ref="K2:L3"/>
    <mergeCell ref="D23:E23"/>
    <mergeCell ref="M2:N3"/>
    <mergeCell ref="C2:D2"/>
    <mergeCell ref="B3:D3"/>
    <mergeCell ref="O2:O3"/>
    <mergeCell ref="E2:F3"/>
    <mergeCell ref="G2:H3"/>
  </mergeCells>
  <dataValidations count="2">
    <dataValidation type="list" allowBlank="1" showInputMessage="1" showErrorMessage="1" sqref="B5:B20">
      <formula1>legumes</formula1>
    </dataValidation>
    <dataValidation type="list" allowBlank="1" showInputMessage="1" showErrorMessage="1" sqref="C5:C20">
      <formula1>unite</formula1>
    </dataValidation>
  </dataValidations>
  <pageMargins left="0.39374999999999999" right="0.39374999999999999" top="0" bottom="0.39374999999999999" header="0.51180555555555551" footer="0.51180555555555551"/>
  <pageSetup paperSize="9" firstPageNumber="0" orientation="landscape" horizontalDpi="300" verticalDpi="300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3"/>
  <sheetViews>
    <sheetView workbookViewId="0">
      <selection activeCell="E7" sqref="E7"/>
    </sheetView>
  </sheetViews>
  <sheetFormatPr baseColWidth="10" defaultRowHeight="12.75" x14ac:dyDescent="0.2"/>
  <cols>
    <col min="1" max="1" width="12.7109375" customWidth="1"/>
    <col min="2" max="2" width="18.42578125" customWidth="1"/>
    <col min="3" max="3" width="7.140625" customWidth="1"/>
    <col min="4" max="4" width="5.7109375" customWidth="1"/>
    <col min="5" max="5" width="4.7109375" customWidth="1"/>
    <col min="6" max="6" width="9.140625" customWidth="1"/>
    <col min="7" max="7" width="4" customWidth="1"/>
    <col min="8" max="8" width="6.85546875" customWidth="1"/>
    <col min="9" max="9" width="4.7109375" customWidth="1"/>
    <col min="10" max="10" width="6.85546875" customWidth="1"/>
    <col min="11" max="11" width="5" customWidth="1"/>
    <col min="12" max="12" width="6.85546875" customWidth="1"/>
    <col min="13" max="13" width="4.7109375" customWidth="1"/>
    <col min="14" max="14" width="6.85546875" customWidth="1"/>
    <col min="15" max="15" width="10.42578125" customWidth="1"/>
    <col min="16" max="16" width="12.7109375" customWidth="1"/>
    <col min="17" max="17" width="5.85546875" customWidth="1"/>
  </cols>
  <sheetData>
    <row r="1" spans="1:17" ht="13.5" thickBot="1" x14ac:dyDescent="0.25">
      <c r="B1" s="143" t="s">
        <v>53</v>
      </c>
      <c r="C1" s="143"/>
      <c r="D1" s="143"/>
      <c r="E1" s="143"/>
      <c r="F1" s="143"/>
      <c r="G1" s="143"/>
      <c r="H1" s="143"/>
      <c r="I1" s="143"/>
      <c r="J1" s="143"/>
      <c r="K1" s="143"/>
      <c r="L1" s="143"/>
      <c r="M1" s="143"/>
      <c r="N1" s="143"/>
      <c r="O1" s="143"/>
    </row>
    <row r="2" spans="1:17" ht="25.35" customHeight="1" thickBot="1" x14ac:dyDescent="0.25">
      <c r="B2" s="96" t="s">
        <v>81</v>
      </c>
      <c r="C2" s="171">
        <v>30</v>
      </c>
      <c r="D2" s="172"/>
      <c r="E2" s="160" t="s">
        <v>37</v>
      </c>
      <c r="F2" s="163"/>
      <c r="G2" s="160" t="s">
        <v>38</v>
      </c>
      <c r="H2" s="167"/>
      <c r="I2" s="166" t="s">
        <v>39</v>
      </c>
      <c r="J2" s="167"/>
      <c r="K2" s="166" t="s">
        <v>40</v>
      </c>
      <c r="L2" s="160"/>
      <c r="M2" s="155" t="s">
        <v>41</v>
      </c>
      <c r="N2" s="163"/>
      <c r="O2" s="176" t="s">
        <v>5</v>
      </c>
    </row>
    <row r="3" spans="1:17" x14ac:dyDescent="0.2">
      <c r="B3" s="175" t="s">
        <v>54</v>
      </c>
      <c r="C3" s="153"/>
      <c r="D3" s="174"/>
      <c r="E3" s="157"/>
      <c r="F3" s="164"/>
      <c r="G3" s="162"/>
      <c r="H3" s="169"/>
      <c r="I3" s="168"/>
      <c r="J3" s="169"/>
      <c r="K3" s="168"/>
      <c r="L3" s="162"/>
      <c r="M3" s="157"/>
      <c r="N3" s="164"/>
      <c r="O3" s="177"/>
      <c r="P3" s="2" t="s">
        <v>54</v>
      </c>
      <c r="Q3" s="5"/>
    </row>
    <row r="4" spans="1:17" x14ac:dyDescent="0.2">
      <c r="B4" s="83" t="s">
        <v>7</v>
      </c>
      <c r="C4" s="84" t="s">
        <v>8</v>
      </c>
      <c r="D4" s="85" t="s">
        <v>9</v>
      </c>
      <c r="E4" s="86" t="s">
        <v>10</v>
      </c>
      <c r="F4" s="87" t="s">
        <v>11</v>
      </c>
      <c r="G4" s="88" t="s">
        <v>10</v>
      </c>
      <c r="H4" s="89" t="s">
        <v>11</v>
      </c>
      <c r="I4" s="90" t="s">
        <v>10</v>
      </c>
      <c r="J4" s="89" t="s">
        <v>11</v>
      </c>
      <c r="K4" s="90" t="s">
        <v>10</v>
      </c>
      <c r="L4" s="91" t="s">
        <v>11</v>
      </c>
      <c r="M4" s="86" t="s">
        <v>10</v>
      </c>
      <c r="N4" s="87" t="s">
        <v>11</v>
      </c>
      <c r="O4" s="97"/>
      <c r="P4" s="84" t="s">
        <v>7</v>
      </c>
      <c r="Q4" s="84" t="s">
        <v>8</v>
      </c>
    </row>
    <row r="5" spans="1:17" x14ac:dyDescent="0.2">
      <c r="A5" t="str">
        <f>B5&amp;C5</f>
        <v>carottesBotte</v>
      </c>
      <c r="B5" s="52" t="s">
        <v>19</v>
      </c>
      <c r="C5" s="22" t="s">
        <v>89</v>
      </c>
      <c r="D5" s="57">
        <f>SUMPRODUCT((legumes=$B5)*(Prix!$C$2:$C$40=$C5)*Prix!$D$2:$D$40)</f>
        <v>2.5</v>
      </c>
      <c r="E5" s="61">
        <v>1</v>
      </c>
      <c r="F5" s="60">
        <f t="shared" ref="F5:F20" si="0">D5*E5</f>
        <v>2.5</v>
      </c>
      <c r="G5" s="28"/>
      <c r="H5" s="26">
        <f t="shared" ref="H5:H20" si="1">D5*G5</f>
        <v>0</v>
      </c>
      <c r="I5" s="29"/>
      <c r="J5" s="26">
        <f t="shared" ref="J5:J20" si="2">D5*I5</f>
        <v>0</v>
      </c>
      <c r="K5" s="29"/>
      <c r="L5" s="63">
        <f t="shared" ref="L5:L20" si="3">D5*K5</f>
        <v>0</v>
      </c>
      <c r="M5" s="66"/>
      <c r="N5" s="65">
        <f t="shared" ref="N5:N20" si="4">M5*D5</f>
        <v>0</v>
      </c>
      <c r="O5" s="11">
        <f>SUM(E5,G5,I5,K5,M5)*$C2</f>
        <v>30</v>
      </c>
      <c r="P5" s="22" t="s">
        <v>51</v>
      </c>
      <c r="Q5" s="22" t="s">
        <v>17</v>
      </c>
    </row>
    <row r="6" spans="1:17" x14ac:dyDescent="0.2">
      <c r="A6" t="str">
        <f t="shared" ref="A6:A20" si="5">B6&amp;C6</f>
        <v>carottesBotte</v>
      </c>
      <c r="B6" s="52" t="s">
        <v>19</v>
      </c>
      <c r="C6" s="22" t="s">
        <v>89</v>
      </c>
      <c r="D6" s="57">
        <f>SUMPRODUCT((legumes=$B6)*(Prix!$C$2:$C$40=$C6)*Prix!$D$2:$D$40)</f>
        <v>2.5</v>
      </c>
      <c r="E6" s="61">
        <v>1</v>
      </c>
      <c r="F6" s="60">
        <f t="shared" si="0"/>
        <v>2.5</v>
      </c>
      <c r="G6" s="28"/>
      <c r="H6" s="26">
        <f t="shared" si="1"/>
        <v>0</v>
      </c>
      <c r="I6" s="29"/>
      <c r="J6" s="26">
        <f t="shared" si="2"/>
        <v>0</v>
      </c>
      <c r="K6" s="29"/>
      <c r="L6" s="63">
        <f t="shared" si="3"/>
        <v>0</v>
      </c>
      <c r="M6" s="66"/>
      <c r="N6" s="65">
        <f t="shared" si="4"/>
        <v>0</v>
      </c>
      <c r="O6" s="11">
        <f>SUM(E6,G6,I6,K6,M6)*$C2</f>
        <v>30</v>
      </c>
      <c r="P6" s="22" t="s">
        <v>46</v>
      </c>
      <c r="Q6" s="22" t="s">
        <v>17</v>
      </c>
    </row>
    <row r="7" spans="1:17" x14ac:dyDescent="0.2">
      <c r="A7" t="str">
        <f t="shared" si="5"/>
        <v>carottesBotte</v>
      </c>
      <c r="B7" s="52" t="s">
        <v>19</v>
      </c>
      <c r="C7" s="22" t="s">
        <v>89</v>
      </c>
      <c r="D7" s="57">
        <f>SUMPRODUCT((legumes=$B7)*(Prix!$C$2:$C$40=$C7)*Prix!$D$2:$D$40)</f>
        <v>2.5</v>
      </c>
      <c r="E7" s="61"/>
      <c r="F7" s="60">
        <f t="shared" si="0"/>
        <v>0</v>
      </c>
      <c r="G7" s="28"/>
      <c r="H7" s="26">
        <f t="shared" si="1"/>
        <v>0</v>
      </c>
      <c r="I7" s="29"/>
      <c r="J7" s="26">
        <f t="shared" si="2"/>
        <v>0</v>
      </c>
      <c r="K7" s="29"/>
      <c r="L7" s="63">
        <f t="shared" si="3"/>
        <v>0</v>
      </c>
      <c r="M7" s="66"/>
      <c r="N7" s="65">
        <f t="shared" si="4"/>
        <v>0</v>
      </c>
      <c r="O7" s="11">
        <f>SUM(E7,G7,I7,K7,M7)*$C2</f>
        <v>0</v>
      </c>
      <c r="P7" s="30" t="s">
        <v>44</v>
      </c>
      <c r="Q7" s="22" t="s">
        <v>17</v>
      </c>
    </row>
    <row r="8" spans="1:17" x14ac:dyDescent="0.2">
      <c r="A8" t="str">
        <f t="shared" si="5"/>
        <v>carottesBotte</v>
      </c>
      <c r="B8" s="52" t="s">
        <v>19</v>
      </c>
      <c r="C8" s="22" t="s">
        <v>89</v>
      </c>
      <c r="D8" s="57">
        <f>SUMPRODUCT((legumes=$B8)*(Prix!$C$2:$C$40=$C8)*Prix!$D$2:$D$40)</f>
        <v>2.5</v>
      </c>
      <c r="E8" s="61"/>
      <c r="F8" s="60">
        <f t="shared" si="0"/>
        <v>0</v>
      </c>
      <c r="G8" s="28"/>
      <c r="H8" s="26">
        <f t="shared" si="1"/>
        <v>0</v>
      </c>
      <c r="I8" s="29"/>
      <c r="J8" s="26">
        <f t="shared" si="2"/>
        <v>0</v>
      </c>
      <c r="K8" s="29"/>
      <c r="L8" s="63">
        <f t="shared" si="3"/>
        <v>0</v>
      </c>
      <c r="M8" s="66"/>
      <c r="N8" s="65">
        <f t="shared" si="4"/>
        <v>0</v>
      </c>
      <c r="O8" s="11">
        <f>SUM(E8,G8,I8,K8,M8)*$C2</f>
        <v>0</v>
      </c>
      <c r="P8" s="22" t="s">
        <v>31</v>
      </c>
      <c r="Q8" s="22" t="s">
        <v>12</v>
      </c>
    </row>
    <row r="9" spans="1:17" x14ac:dyDescent="0.2">
      <c r="A9" t="str">
        <f t="shared" si="5"/>
        <v>carottesBotte</v>
      </c>
      <c r="B9" s="52" t="s">
        <v>19</v>
      </c>
      <c r="C9" s="22" t="s">
        <v>89</v>
      </c>
      <c r="D9" s="57">
        <f>SUMPRODUCT((legumes=$B9)*(Prix!$C$2:$C$40=$C9)*Prix!$D$2:$D$40)</f>
        <v>2.5</v>
      </c>
      <c r="E9" s="61"/>
      <c r="F9" s="60">
        <f t="shared" si="0"/>
        <v>0</v>
      </c>
      <c r="G9" s="28"/>
      <c r="H9" s="26">
        <f t="shared" si="1"/>
        <v>0</v>
      </c>
      <c r="I9" s="29"/>
      <c r="J9" s="26">
        <f t="shared" si="2"/>
        <v>0</v>
      </c>
      <c r="K9" s="29"/>
      <c r="L9" s="63">
        <f t="shared" si="3"/>
        <v>0</v>
      </c>
      <c r="M9" s="66"/>
      <c r="N9" s="65">
        <f t="shared" si="4"/>
        <v>0</v>
      </c>
      <c r="O9" s="11">
        <f>SUM(E9,G9,I9,K9,M9)*$C2</f>
        <v>0</v>
      </c>
      <c r="P9" s="22" t="s">
        <v>48</v>
      </c>
      <c r="Q9" s="22" t="s">
        <v>17</v>
      </c>
    </row>
    <row r="10" spans="1:17" ht="14.25" customHeight="1" x14ac:dyDescent="0.2">
      <c r="A10" t="str">
        <f t="shared" si="5"/>
        <v>carottesBotte</v>
      </c>
      <c r="B10" s="52" t="s">
        <v>19</v>
      </c>
      <c r="C10" s="22" t="s">
        <v>89</v>
      </c>
      <c r="D10" s="57">
        <f>SUMPRODUCT((legumes=$B10)*(Prix!$C$2:$C$40=$C10)*Prix!$D$2:$D$40)</f>
        <v>2.5</v>
      </c>
      <c r="E10" s="61"/>
      <c r="F10" s="60">
        <f t="shared" si="0"/>
        <v>0</v>
      </c>
      <c r="G10" s="28"/>
      <c r="H10" s="26">
        <f t="shared" si="1"/>
        <v>0</v>
      </c>
      <c r="I10" s="29"/>
      <c r="J10" s="26">
        <f t="shared" si="2"/>
        <v>0</v>
      </c>
      <c r="K10" s="29"/>
      <c r="L10" s="63">
        <f t="shared" si="3"/>
        <v>0</v>
      </c>
      <c r="M10" s="66"/>
      <c r="N10" s="65">
        <f t="shared" si="4"/>
        <v>0</v>
      </c>
      <c r="O10" s="11">
        <f>SUM(E10,G10,I10,K10,M10)*$C2</f>
        <v>0</v>
      </c>
      <c r="P10" s="30" t="s">
        <v>47</v>
      </c>
      <c r="Q10" s="22" t="s">
        <v>14</v>
      </c>
    </row>
    <row r="11" spans="1:17" x14ac:dyDescent="0.2">
      <c r="A11" t="str">
        <f t="shared" si="5"/>
        <v>carottesBotte</v>
      </c>
      <c r="B11" s="52" t="s">
        <v>19</v>
      </c>
      <c r="C11" s="22" t="s">
        <v>89</v>
      </c>
      <c r="D11" s="57">
        <f>SUMPRODUCT((legumes=$B11)*(Prix!$C$2:$C$40=$C11)*Prix!$D$2:$D$40)</f>
        <v>2.5</v>
      </c>
      <c r="E11" s="61"/>
      <c r="F11" s="60">
        <f t="shared" si="0"/>
        <v>0</v>
      </c>
      <c r="G11" s="28"/>
      <c r="H11" s="26">
        <f t="shared" si="1"/>
        <v>0</v>
      </c>
      <c r="I11" s="29"/>
      <c r="J11" s="26">
        <f t="shared" si="2"/>
        <v>0</v>
      </c>
      <c r="K11" s="29"/>
      <c r="L11" s="63">
        <f t="shared" si="3"/>
        <v>0</v>
      </c>
      <c r="M11" s="66"/>
      <c r="N11" s="65">
        <f t="shared" si="4"/>
        <v>0</v>
      </c>
      <c r="O11" s="11">
        <f>SUM(E11,G11,I11,K11,M11)*$C2</f>
        <v>0</v>
      </c>
      <c r="P11" s="22" t="s">
        <v>49</v>
      </c>
      <c r="Q11" s="22" t="s">
        <v>14</v>
      </c>
    </row>
    <row r="12" spans="1:17" x14ac:dyDescent="0.2">
      <c r="A12" t="str">
        <f t="shared" si="5"/>
        <v>carottesBotte</v>
      </c>
      <c r="B12" s="52" t="s">
        <v>19</v>
      </c>
      <c r="C12" s="22" t="s">
        <v>89</v>
      </c>
      <c r="D12" s="57">
        <f>SUMPRODUCT((legumes=$B12)*(Prix!$C$2:$C$40=$C12)*Prix!$D$2:$D$40)</f>
        <v>2.5</v>
      </c>
      <c r="E12" s="61"/>
      <c r="F12" s="60">
        <f t="shared" si="0"/>
        <v>0</v>
      </c>
      <c r="G12" s="28"/>
      <c r="H12" s="26">
        <f t="shared" si="1"/>
        <v>0</v>
      </c>
      <c r="I12" s="29"/>
      <c r="J12" s="26">
        <f t="shared" si="2"/>
        <v>0</v>
      </c>
      <c r="K12" s="29"/>
      <c r="L12" s="63">
        <f t="shared" si="3"/>
        <v>0</v>
      </c>
      <c r="M12" s="66"/>
      <c r="N12" s="65">
        <f t="shared" si="4"/>
        <v>0</v>
      </c>
      <c r="O12" s="11">
        <f>SUM(E12,G12,I12,K12,M12)*$C2</f>
        <v>0</v>
      </c>
      <c r="P12" s="22" t="s">
        <v>34</v>
      </c>
      <c r="Q12" s="22" t="s">
        <v>17</v>
      </c>
    </row>
    <row r="13" spans="1:17" x14ac:dyDescent="0.2">
      <c r="A13" t="str">
        <f t="shared" si="5"/>
        <v>carottesBotte</v>
      </c>
      <c r="B13" s="52" t="s">
        <v>19</v>
      </c>
      <c r="C13" s="22" t="s">
        <v>89</v>
      </c>
      <c r="D13" s="57">
        <f>SUMPRODUCT((legumes=$B13)*(Prix!$C$2:$C$40=$C13)*Prix!$D$2:$D$40)</f>
        <v>2.5</v>
      </c>
      <c r="E13" s="61"/>
      <c r="F13" s="60">
        <f t="shared" si="0"/>
        <v>0</v>
      </c>
      <c r="G13" s="28"/>
      <c r="H13" s="26">
        <f t="shared" si="1"/>
        <v>0</v>
      </c>
      <c r="I13" s="29"/>
      <c r="J13" s="26">
        <f t="shared" si="2"/>
        <v>0</v>
      </c>
      <c r="K13" s="29"/>
      <c r="L13" s="63">
        <f t="shared" si="3"/>
        <v>0</v>
      </c>
      <c r="M13" s="66"/>
      <c r="N13" s="65">
        <f t="shared" si="4"/>
        <v>0</v>
      </c>
      <c r="O13" s="11">
        <f>SUM(E13,G13,I13,K13,M13)*$C2</f>
        <v>0</v>
      </c>
      <c r="P13" s="46" t="s">
        <v>75</v>
      </c>
      <c r="Q13" s="22" t="s">
        <v>17</v>
      </c>
    </row>
    <row r="14" spans="1:17" x14ac:dyDescent="0.2">
      <c r="A14" t="str">
        <f t="shared" si="5"/>
        <v>carottesBotte</v>
      </c>
      <c r="B14" s="52" t="s">
        <v>19</v>
      </c>
      <c r="C14" s="22" t="s">
        <v>89</v>
      </c>
      <c r="D14" s="57">
        <f>SUMPRODUCT((legumes=$B14)*(Prix!$C$2:$C$40=$C14)*Prix!$D$2:$D$40)</f>
        <v>2.5</v>
      </c>
      <c r="E14" s="61"/>
      <c r="F14" s="60">
        <f t="shared" si="0"/>
        <v>0</v>
      </c>
      <c r="G14" s="28"/>
      <c r="H14" s="26">
        <f t="shared" si="1"/>
        <v>0</v>
      </c>
      <c r="I14" s="29"/>
      <c r="J14" s="26">
        <f t="shared" si="2"/>
        <v>0</v>
      </c>
      <c r="K14" s="29"/>
      <c r="L14" s="63">
        <f t="shared" si="3"/>
        <v>0</v>
      </c>
      <c r="M14" s="66"/>
      <c r="N14" s="65">
        <f t="shared" si="4"/>
        <v>0</v>
      </c>
      <c r="O14" s="11">
        <f>SUM(E14,G14,I14,K14,M14)*$C2</f>
        <v>0</v>
      </c>
      <c r="P14" s="22" t="s">
        <v>45</v>
      </c>
      <c r="Q14" s="22" t="s">
        <v>17</v>
      </c>
    </row>
    <row r="15" spans="1:17" x14ac:dyDescent="0.2">
      <c r="A15" t="str">
        <f t="shared" si="5"/>
        <v>saladePiece</v>
      </c>
      <c r="B15" s="52" t="s">
        <v>13</v>
      </c>
      <c r="C15" s="22" t="s">
        <v>92</v>
      </c>
      <c r="D15" s="57">
        <f>SUMPRODUCT((legumes=$B15)*(Prix!$C$2:$C$40=$C15)*Prix!$D$2:$D$40)</f>
        <v>2</v>
      </c>
      <c r="E15" s="61">
        <v>2</v>
      </c>
      <c r="F15" s="60">
        <f t="shared" si="0"/>
        <v>4</v>
      </c>
      <c r="G15" s="28"/>
      <c r="H15" s="26">
        <f t="shared" si="1"/>
        <v>0</v>
      </c>
      <c r="I15" s="29"/>
      <c r="J15" s="26">
        <f t="shared" si="2"/>
        <v>0</v>
      </c>
      <c r="K15" s="29"/>
      <c r="L15" s="63">
        <f t="shared" si="3"/>
        <v>0</v>
      </c>
      <c r="M15" s="66"/>
      <c r="N15" s="65">
        <f t="shared" si="4"/>
        <v>0</v>
      </c>
      <c r="O15" s="11">
        <f>SUM(E15,G15,I15,K15,M15)*$C2</f>
        <v>60</v>
      </c>
      <c r="P15" s="22" t="s">
        <v>35</v>
      </c>
      <c r="Q15" s="22" t="s">
        <v>12</v>
      </c>
    </row>
    <row r="16" spans="1:17" x14ac:dyDescent="0.2">
      <c r="A16" t="str">
        <f t="shared" si="5"/>
        <v>carottesBotte</v>
      </c>
      <c r="B16" s="52" t="s">
        <v>19</v>
      </c>
      <c r="C16" s="22" t="s">
        <v>89</v>
      </c>
      <c r="D16" s="57">
        <f>SUMPRODUCT((legumes=$B16)*(Prix!$C$2:$C$40=$C16)*Prix!$D$2:$D$40)</f>
        <v>2.5</v>
      </c>
      <c r="E16" s="61"/>
      <c r="F16" s="60">
        <f t="shared" si="0"/>
        <v>0</v>
      </c>
      <c r="G16" s="28"/>
      <c r="H16" s="26">
        <f t="shared" si="1"/>
        <v>0</v>
      </c>
      <c r="I16" s="29"/>
      <c r="J16" s="26">
        <f t="shared" si="2"/>
        <v>0</v>
      </c>
      <c r="K16" s="29"/>
      <c r="L16" s="63">
        <f t="shared" si="3"/>
        <v>0</v>
      </c>
      <c r="M16" s="66"/>
      <c r="N16" s="65">
        <f t="shared" si="4"/>
        <v>0</v>
      </c>
      <c r="O16" s="11">
        <f>SUM(E16,G16,I16,K16,M16)*$C2</f>
        <v>0</v>
      </c>
      <c r="P16" s="22" t="s">
        <v>21</v>
      </c>
      <c r="Q16" s="22" t="s">
        <v>43</v>
      </c>
    </row>
    <row r="17" spans="1:17" x14ac:dyDescent="0.2">
      <c r="A17" t="str">
        <f t="shared" si="5"/>
        <v>carottesBotte</v>
      </c>
      <c r="B17" s="52" t="s">
        <v>19</v>
      </c>
      <c r="C17" s="22" t="s">
        <v>89</v>
      </c>
      <c r="D17" s="57">
        <f>SUMPRODUCT((legumes=$B17)*(Prix!$C$2:$C$40=$C17)*Prix!$D$2:$D$40)</f>
        <v>2.5</v>
      </c>
      <c r="E17" s="59"/>
      <c r="F17" s="60">
        <f t="shared" si="0"/>
        <v>0</v>
      </c>
      <c r="G17" s="19"/>
      <c r="H17" s="26">
        <f t="shared" si="1"/>
        <v>0</v>
      </c>
      <c r="I17" s="27"/>
      <c r="J17" s="26">
        <f t="shared" si="2"/>
        <v>0</v>
      </c>
      <c r="K17" s="27"/>
      <c r="L17" s="63">
        <f t="shared" si="3"/>
        <v>0</v>
      </c>
      <c r="M17" s="64"/>
      <c r="N17" s="65">
        <f t="shared" si="4"/>
        <v>0</v>
      </c>
      <c r="O17" s="11">
        <f>SUM(E17,G17,I17,K17,M17)*$C2</f>
        <v>0</v>
      </c>
      <c r="P17" s="5" t="s">
        <v>16</v>
      </c>
      <c r="Q17" s="5" t="s">
        <v>12</v>
      </c>
    </row>
    <row r="18" spans="1:17" x14ac:dyDescent="0.2">
      <c r="A18" t="str">
        <f t="shared" si="5"/>
        <v>carottesBotte</v>
      </c>
      <c r="B18" s="52" t="s">
        <v>19</v>
      </c>
      <c r="C18" s="22" t="s">
        <v>89</v>
      </c>
      <c r="D18" s="57">
        <f>SUMPRODUCT((legumes=$B18)*(Prix!$C$2:$C$40=$C18)*Prix!$D$2:$D$40)</f>
        <v>2.5</v>
      </c>
      <c r="E18" s="59"/>
      <c r="F18" s="60">
        <f t="shared" si="0"/>
        <v>0</v>
      </c>
      <c r="G18" s="19"/>
      <c r="H18" s="26">
        <f t="shared" si="1"/>
        <v>0</v>
      </c>
      <c r="I18" s="27"/>
      <c r="J18" s="26">
        <f t="shared" si="2"/>
        <v>0</v>
      </c>
      <c r="K18" s="27"/>
      <c r="L18" s="63">
        <f t="shared" si="3"/>
        <v>0</v>
      </c>
      <c r="M18" s="64"/>
      <c r="N18" s="65">
        <f t="shared" si="4"/>
        <v>0</v>
      </c>
      <c r="O18" s="11">
        <f>SUM(E18,G18,I18,K18,M18)*$C2</f>
        <v>0</v>
      </c>
      <c r="P18" s="5" t="s">
        <v>13</v>
      </c>
      <c r="Q18" s="5" t="s">
        <v>14</v>
      </c>
    </row>
    <row r="19" spans="1:17" x14ac:dyDescent="0.2">
      <c r="A19" t="str">
        <f t="shared" si="5"/>
        <v>carottesBotte</v>
      </c>
      <c r="B19" s="52" t="s">
        <v>19</v>
      </c>
      <c r="C19" s="22" t="s">
        <v>89</v>
      </c>
      <c r="D19" s="57">
        <f>SUMPRODUCT((legumes=$B19)*(Prix!$C$2:$C$40=$C19)*Prix!$D$2:$D$40)</f>
        <v>2.5</v>
      </c>
      <c r="E19" s="61"/>
      <c r="F19" s="60">
        <f t="shared" si="0"/>
        <v>0</v>
      </c>
      <c r="G19" s="28"/>
      <c r="H19" s="26">
        <f t="shared" si="1"/>
        <v>0</v>
      </c>
      <c r="I19" s="29"/>
      <c r="J19" s="26">
        <f t="shared" si="2"/>
        <v>0</v>
      </c>
      <c r="K19" s="29"/>
      <c r="L19" s="63">
        <f t="shared" si="3"/>
        <v>0</v>
      </c>
      <c r="M19" s="66"/>
      <c r="N19" s="65">
        <f t="shared" si="4"/>
        <v>0</v>
      </c>
      <c r="O19" s="11">
        <f>SUM(E19,G19,I19,K19,M19)*$C2</f>
        <v>0</v>
      </c>
      <c r="P19" s="22" t="s">
        <v>50</v>
      </c>
      <c r="Q19" s="22" t="s">
        <v>17</v>
      </c>
    </row>
    <row r="20" spans="1:17" x14ac:dyDescent="0.2">
      <c r="A20" t="str">
        <f t="shared" si="5"/>
        <v>carottesBotte</v>
      </c>
      <c r="B20" s="52" t="s">
        <v>19</v>
      </c>
      <c r="C20" s="22" t="s">
        <v>89</v>
      </c>
      <c r="D20" s="57">
        <f>SUMPRODUCT((legumes=$B20)*(Prix!$C$2:$C$40=$C20)*Prix!$D$2:$D$40)</f>
        <v>2.5</v>
      </c>
      <c r="E20" s="68"/>
      <c r="F20" s="60">
        <f t="shared" si="0"/>
        <v>0</v>
      </c>
      <c r="G20" s="70"/>
      <c r="H20" s="26">
        <f t="shared" si="1"/>
        <v>0</v>
      </c>
      <c r="I20" s="72"/>
      <c r="J20" s="26">
        <f t="shared" si="2"/>
        <v>0</v>
      </c>
      <c r="K20" s="70"/>
      <c r="L20" s="63">
        <f t="shared" si="3"/>
        <v>0</v>
      </c>
      <c r="M20" s="74"/>
      <c r="N20" s="65">
        <f t="shared" si="4"/>
        <v>0</v>
      </c>
      <c r="O20" s="13"/>
      <c r="P20" s="76"/>
      <c r="Q20" s="76"/>
    </row>
    <row r="21" spans="1:17" ht="13.5" thickBot="1" x14ac:dyDescent="0.25">
      <c r="B21" s="53" t="s">
        <v>22</v>
      </c>
      <c r="C21" s="54"/>
      <c r="D21" s="58"/>
      <c r="E21" s="62"/>
      <c r="F21" s="93">
        <f>SUM(F5:F19)</f>
        <v>9</v>
      </c>
      <c r="G21" s="55"/>
      <c r="H21" s="94">
        <f>SUM(H5:H19)</f>
        <v>0</v>
      </c>
      <c r="I21" s="56"/>
      <c r="J21" s="94">
        <f>SUM(J5:J19)</f>
        <v>0</v>
      </c>
      <c r="K21" s="55"/>
      <c r="L21" s="95">
        <f>SUM(L5:L19)</f>
        <v>0</v>
      </c>
      <c r="M21" s="67"/>
      <c r="N21" s="93">
        <f>SUM(N5:N19)</f>
        <v>0</v>
      </c>
    </row>
    <row r="22" spans="1:17" s="51" customFormat="1" x14ac:dyDescent="0.2">
      <c r="B22" s="33"/>
      <c r="C22" s="33"/>
      <c r="D22" s="13"/>
      <c r="E22" s="50"/>
      <c r="F22" s="34"/>
      <c r="G22" s="34"/>
      <c r="H22" s="34"/>
      <c r="I22" s="34"/>
      <c r="J22" s="34"/>
      <c r="K22" s="34"/>
      <c r="L22" s="34"/>
      <c r="M22" s="34"/>
      <c r="N22" s="34"/>
    </row>
    <row r="23" spans="1:17" x14ac:dyDescent="0.2">
      <c r="B23" s="47" t="s">
        <v>77</v>
      </c>
      <c r="C23" s="48">
        <f>SUM(F21,H21,J21,L21,N21)</f>
        <v>9</v>
      </c>
      <c r="D23" s="170" t="s">
        <v>52</v>
      </c>
      <c r="E23" s="170"/>
      <c r="F23" s="49">
        <f>Mai!D13+Juin!C17+Juillet!C23+Août!C23</f>
        <v>98</v>
      </c>
      <c r="G23" s="31"/>
      <c r="H23" s="31"/>
      <c r="I23" s="31"/>
      <c r="J23" s="31"/>
      <c r="K23" s="31"/>
      <c r="L23" s="31"/>
      <c r="M23" s="31"/>
      <c r="N23" s="31"/>
    </row>
  </sheetData>
  <mergeCells count="10">
    <mergeCell ref="D23:E23"/>
    <mergeCell ref="B3:D3"/>
    <mergeCell ref="O2:O3"/>
    <mergeCell ref="B1:O1"/>
    <mergeCell ref="C2:D2"/>
    <mergeCell ref="E2:F3"/>
    <mergeCell ref="G2:H3"/>
    <mergeCell ref="I2:J3"/>
    <mergeCell ref="K2:L3"/>
    <mergeCell ref="M2:N3"/>
  </mergeCells>
  <dataValidations count="2">
    <dataValidation type="list" allowBlank="1" showInputMessage="1" showErrorMessage="1" sqref="B5:B20">
      <formula1>legumes</formula1>
    </dataValidation>
    <dataValidation type="list" allowBlank="1" showInputMessage="1" showErrorMessage="1" sqref="C5:C20">
      <formula1>unite</formula1>
    </dataValidation>
  </dataValidations>
  <pageMargins left="0.39374999999999999" right="0.39374999999999999" top="0" bottom="0.39374999999999999" header="0.51180555555555551" footer="0.51180555555555551"/>
  <pageSetup paperSize="9" firstPageNumber="0" orientation="landscape" horizontalDpi="300" verticalDpi="300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5"/>
  <sheetViews>
    <sheetView workbookViewId="0">
      <selection activeCell="Q23" sqref="Q23"/>
    </sheetView>
  </sheetViews>
  <sheetFormatPr baseColWidth="10" defaultRowHeight="12.75" x14ac:dyDescent="0.2"/>
  <cols>
    <col min="2" max="2" width="18.42578125" customWidth="1"/>
    <col min="3" max="3" width="7.140625" customWidth="1"/>
    <col min="4" max="4" width="5.7109375" customWidth="1"/>
    <col min="5" max="5" width="4.7109375" customWidth="1"/>
    <col min="6" max="6" width="9.140625" customWidth="1"/>
    <col min="7" max="7" width="4" customWidth="1"/>
    <col min="8" max="8" width="6.85546875" customWidth="1"/>
    <col min="9" max="9" width="4.7109375" customWidth="1"/>
    <col min="10" max="10" width="6.85546875" customWidth="1"/>
    <col min="11" max="11" width="5" customWidth="1"/>
    <col min="12" max="12" width="6.85546875" customWidth="1"/>
    <col min="13" max="13" width="4.7109375" customWidth="1"/>
    <col min="14" max="14" width="6.85546875" customWidth="1"/>
    <col min="15" max="15" width="10.42578125" customWidth="1"/>
    <col min="16" max="16" width="12.7109375" customWidth="1"/>
    <col min="17" max="17" width="5.85546875" customWidth="1"/>
  </cols>
  <sheetData>
    <row r="1" spans="1:17" ht="13.5" thickBot="1" x14ac:dyDescent="0.25">
      <c r="B1" s="143" t="s">
        <v>53</v>
      </c>
      <c r="C1" s="143"/>
      <c r="D1" s="143"/>
      <c r="E1" s="143"/>
      <c r="F1" s="143"/>
      <c r="G1" s="143"/>
      <c r="H1" s="143"/>
      <c r="I1" s="143"/>
      <c r="J1" s="143"/>
      <c r="K1" s="143"/>
      <c r="L1" s="143"/>
      <c r="M1" s="143"/>
      <c r="N1" s="143"/>
      <c r="O1" s="143"/>
    </row>
    <row r="2" spans="1:17" ht="25.35" customHeight="1" thickBot="1" x14ac:dyDescent="0.25">
      <c r="B2" s="96" t="s">
        <v>81</v>
      </c>
      <c r="C2" s="171">
        <v>30</v>
      </c>
      <c r="D2" s="172"/>
      <c r="E2" s="160" t="s">
        <v>37</v>
      </c>
      <c r="F2" s="163"/>
      <c r="G2" s="160" t="s">
        <v>38</v>
      </c>
      <c r="H2" s="167"/>
      <c r="I2" s="166" t="s">
        <v>39</v>
      </c>
      <c r="J2" s="167"/>
      <c r="K2" s="166" t="s">
        <v>40</v>
      </c>
      <c r="L2" s="160"/>
      <c r="M2" s="155" t="s">
        <v>41</v>
      </c>
      <c r="N2" s="163"/>
      <c r="O2" s="139" t="s">
        <v>5</v>
      </c>
    </row>
    <row r="3" spans="1:17" x14ac:dyDescent="0.2">
      <c r="B3" s="173" t="s">
        <v>58</v>
      </c>
      <c r="C3" s="153"/>
      <c r="D3" s="174"/>
      <c r="E3" s="157"/>
      <c r="F3" s="164"/>
      <c r="G3" s="162"/>
      <c r="H3" s="169"/>
      <c r="I3" s="168"/>
      <c r="J3" s="169"/>
      <c r="K3" s="168"/>
      <c r="L3" s="162"/>
      <c r="M3" s="157"/>
      <c r="N3" s="164"/>
      <c r="O3" s="140"/>
      <c r="P3" s="4" t="s">
        <v>58</v>
      </c>
      <c r="Q3" s="5"/>
    </row>
    <row r="4" spans="1:17" x14ac:dyDescent="0.2">
      <c r="B4" s="83" t="s">
        <v>7</v>
      </c>
      <c r="C4" s="84" t="s">
        <v>8</v>
      </c>
      <c r="D4" s="85" t="s">
        <v>9</v>
      </c>
      <c r="E4" s="86" t="s">
        <v>10</v>
      </c>
      <c r="F4" s="87" t="s">
        <v>11</v>
      </c>
      <c r="G4" s="88" t="s">
        <v>10</v>
      </c>
      <c r="H4" s="89" t="s">
        <v>11</v>
      </c>
      <c r="I4" s="90" t="s">
        <v>10</v>
      </c>
      <c r="J4" s="89" t="s">
        <v>11</v>
      </c>
      <c r="K4" s="90" t="s">
        <v>10</v>
      </c>
      <c r="L4" s="91" t="s">
        <v>11</v>
      </c>
      <c r="M4" s="86" t="s">
        <v>10</v>
      </c>
      <c r="N4" s="87" t="s">
        <v>11</v>
      </c>
      <c r="O4" s="92"/>
      <c r="P4" s="84" t="s">
        <v>7</v>
      </c>
      <c r="Q4" s="84" t="s">
        <v>8</v>
      </c>
    </row>
    <row r="5" spans="1:17" x14ac:dyDescent="0.2">
      <c r="A5" t="str">
        <f>B5&amp;C5</f>
        <v>carottesKg</v>
      </c>
      <c r="B5" s="52" t="s">
        <v>19</v>
      </c>
      <c r="C5" s="22" t="s">
        <v>90</v>
      </c>
      <c r="D5" s="57">
        <f>SUMPRODUCT((legumes=$B5)*(Prix!$C$2:$C$40=$C5)*Prix!$D$2:$D$40)</f>
        <v>3</v>
      </c>
      <c r="E5" s="61"/>
      <c r="F5" s="60">
        <f t="shared" ref="F5:F22" si="0">D5*E5</f>
        <v>0</v>
      </c>
      <c r="G5" s="28"/>
      <c r="H5" s="26">
        <f t="shared" ref="H5:H22" si="1">D5*G5</f>
        <v>0</v>
      </c>
      <c r="I5" s="29"/>
      <c r="J5" s="26">
        <f t="shared" ref="J5:J22" si="2">D5*I5</f>
        <v>0</v>
      </c>
      <c r="K5" s="29"/>
      <c r="L5" s="63">
        <f t="shared" ref="L5:L22" si="3">D5*K5</f>
        <v>0</v>
      </c>
      <c r="M5" s="66"/>
      <c r="N5" s="65">
        <f t="shared" ref="N5:N22" si="4">M5*D5</f>
        <v>0</v>
      </c>
      <c r="O5" s="11">
        <f>SUM(E5,G5,I5,K5,M5)*$C2</f>
        <v>0</v>
      </c>
      <c r="P5" s="22" t="s">
        <v>51</v>
      </c>
      <c r="Q5" s="22" t="s">
        <v>17</v>
      </c>
    </row>
    <row r="6" spans="1:17" x14ac:dyDescent="0.2">
      <c r="A6" t="str">
        <f t="shared" ref="A6:A22" si="5">B6&amp;C6</f>
        <v>carottesKg</v>
      </c>
      <c r="B6" s="52" t="s">
        <v>19</v>
      </c>
      <c r="C6" s="22" t="s">
        <v>90</v>
      </c>
      <c r="D6" s="57">
        <f>SUMPRODUCT((legumes=$B6)*(Prix!$C$2:$C$40=$C6)*Prix!$D$2:$D$40)</f>
        <v>3</v>
      </c>
      <c r="E6" s="61"/>
      <c r="F6" s="60">
        <f t="shared" si="0"/>
        <v>0</v>
      </c>
      <c r="G6" s="28"/>
      <c r="H6" s="26">
        <f t="shared" si="1"/>
        <v>0</v>
      </c>
      <c r="I6" s="29"/>
      <c r="J6" s="26">
        <f t="shared" si="2"/>
        <v>0</v>
      </c>
      <c r="K6" s="29"/>
      <c r="L6" s="63">
        <f t="shared" si="3"/>
        <v>0</v>
      </c>
      <c r="M6" s="66"/>
      <c r="N6" s="65">
        <f t="shared" si="4"/>
        <v>0</v>
      </c>
      <c r="O6" s="11">
        <f>SUM(E6,G6,I6,K6,M6)*$C2</f>
        <v>0</v>
      </c>
      <c r="P6" s="22" t="s">
        <v>46</v>
      </c>
      <c r="Q6" s="22" t="s">
        <v>17</v>
      </c>
    </row>
    <row r="7" spans="1:17" x14ac:dyDescent="0.2">
      <c r="A7" t="str">
        <f t="shared" si="5"/>
        <v>carottesKg</v>
      </c>
      <c r="B7" s="52" t="s">
        <v>19</v>
      </c>
      <c r="C7" s="22" t="s">
        <v>90</v>
      </c>
      <c r="D7" s="57">
        <f>SUMPRODUCT((legumes=$B7)*(Prix!$C$2:$C$40=$C7)*Prix!$D$2:$D$40)</f>
        <v>3</v>
      </c>
      <c r="E7" s="61"/>
      <c r="F7" s="60">
        <f t="shared" si="0"/>
        <v>0</v>
      </c>
      <c r="G7" s="28"/>
      <c r="H7" s="26">
        <f t="shared" si="1"/>
        <v>0</v>
      </c>
      <c r="I7" s="29"/>
      <c r="J7" s="26">
        <f t="shared" si="2"/>
        <v>0</v>
      </c>
      <c r="K7" s="29"/>
      <c r="L7" s="63">
        <f t="shared" si="3"/>
        <v>0</v>
      </c>
      <c r="M7" s="66"/>
      <c r="N7" s="65">
        <f t="shared" si="4"/>
        <v>0</v>
      </c>
      <c r="O7" s="11">
        <f>SUM(E7,G7,I7,K7,M7)*$C2</f>
        <v>0</v>
      </c>
      <c r="P7" s="30" t="s">
        <v>44</v>
      </c>
      <c r="Q7" s="22" t="s">
        <v>17</v>
      </c>
    </row>
    <row r="8" spans="1:17" x14ac:dyDescent="0.2">
      <c r="A8" t="str">
        <f t="shared" si="5"/>
        <v>carottesKg</v>
      </c>
      <c r="B8" s="52" t="s">
        <v>19</v>
      </c>
      <c r="C8" s="22" t="s">
        <v>90</v>
      </c>
      <c r="D8" s="57">
        <f>SUMPRODUCT((legumes=$B8)*(Prix!$C$2:$C$40=$C8)*Prix!$D$2:$D$40)</f>
        <v>3</v>
      </c>
      <c r="E8" s="61"/>
      <c r="F8" s="60">
        <f t="shared" si="0"/>
        <v>0</v>
      </c>
      <c r="G8" s="28"/>
      <c r="H8" s="26">
        <f t="shared" si="1"/>
        <v>0</v>
      </c>
      <c r="I8" s="29"/>
      <c r="J8" s="26">
        <f t="shared" si="2"/>
        <v>0</v>
      </c>
      <c r="K8" s="29"/>
      <c r="L8" s="63">
        <f t="shared" si="3"/>
        <v>0</v>
      </c>
      <c r="M8" s="66"/>
      <c r="N8" s="65">
        <f t="shared" si="4"/>
        <v>0</v>
      </c>
      <c r="O8" s="11">
        <f>SUM(E8,G8,I8,K8,M8)*$C2</f>
        <v>0</v>
      </c>
      <c r="P8" s="22" t="s">
        <v>31</v>
      </c>
      <c r="Q8" s="22" t="s">
        <v>12</v>
      </c>
    </row>
    <row r="9" spans="1:17" x14ac:dyDescent="0.2">
      <c r="A9" t="str">
        <f t="shared" si="5"/>
        <v>carottesKg</v>
      </c>
      <c r="B9" s="52" t="s">
        <v>19</v>
      </c>
      <c r="C9" s="22" t="s">
        <v>90</v>
      </c>
      <c r="D9" s="57">
        <f>SUMPRODUCT((legumes=$B9)*(Prix!$C$2:$C$40=$C9)*Prix!$D$2:$D$40)</f>
        <v>3</v>
      </c>
      <c r="E9" s="61"/>
      <c r="F9" s="60">
        <f t="shared" si="0"/>
        <v>0</v>
      </c>
      <c r="G9" s="28"/>
      <c r="H9" s="26">
        <f t="shared" si="1"/>
        <v>0</v>
      </c>
      <c r="I9" s="29"/>
      <c r="J9" s="26">
        <f t="shared" si="2"/>
        <v>0</v>
      </c>
      <c r="K9" s="29"/>
      <c r="L9" s="63">
        <f t="shared" si="3"/>
        <v>0</v>
      </c>
      <c r="M9" s="66"/>
      <c r="N9" s="65">
        <f t="shared" si="4"/>
        <v>0</v>
      </c>
      <c r="O9" s="11">
        <f>SUM(E9,G9,I9,K9,M9)*$C2</f>
        <v>0</v>
      </c>
      <c r="P9" s="22" t="s">
        <v>48</v>
      </c>
      <c r="Q9" s="22" t="s">
        <v>17</v>
      </c>
    </row>
    <row r="10" spans="1:17" ht="14.25" customHeight="1" x14ac:dyDescent="0.2">
      <c r="A10" t="str">
        <f t="shared" si="5"/>
        <v>carottesKg</v>
      </c>
      <c r="B10" s="52" t="s">
        <v>19</v>
      </c>
      <c r="C10" s="22" t="s">
        <v>90</v>
      </c>
      <c r="D10" s="57">
        <f>SUMPRODUCT((legumes=$B10)*(Prix!$C$2:$C$40=$C10)*Prix!$D$2:$D$40)</f>
        <v>3</v>
      </c>
      <c r="E10" s="61"/>
      <c r="F10" s="60">
        <f t="shared" si="0"/>
        <v>0</v>
      </c>
      <c r="G10" s="28"/>
      <c r="H10" s="26">
        <f t="shared" si="1"/>
        <v>0</v>
      </c>
      <c r="I10" s="29"/>
      <c r="J10" s="26">
        <f t="shared" si="2"/>
        <v>0</v>
      </c>
      <c r="K10" s="29"/>
      <c r="L10" s="63">
        <f t="shared" si="3"/>
        <v>0</v>
      </c>
      <c r="M10" s="66"/>
      <c r="N10" s="65">
        <f t="shared" si="4"/>
        <v>0</v>
      </c>
      <c r="O10" s="11">
        <f>SUM(E10,G10,I10,K10,M10)*$C2</f>
        <v>0</v>
      </c>
      <c r="P10" s="30" t="s">
        <v>47</v>
      </c>
      <c r="Q10" s="22" t="s">
        <v>14</v>
      </c>
    </row>
    <row r="11" spans="1:17" x14ac:dyDescent="0.2">
      <c r="A11" t="str">
        <f t="shared" si="5"/>
        <v>carottesKg</v>
      </c>
      <c r="B11" s="52" t="s">
        <v>19</v>
      </c>
      <c r="C11" s="22" t="s">
        <v>90</v>
      </c>
      <c r="D11" s="57">
        <f>SUMPRODUCT((legumes=$B11)*(Prix!$C$2:$C$40=$C11)*Prix!$D$2:$D$40)</f>
        <v>3</v>
      </c>
      <c r="E11" s="61"/>
      <c r="F11" s="60">
        <f t="shared" si="0"/>
        <v>0</v>
      </c>
      <c r="G11" s="28"/>
      <c r="H11" s="26">
        <f t="shared" si="1"/>
        <v>0</v>
      </c>
      <c r="I11" s="29"/>
      <c r="J11" s="26">
        <f t="shared" si="2"/>
        <v>0</v>
      </c>
      <c r="K11" s="29"/>
      <c r="L11" s="63">
        <f t="shared" si="3"/>
        <v>0</v>
      </c>
      <c r="M11" s="66"/>
      <c r="N11" s="65">
        <f t="shared" si="4"/>
        <v>0</v>
      </c>
      <c r="O11" s="11">
        <f>SUM(E11,G11,I11,K11,M11)*$C2</f>
        <v>0</v>
      </c>
      <c r="P11" s="22" t="s">
        <v>49</v>
      </c>
      <c r="Q11" s="22" t="s">
        <v>14</v>
      </c>
    </row>
    <row r="12" spans="1:17" x14ac:dyDescent="0.2">
      <c r="A12" t="str">
        <f t="shared" si="5"/>
        <v>carottesKg</v>
      </c>
      <c r="B12" s="52" t="s">
        <v>19</v>
      </c>
      <c r="C12" s="22" t="s">
        <v>90</v>
      </c>
      <c r="D12" s="57">
        <f>SUMPRODUCT((legumes=$B12)*(Prix!$C$2:$C$40=$C12)*Prix!$D$2:$D$40)</f>
        <v>3</v>
      </c>
      <c r="E12" s="61"/>
      <c r="F12" s="60">
        <f t="shared" si="0"/>
        <v>0</v>
      </c>
      <c r="G12" s="28"/>
      <c r="H12" s="26">
        <f t="shared" si="1"/>
        <v>0</v>
      </c>
      <c r="I12" s="29"/>
      <c r="J12" s="26">
        <f t="shared" si="2"/>
        <v>0</v>
      </c>
      <c r="K12" s="29"/>
      <c r="L12" s="63">
        <f t="shared" si="3"/>
        <v>0</v>
      </c>
      <c r="M12" s="66"/>
      <c r="N12" s="65">
        <f t="shared" si="4"/>
        <v>0</v>
      </c>
      <c r="O12" s="11">
        <f>SUM(E12,G12,I12,K12,M12)*$C2</f>
        <v>0</v>
      </c>
      <c r="P12" s="22" t="s">
        <v>34</v>
      </c>
      <c r="Q12" s="22" t="s">
        <v>17</v>
      </c>
    </row>
    <row r="13" spans="1:17" x14ac:dyDescent="0.2">
      <c r="A13" t="str">
        <f t="shared" si="5"/>
        <v>carottesKg</v>
      </c>
      <c r="B13" s="52" t="s">
        <v>19</v>
      </c>
      <c r="C13" s="22" t="s">
        <v>90</v>
      </c>
      <c r="D13" s="57">
        <f>SUMPRODUCT((legumes=$B13)*(Prix!$C$2:$C$40=$C13)*Prix!$D$2:$D$40)</f>
        <v>3</v>
      </c>
      <c r="E13" s="61"/>
      <c r="F13" s="60">
        <f t="shared" si="0"/>
        <v>0</v>
      </c>
      <c r="G13" s="28"/>
      <c r="H13" s="26">
        <f t="shared" si="1"/>
        <v>0</v>
      </c>
      <c r="I13" s="29"/>
      <c r="J13" s="26">
        <f t="shared" si="2"/>
        <v>0</v>
      </c>
      <c r="K13" s="29"/>
      <c r="L13" s="63">
        <f t="shared" si="3"/>
        <v>0</v>
      </c>
      <c r="M13" s="66"/>
      <c r="N13" s="65">
        <f t="shared" si="4"/>
        <v>0</v>
      </c>
      <c r="O13" s="11">
        <f>SUM(E13,G13,I13,K13,M13)*$C2</f>
        <v>0</v>
      </c>
      <c r="P13" s="46" t="s">
        <v>75</v>
      </c>
      <c r="Q13" s="22" t="s">
        <v>17</v>
      </c>
    </row>
    <row r="14" spans="1:17" x14ac:dyDescent="0.2">
      <c r="A14" t="str">
        <f t="shared" si="5"/>
        <v>carottesKg</v>
      </c>
      <c r="B14" s="52" t="s">
        <v>19</v>
      </c>
      <c r="C14" s="22" t="s">
        <v>90</v>
      </c>
      <c r="D14" s="57">
        <f>SUMPRODUCT((legumes=$B14)*(Prix!$C$2:$C$40=$C14)*Prix!$D$2:$D$40)</f>
        <v>3</v>
      </c>
      <c r="E14" s="61"/>
      <c r="F14" s="60">
        <f t="shared" si="0"/>
        <v>0</v>
      </c>
      <c r="G14" s="28"/>
      <c r="H14" s="26">
        <f t="shared" si="1"/>
        <v>0</v>
      </c>
      <c r="I14" s="29"/>
      <c r="J14" s="26">
        <f t="shared" si="2"/>
        <v>0</v>
      </c>
      <c r="K14" s="29"/>
      <c r="L14" s="63">
        <f t="shared" si="3"/>
        <v>0</v>
      </c>
      <c r="M14" s="66"/>
      <c r="N14" s="65">
        <f t="shared" si="4"/>
        <v>0</v>
      </c>
      <c r="O14" s="11">
        <f>SUM(E14,G14,I14,K14,M14)*$C2</f>
        <v>0</v>
      </c>
      <c r="P14" s="22" t="s">
        <v>45</v>
      </c>
      <c r="Q14" s="22" t="s">
        <v>17</v>
      </c>
    </row>
    <row r="15" spans="1:17" x14ac:dyDescent="0.2">
      <c r="A15" t="str">
        <f t="shared" si="5"/>
        <v>carottesKg</v>
      </c>
      <c r="B15" s="52" t="s">
        <v>19</v>
      </c>
      <c r="C15" s="22" t="s">
        <v>90</v>
      </c>
      <c r="D15" s="57">
        <f>SUMPRODUCT((legumes=$B15)*(Prix!$C$2:$C$40=$C15)*Prix!$D$2:$D$40)</f>
        <v>3</v>
      </c>
      <c r="E15" s="61"/>
      <c r="F15" s="60">
        <f t="shared" si="0"/>
        <v>0</v>
      </c>
      <c r="G15" s="28"/>
      <c r="H15" s="26">
        <f t="shared" si="1"/>
        <v>0</v>
      </c>
      <c r="I15" s="29"/>
      <c r="J15" s="26">
        <f t="shared" si="2"/>
        <v>0</v>
      </c>
      <c r="K15" s="29"/>
      <c r="L15" s="63">
        <f t="shared" si="3"/>
        <v>0</v>
      </c>
      <c r="M15" s="66"/>
      <c r="N15" s="65">
        <f t="shared" si="4"/>
        <v>0</v>
      </c>
      <c r="O15" s="11">
        <f>SUM(E15,G15,I15,K15,M15)*$C2</f>
        <v>0</v>
      </c>
      <c r="P15" s="22" t="s">
        <v>35</v>
      </c>
      <c r="Q15" s="22" t="s">
        <v>12</v>
      </c>
    </row>
    <row r="16" spans="1:17" x14ac:dyDescent="0.2">
      <c r="A16" t="str">
        <f t="shared" si="5"/>
        <v>carottesKg</v>
      </c>
      <c r="B16" s="52" t="s">
        <v>19</v>
      </c>
      <c r="C16" s="22" t="s">
        <v>90</v>
      </c>
      <c r="D16" s="57">
        <f>SUMPRODUCT((legumes=$B16)*(Prix!$C$2:$C$40=$C16)*Prix!$D$2:$D$40)</f>
        <v>3</v>
      </c>
      <c r="E16" s="61"/>
      <c r="F16" s="60">
        <f t="shared" si="0"/>
        <v>0</v>
      </c>
      <c r="G16" s="28"/>
      <c r="H16" s="26">
        <f t="shared" si="1"/>
        <v>0</v>
      </c>
      <c r="I16" s="29"/>
      <c r="J16" s="26">
        <f t="shared" si="2"/>
        <v>0</v>
      </c>
      <c r="K16" s="29"/>
      <c r="L16" s="63">
        <f t="shared" si="3"/>
        <v>0</v>
      </c>
      <c r="M16" s="66"/>
      <c r="N16" s="65">
        <f t="shared" si="4"/>
        <v>0</v>
      </c>
      <c r="O16" s="11">
        <f>SUM(E16,G16,I16,K16,M16)*$C2</f>
        <v>0</v>
      </c>
      <c r="P16" s="22" t="s">
        <v>21</v>
      </c>
      <c r="Q16" s="22" t="s">
        <v>43</v>
      </c>
    </row>
    <row r="17" spans="1:17" x14ac:dyDescent="0.2">
      <c r="A17" t="str">
        <f t="shared" si="5"/>
        <v>carottesKg</v>
      </c>
      <c r="B17" s="52" t="s">
        <v>19</v>
      </c>
      <c r="C17" s="22" t="s">
        <v>90</v>
      </c>
      <c r="D17" s="57">
        <f>SUMPRODUCT((legumes=$B17)*(Prix!$C$2:$C$40=$C17)*Prix!$D$2:$D$40)</f>
        <v>3</v>
      </c>
      <c r="E17" s="61"/>
      <c r="F17" s="60">
        <f t="shared" si="0"/>
        <v>0</v>
      </c>
      <c r="G17" s="28"/>
      <c r="H17" s="26">
        <f t="shared" si="1"/>
        <v>0</v>
      </c>
      <c r="I17" s="29"/>
      <c r="J17" s="26">
        <f t="shared" si="2"/>
        <v>0</v>
      </c>
      <c r="K17" s="29"/>
      <c r="L17" s="63">
        <f t="shared" si="3"/>
        <v>0</v>
      </c>
      <c r="M17" s="66"/>
      <c r="N17" s="65">
        <f t="shared" si="4"/>
        <v>0</v>
      </c>
      <c r="O17" s="11">
        <f>SUM(E17,G17,I17,K17,M17)*$C2</f>
        <v>0</v>
      </c>
      <c r="P17" s="46" t="s">
        <v>84</v>
      </c>
      <c r="Q17" s="46" t="s">
        <v>17</v>
      </c>
    </row>
    <row r="18" spans="1:17" x14ac:dyDescent="0.2">
      <c r="A18" t="str">
        <f t="shared" si="5"/>
        <v>carottesKg</v>
      </c>
      <c r="B18" s="52" t="s">
        <v>19</v>
      </c>
      <c r="C18" s="22" t="s">
        <v>90</v>
      </c>
      <c r="D18" s="57">
        <f>SUMPRODUCT((legumes=$B18)*(Prix!$C$2:$C$40=$C18)*Prix!$D$2:$D$40)</f>
        <v>3</v>
      </c>
      <c r="E18" s="59"/>
      <c r="F18" s="60">
        <f t="shared" si="0"/>
        <v>0</v>
      </c>
      <c r="G18" s="19"/>
      <c r="H18" s="26">
        <f t="shared" si="1"/>
        <v>0</v>
      </c>
      <c r="I18" s="27"/>
      <c r="J18" s="26">
        <f t="shared" si="2"/>
        <v>0</v>
      </c>
      <c r="K18" s="27"/>
      <c r="L18" s="63">
        <f t="shared" si="3"/>
        <v>0</v>
      </c>
      <c r="M18" s="64"/>
      <c r="N18" s="65">
        <f t="shared" si="4"/>
        <v>0</v>
      </c>
      <c r="O18" s="11">
        <f>SUM(E18,G18,I18,K18,M18)*$C2</f>
        <v>0</v>
      </c>
      <c r="P18" s="5" t="s">
        <v>16</v>
      </c>
      <c r="Q18" s="5" t="s">
        <v>12</v>
      </c>
    </row>
    <row r="19" spans="1:17" x14ac:dyDescent="0.2">
      <c r="A19" t="str">
        <f t="shared" si="5"/>
        <v>carottesKg</v>
      </c>
      <c r="B19" s="52" t="s">
        <v>19</v>
      </c>
      <c r="C19" s="22" t="s">
        <v>90</v>
      </c>
      <c r="D19" s="57">
        <f>SUMPRODUCT((legumes=$B19)*(Prix!$C$2:$C$40=$C19)*Prix!$D$2:$D$40)</f>
        <v>3</v>
      </c>
      <c r="E19" s="61"/>
      <c r="F19" s="60">
        <f t="shared" si="0"/>
        <v>0</v>
      </c>
      <c r="G19" s="28"/>
      <c r="H19" s="26">
        <f t="shared" si="1"/>
        <v>0</v>
      </c>
      <c r="I19" s="29"/>
      <c r="J19" s="26">
        <f t="shared" si="2"/>
        <v>0</v>
      </c>
      <c r="K19" s="29"/>
      <c r="L19" s="63">
        <f t="shared" si="3"/>
        <v>0</v>
      </c>
      <c r="M19" s="66"/>
      <c r="N19" s="65">
        <f t="shared" si="4"/>
        <v>0</v>
      </c>
      <c r="O19" s="11">
        <f>SUM(E19,G19,I19,K19,M19)*$C2</f>
        <v>0</v>
      </c>
      <c r="P19" s="46" t="s">
        <v>59</v>
      </c>
      <c r="Q19" s="46" t="s">
        <v>17</v>
      </c>
    </row>
    <row r="20" spans="1:17" x14ac:dyDescent="0.2">
      <c r="A20" t="str">
        <f t="shared" si="5"/>
        <v>persilBqt</v>
      </c>
      <c r="B20" s="52" t="s">
        <v>21</v>
      </c>
      <c r="C20" s="22" t="s">
        <v>91</v>
      </c>
      <c r="D20" s="57">
        <f>SUMPRODUCT((legumes=$B20)*(Prix!$C$2:$C$40=$C20)*Prix!$D$2:$D$40)</f>
        <v>1</v>
      </c>
      <c r="E20" s="59">
        <v>1</v>
      </c>
      <c r="F20" s="60">
        <f t="shared" si="0"/>
        <v>1</v>
      </c>
      <c r="G20" s="19"/>
      <c r="H20" s="26">
        <f t="shared" si="1"/>
        <v>0</v>
      </c>
      <c r="I20" s="27"/>
      <c r="J20" s="26">
        <f t="shared" si="2"/>
        <v>0</v>
      </c>
      <c r="K20" s="27"/>
      <c r="L20" s="63">
        <f t="shared" si="3"/>
        <v>0</v>
      </c>
      <c r="M20" s="64"/>
      <c r="N20" s="65">
        <f t="shared" si="4"/>
        <v>0</v>
      </c>
      <c r="O20" s="11">
        <f>SUM(E20,G20,I20,K20,M20)*$C2</f>
        <v>30</v>
      </c>
      <c r="P20" s="5" t="s">
        <v>13</v>
      </c>
      <c r="Q20" s="5" t="s">
        <v>14</v>
      </c>
    </row>
    <row r="21" spans="1:17" x14ac:dyDescent="0.2">
      <c r="A21" t="str">
        <f t="shared" si="5"/>
        <v>carottesKg</v>
      </c>
      <c r="B21" s="52" t="s">
        <v>19</v>
      </c>
      <c r="C21" s="22" t="s">
        <v>90</v>
      </c>
      <c r="D21" s="57">
        <f>SUMPRODUCT((legumes=$B21)*(Prix!$C$2:$C$40=$C21)*Prix!$D$2:$D$40)</f>
        <v>3</v>
      </c>
      <c r="E21" s="61"/>
      <c r="F21" s="60">
        <f t="shared" si="0"/>
        <v>0</v>
      </c>
      <c r="G21" s="28"/>
      <c r="H21" s="26">
        <f t="shared" si="1"/>
        <v>0</v>
      </c>
      <c r="I21" s="29"/>
      <c r="J21" s="26">
        <f t="shared" si="2"/>
        <v>0</v>
      </c>
      <c r="K21" s="29"/>
      <c r="L21" s="63">
        <f t="shared" si="3"/>
        <v>0</v>
      </c>
      <c r="M21" s="66"/>
      <c r="N21" s="65">
        <f t="shared" si="4"/>
        <v>0</v>
      </c>
      <c r="O21" s="11">
        <f>SUM(E21,G21,I21,K21,M21)*$C2</f>
        <v>0</v>
      </c>
      <c r="P21" s="22" t="s">
        <v>50</v>
      </c>
      <c r="Q21" s="22" t="s">
        <v>17</v>
      </c>
    </row>
    <row r="22" spans="1:17" x14ac:dyDescent="0.2">
      <c r="A22" t="str">
        <f t="shared" si="5"/>
        <v>carottesKg</v>
      </c>
      <c r="B22" s="52" t="s">
        <v>19</v>
      </c>
      <c r="C22" s="22" t="s">
        <v>90</v>
      </c>
      <c r="D22" s="57">
        <f>SUMPRODUCT((legumes=$B22)*(Prix!$C$2:$C$40=$C22)*Prix!$D$2:$D$40)</f>
        <v>3</v>
      </c>
      <c r="E22" s="68"/>
      <c r="F22" s="60">
        <f t="shared" si="0"/>
        <v>0</v>
      </c>
      <c r="G22" s="70"/>
      <c r="H22" s="26">
        <f t="shared" si="1"/>
        <v>0</v>
      </c>
      <c r="I22" s="72"/>
      <c r="J22" s="26">
        <f t="shared" si="2"/>
        <v>0</v>
      </c>
      <c r="K22" s="70"/>
      <c r="L22" s="63">
        <f t="shared" si="3"/>
        <v>0</v>
      </c>
      <c r="M22" s="74"/>
      <c r="N22" s="65">
        <f t="shared" si="4"/>
        <v>0</v>
      </c>
      <c r="O22" s="11">
        <f>SUM(E22,G22,I22,K22,M22)*$C3</f>
        <v>0</v>
      </c>
      <c r="P22" s="76"/>
      <c r="Q22" s="76"/>
    </row>
    <row r="23" spans="1:17" ht="13.5" thickBot="1" x14ac:dyDescent="0.25">
      <c r="B23" s="53" t="s">
        <v>22</v>
      </c>
      <c r="C23" s="54"/>
      <c r="D23" s="58"/>
      <c r="E23" s="62"/>
      <c r="F23" s="93">
        <f>SUM(F5:F21)</f>
        <v>1</v>
      </c>
      <c r="G23" s="55"/>
      <c r="H23" s="94">
        <f>SUM(H5:H21)</f>
        <v>0</v>
      </c>
      <c r="I23" s="56"/>
      <c r="J23" s="94">
        <f>SUM(J5:J21)</f>
        <v>0</v>
      </c>
      <c r="K23" s="55"/>
      <c r="L23" s="95">
        <f>SUM(L5:L21)</f>
        <v>0</v>
      </c>
      <c r="M23" s="67"/>
      <c r="N23" s="93">
        <f>SUM(N5:N21)</f>
        <v>0</v>
      </c>
    </row>
    <row r="24" spans="1:17" s="51" customFormat="1" x14ac:dyDescent="0.2">
      <c r="B24" s="33"/>
      <c r="C24" s="33"/>
      <c r="D24" s="13"/>
      <c r="E24" s="50"/>
      <c r="F24" s="34"/>
      <c r="G24" s="34"/>
      <c r="H24" s="34"/>
      <c r="I24" s="34"/>
      <c r="J24" s="34"/>
      <c r="K24" s="34"/>
      <c r="L24" s="34"/>
      <c r="M24" s="34"/>
      <c r="N24" s="34"/>
    </row>
    <row r="25" spans="1:17" x14ac:dyDescent="0.2">
      <c r="B25" s="47" t="s">
        <v>77</v>
      </c>
      <c r="C25" s="48">
        <f>SUM(F23,H23,J23,L23,N23)</f>
        <v>1</v>
      </c>
      <c r="D25" s="170" t="s">
        <v>52</v>
      </c>
      <c r="E25" s="170"/>
      <c r="F25" s="49">
        <f>septembre!C25+Mai!D13+Juin!C17+Juillet!C23+Août!C23</f>
        <v>99</v>
      </c>
      <c r="G25" s="31"/>
      <c r="H25" s="31"/>
      <c r="I25" s="31"/>
      <c r="J25" s="31"/>
      <c r="K25" s="31"/>
      <c r="L25" s="31"/>
      <c r="M25" s="31"/>
      <c r="N25" s="31"/>
    </row>
  </sheetData>
  <mergeCells count="10">
    <mergeCell ref="D25:E25"/>
    <mergeCell ref="O2:O3"/>
    <mergeCell ref="B3:D3"/>
    <mergeCell ref="B1:O1"/>
    <mergeCell ref="C2:D2"/>
    <mergeCell ref="E2:F3"/>
    <mergeCell ref="G2:H3"/>
    <mergeCell ref="I2:J3"/>
    <mergeCell ref="K2:L3"/>
    <mergeCell ref="M2:N3"/>
  </mergeCells>
  <dataValidations count="2">
    <dataValidation type="list" allowBlank="1" showInputMessage="1" showErrorMessage="1" sqref="B5:B22">
      <formula1>legumes</formula1>
    </dataValidation>
    <dataValidation type="list" allowBlank="1" showInputMessage="1" showErrorMessage="1" sqref="C5:C22">
      <formula1>unite</formula1>
    </dataValidation>
  </dataValidations>
  <pageMargins left="0.39374999999999999" right="0.39374999999999999" top="0" bottom="0.39374999999999999" header="0.51180555555555551" footer="0.51180555555555551"/>
  <pageSetup paperSize="9" firstPageNumber="0" orientation="landscape" horizontalDpi="300" verticalDpi="300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7"/>
  <sheetViews>
    <sheetView workbookViewId="0">
      <selection activeCell="C2" sqref="C2:D2"/>
    </sheetView>
  </sheetViews>
  <sheetFormatPr baseColWidth="10" defaultRowHeight="12.75" x14ac:dyDescent="0.2"/>
  <cols>
    <col min="2" max="2" width="18.42578125" customWidth="1"/>
    <col min="3" max="3" width="7.140625" customWidth="1"/>
    <col min="4" max="4" width="5.7109375" customWidth="1"/>
    <col min="5" max="5" width="4.7109375" customWidth="1"/>
    <col min="6" max="6" width="9.140625" customWidth="1"/>
    <col min="7" max="7" width="4" customWidth="1"/>
    <col min="8" max="8" width="6.85546875" customWidth="1"/>
    <col min="9" max="9" width="4.7109375" customWidth="1"/>
    <col min="10" max="10" width="6.85546875" customWidth="1"/>
    <col min="11" max="11" width="5" customWidth="1"/>
    <col min="12" max="12" width="6.85546875" customWidth="1"/>
    <col min="13" max="13" width="4.7109375" customWidth="1"/>
    <col min="14" max="14" width="6.85546875" customWidth="1"/>
    <col min="15" max="15" width="10.42578125" customWidth="1"/>
    <col min="16" max="16" width="12.7109375" customWidth="1"/>
    <col min="17" max="17" width="5.85546875" customWidth="1"/>
  </cols>
  <sheetData>
    <row r="1" spans="1:17" ht="13.5" thickBot="1" x14ac:dyDescent="0.25">
      <c r="B1" s="143" t="s">
        <v>53</v>
      </c>
      <c r="C1" s="143"/>
      <c r="D1" s="143"/>
      <c r="E1" s="143"/>
      <c r="F1" s="143"/>
      <c r="G1" s="143"/>
      <c r="H1" s="143"/>
      <c r="I1" s="143"/>
      <c r="J1" s="143"/>
      <c r="K1" s="143"/>
      <c r="L1" s="143"/>
      <c r="M1" s="143"/>
      <c r="N1" s="143"/>
      <c r="O1" s="143"/>
    </row>
    <row r="2" spans="1:17" ht="25.35" customHeight="1" thickBot="1" x14ac:dyDescent="0.25">
      <c r="B2" s="96" t="s">
        <v>81</v>
      </c>
      <c r="C2" s="171">
        <v>30</v>
      </c>
      <c r="D2" s="172"/>
      <c r="E2" s="160" t="s">
        <v>37</v>
      </c>
      <c r="F2" s="163"/>
      <c r="G2" s="160" t="s">
        <v>38</v>
      </c>
      <c r="H2" s="167"/>
      <c r="I2" s="166" t="s">
        <v>39</v>
      </c>
      <c r="J2" s="167"/>
      <c r="K2" s="166" t="s">
        <v>40</v>
      </c>
      <c r="L2" s="160"/>
      <c r="M2" s="155" t="s">
        <v>41</v>
      </c>
      <c r="N2" s="163"/>
      <c r="O2" s="139" t="s">
        <v>5</v>
      </c>
    </row>
    <row r="3" spans="1:17" x14ac:dyDescent="0.2">
      <c r="B3" s="175" t="s">
        <v>79</v>
      </c>
      <c r="C3" s="153"/>
      <c r="D3" s="174"/>
      <c r="E3" s="157"/>
      <c r="F3" s="164"/>
      <c r="G3" s="162"/>
      <c r="H3" s="169"/>
      <c r="I3" s="168"/>
      <c r="J3" s="169"/>
      <c r="K3" s="168"/>
      <c r="L3" s="162"/>
      <c r="M3" s="157"/>
      <c r="N3" s="164"/>
      <c r="O3" s="140"/>
      <c r="P3" s="4" t="s">
        <v>79</v>
      </c>
      <c r="Q3" s="5"/>
    </row>
    <row r="4" spans="1:17" s="31" customFormat="1" x14ac:dyDescent="0.2">
      <c r="B4" s="83" t="s">
        <v>7</v>
      </c>
      <c r="C4" s="84" t="s">
        <v>8</v>
      </c>
      <c r="D4" s="85" t="s">
        <v>9</v>
      </c>
      <c r="E4" s="86" t="s">
        <v>10</v>
      </c>
      <c r="F4" s="87" t="s">
        <v>11</v>
      </c>
      <c r="G4" s="88" t="s">
        <v>10</v>
      </c>
      <c r="H4" s="89" t="s">
        <v>11</v>
      </c>
      <c r="I4" s="90" t="s">
        <v>10</v>
      </c>
      <c r="J4" s="89" t="s">
        <v>11</v>
      </c>
      <c r="K4" s="90" t="s">
        <v>10</v>
      </c>
      <c r="L4" s="91" t="s">
        <v>11</v>
      </c>
      <c r="M4" s="86" t="s">
        <v>10</v>
      </c>
      <c r="N4" s="87" t="s">
        <v>11</v>
      </c>
      <c r="O4" s="92"/>
      <c r="P4" s="84" t="s">
        <v>7</v>
      </c>
      <c r="Q4" s="84" t="s">
        <v>8</v>
      </c>
    </row>
    <row r="5" spans="1:17" x14ac:dyDescent="0.2">
      <c r="A5" t="str">
        <f>B5&amp;C5</f>
        <v>carottesKg</v>
      </c>
      <c r="B5" s="52" t="s">
        <v>19</v>
      </c>
      <c r="C5" s="22" t="s">
        <v>90</v>
      </c>
      <c r="D5" s="57">
        <f>SUMPRODUCT((legumes=$B5)*(Prix!$C$2:$C$40=$C5)*Prix!$D$2:$D$40)</f>
        <v>3</v>
      </c>
      <c r="E5" s="61"/>
      <c r="F5" s="60">
        <f t="shared" ref="F5:F24" si="0">D5*E5</f>
        <v>0</v>
      </c>
      <c r="G5" s="28"/>
      <c r="H5" s="26">
        <f t="shared" ref="H5:H24" si="1">D5*G5</f>
        <v>0</v>
      </c>
      <c r="I5" s="29"/>
      <c r="J5" s="26">
        <f t="shared" ref="J5:J24" si="2">D5*I5</f>
        <v>0</v>
      </c>
      <c r="K5" s="29"/>
      <c r="L5" s="63">
        <f t="shared" ref="L5:L24" si="3">D5*K5</f>
        <v>0</v>
      </c>
      <c r="M5" s="66"/>
      <c r="N5" s="65">
        <f t="shared" ref="N5:N24" si="4">M5*D5</f>
        <v>0</v>
      </c>
      <c r="O5" s="11">
        <f>SUM(E5,G5,I5,K5,M5)*$C2</f>
        <v>0</v>
      </c>
      <c r="P5" s="22" t="s">
        <v>51</v>
      </c>
      <c r="Q5" s="22" t="s">
        <v>17</v>
      </c>
    </row>
    <row r="6" spans="1:17" x14ac:dyDescent="0.2">
      <c r="A6" t="str">
        <f t="shared" ref="A6:A24" si="5">B6&amp;C6</f>
        <v>aubergineKg</v>
      </c>
      <c r="B6" s="52" t="s">
        <v>51</v>
      </c>
      <c r="C6" s="22" t="s">
        <v>90</v>
      </c>
      <c r="D6" s="57">
        <f>SUMPRODUCT((legumes=$B6)*(Prix!$C$2:$C$40=$C6)*Prix!$D$2:$D$40)</f>
        <v>0</v>
      </c>
      <c r="E6" s="61"/>
      <c r="F6" s="60">
        <f t="shared" si="0"/>
        <v>0</v>
      </c>
      <c r="G6" s="28"/>
      <c r="H6" s="26">
        <f t="shared" si="1"/>
        <v>0</v>
      </c>
      <c r="I6" s="29"/>
      <c r="J6" s="26">
        <f t="shared" si="2"/>
        <v>0</v>
      </c>
      <c r="K6" s="29"/>
      <c r="L6" s="63">
        <f t="shared" si="3"/>
        <v>0</v>
      </c>
      <c r="M6" s="66"/>
      <c r="N6" s="65">
        <f t="shared" si="4"/>
        <v>0</v>
      </c>
      <c r="O6" s="11">
        <f>SUM(E6,G6,I6,K6,M6)*$C2</f>
        <v>0</v>
      </c>
      <c r="P6" s="22" t="s">
        <v>46</v>
      </c>
      <c r="Q6" s="22" t="s">
        <v>17</v>
      </c>
    </row>
    <row r="7" spans="1:17" x14ac:dyDescent="0.2">
      <c r="A7" t="str">
        <f t="shared" si="5"/>
        <v>aubergineKg</v>
      </c>
      <c r="B7" s="52" t="s">
        <v>51</v>
      </c>
      <c r="C7" s="22" t="s">
        <v>90</v>
      </c>
      <c r="D7" s="57">
        <f>SUMPRODUCT((legumes=$B7)*(Prix!$C$2:$C$40=$C7)*Prix!$D$2:$D$40)</f>
        <v>0</v>
      </c>
      <c r="E7" s="61"/>
      <c r="F7" s="60">
        <f t="shared" si="0"/>
        <v>0</v>
      </c>
      <c r="G7" s="28"/>
      <c r="H7" s="26">
        <f t="shared" si="1"/>
        <v>0</v>
      </c>
      <c r="I7" s="29"/>
      <c r="J7" s="26">
        <f t="shared" si="2"/>
        <v>0</v>
      </c>
      <c r="K7" s="29"/>
      <c r="L7" s="63">
        <f t="shared" si="3"/>
        <v>0</v>
      </c>
      <c r="M7" s="66"/>
      <c r="N7" s="65">
        <f t="shared" si="4"/>
        <v>0</v>
      </c>
      <c r="O7" s="11">
        <f>SUM(E7,G7,I7,K7,M7)*$C2</f>
        <v>0</v>
      </c>
      <c r="P7" s="30" t="s">
        <v>44</v>
      </c>
      <c r="Q7" s="22" t="s">
        <v>17</v>
      </c>
    </row>
    <row r="8" spans="1:17" x14ac:dyDescent="0.2">
      <c r="A8" t="str">
        <f t="shared" si="5"/>
        <v>aubergineKg</v>
      </c>
      <c r="B8" s="52" t="s">
        <v>51</v>
      </c>
      <c r="C8" s="22" t="s">
        <v>90</v>
      </c>
      <c r="D8" s="57">
        <f>SUMPRODUCT((legumes=$B8)*(Prix!$C$2:$C$40=$C8)*Prix!$D$2:$D$40)</f>
        <v>0</v>
      </c>
      <c r="E8" s="61"/>
      <c r="F8" s="60">
        <f t="shared" si="0"/>
        <v>0</v>
      </c>
      <c r="G8" s="28"/>
      <c r="H8" s="26">
        <f t="shared" si="1"/>
        <v>0</v>
      </c>
      <c r="I8" s="29"/>
      <c r="J8" s="26">
        <f t="shared" si="2"/>
        <v>0</v>
      </c>
      <c r="K8" s="29"/>
      <c r="L8" s="63">
        <f t="shared" si="3"/>
        <v>0</v>
      </c>
      <c r="M8" s="66"/>
      <c r="N8" s="65">
        <f t="shared" si="4"/>
        <v>0</v>
      </c>
      <c r="O8" s="11">
        <f>SUM(E8,G8,I8,K8,M8)*$C2</f>
        <v>0</v>
      </c>
      <c r="P8" s="22" t="s">
        <v>31</v>
      </c>
      <c r="Q8" s="22" t="s">
        <v>12</v>
      </c>
    </row>
    <row r="9" spans="1:17" x14ac:dyDescent="0.2">
      <c r="A9" t="str">
        <f t="shared" si="5"/>
        <v>aubergineKg</v>
      </c>
      <c r="B9" s="52" t="s">
        <v>51</v>
      </c>
      <c r="C9" s="22" t="s">
        <v>90</v>
      </c>
      <c r="D9" s="57">
        <f>SUMPRODUCT((legumes=$B9)*(Prix!$C$2:$C$40=$C9)*Prix!$D$2:$D$40)</f>
        <v>0</v>
      </c>
      <c r="E9" s="61"/>
      <c r="F9" s="60">
        <f t="shared" si="0"/>
        <v>0</v>
      </c>
      <c r="G9" s="28"/>
      <c r="H9" s="26">
        <f t="shared" si="1"/>
        <v>0</v>
      </c>
      <c r="I9" s="29"/>
      <c r="J9" s="26">
        <f t="shared" si="2"/>
        <v>0</v>
      </c>
      <c r="K9" s="29"/>
      <c r="L9" s="63">
        <f t="shared" si="3"/>
        <v>0</v>
      </c>
      <c r="M9" s="66"/>
      <c r="N9" s="65">
        <f t="shared" si="4"/>
        <v>0</v>
      </c>
      <c r="O9" s="11">
        <f>SUM(E9,G9,I9,K9,M9)*$C2</f>
        <v>0</v>
      </c>
      <c r="P9" s="46" t="s">
        <v>78</v>
      </c>
      <c r="Q9" s="46" t="s">
        <v>17</v>
      </c>
    </row>
    <row r="10" spans="1:17" x14ac:dyDescent="0.2">
      <c r="A10" t="str">
        <f t="shared" si="5"/>
        <v>aubergineKg</v>
      </c>
      <c r="B10" s="52" t="s">
        <v>51</v>
      </c>
      <c r="C10" s="22" t="s">
        <v>90</v>
      </c>
      <c r="D10" s="57">
        <f>SUMPRODUCT((legumes=$B10)*(Prix!$C$2:$C$40=$C10)*Prix!$D$2:$D$40)</f>
        <v>0</v>
      </c>
      <c r="E10" s="61"/>
      <c r="F10" s="60">
        <f t="shared" si="0"/>
        <v>0</v>
      </c>
      <c r="G10" s="28"/>
      <c r="H10" s="26">
        <f t="shared" si="1"/>
        <v>0</v>
      </c>
      <c r="I10" s="29"/>
      <c r="J10" s="26">
        <f t="shared" si="2"/>
        <v>0</v>
      </c>
      <c r="K10" s="29"/>
      <c r="L10" s="63">
        <f t="shared" si="3"/>
        <v>0</v>
      </c>
      <c r="M10" s="66"/>
      <c r="N10" s="65">
        <f t="shared" si="4"/>
        <v>0</v>
      </c>
      <c r="O10" s="11">
        <f>SUM(E10,G10,I10,K10,M10)*$C2</f>
        <v>0</v>
      </c>
      <c r="P10" s="22" t="s">
        <v>48</v>
      </c>
      <c r="Q10" s="22" t="s">
        <v>17</v>
      </c>
    </row>
    <row r="11" spans="1:17" ht="14.25" customHeight="1" x14ac:dyDescent="0.2">
      <c r="A11" t="str">
        <f t="shared" si="5"/>
        <v>aubergineKg</v>
      </c>
      <c r="B11" s="52" t="s">
        <v>51</v>
      </c>
      <c r="C11" s="22" t="s">
        <v>90</v>
      </c>
      <c r="D11" s="57">
        <f>SUMPRODUCT((legumes=$B11)*(Prix!$C$2:$C$40=$C11)*Prix!$D$2:$D$40)</f>
        <v>0</v>
      </c>
      <c r="E11" s="61"/>
      <c r="F11" s="60">
        <f t="shared" si="0"/>
        <v>0</v>
      </c>
      <c r="G11" s="28"/>
      <c r="H11" s="26">
        <f t="shared" si="1"/>
        <v>0</v>
      </c>
      <c r="I11" s="29"/>
      <c r="J11" s="26">
        <f t="shared" si="2"/>
        <v>0</v>
      </c>
      <c r="K11" s="29"/>
      <c r="L11" s="63">
        <f t="shared" si="3"/>
        <v>0</v>
      </c>
      <c r="M11" s="66"/>
      <c r="N11" s="65">
        <f t="shared" si="4"/>
        <v>0</v>
      </c>
      <c r="O11" s="11">
        <f>SUM(E11,G11,I11,K11,M11)*$C2</f>
        <v>0</v>
      </c>
      <c r="P11" s="30" t="s">
        <v>47</v>
      </c>
      <c r="Q11" s="22" t="s">
        <v>14</v>
      </c>
    </row>
    <row r="12" spans="1:17" x14ac:dyDescent="0.2">
      <c r="A12" t="str">
        <f t="shared" si="5"/>
        <v>aubergineKg</v>
      </c>
      <c r="B12" s="52" t="s">
        <v>51</v>
      </c>
      <c r="C12" s="22" t="s">
        <v>90</v>
      </c>
      <c r="D12" s="57">
        <f>SUMPRODUCT((legumes=$B12)*(Prix!$C$2:$C$40=$C12)*Prix!$D$2:$D$40)</f>
        <v>0</v>
      </c>
      <c r="E12" s="61"/>
      <c r="F12" s="60">
        <f t="shared" si="0"/>
        <v>0</v>
      </c>
      <c r="G12" s="28"/>
      <c r="H12" s="26">
        <f t="shared" si="1"/>
        <v>0</v>
      </c>
      <c r="I12" s="29"/>
      <c r="J12" s="26">
        <f t="shared" si="2"/>
        <v>0</v>
      </c>
      <c r="K12" s="29"/>
      <c r="L12" s="63">
        <f t="shared" si="3"/>
        <v>0</v>
      </c>
      <c r="M12" s="66"/>
      <c r="N12" s="65">
        <f t="shared" si="4"/>
        <v>0</v>
      </c>
      <c r="O12" s="11">
        <f>SUM(E12,G12,I12,K12,M12)*$C2</f>
        <v>0</v>
      </c>
      <c r="P12" s="22" t="s">
        <v>49</v>
      </c>
      <c r="Q12" s="22" t="s">
        <v>14</v>
      </c>
    </row>
    <row r="13" spans="1:17" x14ac:dyDescent="0.2">
      <c r="A13" t="str">
        <f t="shared" si="5"/>
        <v>aubergineKg</v>
      </c>
      <c r="B13" s="52" t="s">
        <v>51</v>
      </c>
      <c r="C13" s="22" t="s">
        <v>90</v>
      </c>
      <c r="D13" s="57">
        <f>SUMPRODUCT((legumes=$B13)*(Prix!$C$2:$C$40=$C13)*Prix!$D$2:$D$40)</f>
        <v>0</v>
      </c>
      <c r="E13" s="61"/>
      <c r="F13" s="60">
        <f t="shared" si="0"/>
        <v>0</v>
      </c>
      <c r="G13" s="28"/>
      <c r="H13" s="26">
        <f t="shared" si="1"/>
        <v>0</v>
      </c>
      <c r="I13" s="29"/>
      <c r="J13" s="26">
        <f t="shared" si="2"/>
        <v>0</v>
      </c>
      <c r="K13" s="29"/>
      <c r="L13" s="63">
        <f t="shared" si="3"/>
        <v>0</v>
      </c>
      <c r="M13" s="66"/>
      <c r="N13" s="65">
        <f t="shared" si="4"/>
        <v>0</v>
      </c>
      <c r="O13" s="11">
        <f>SUM(E13,G13,I13,K13,M13)*$C2</f>
        <v>0</v>
      </c>
      <c r="P13" s="46" t="s">
        <v>70</v>
      </c>
      <c r="Q13" s="46" t="s">
        <v>17</v>
      </c>
    </row>
    <row r="14" spans="1:17" x14ac:dyDescent="0.2">
      <c r="A14" t="str">
        <f t="shared" si="5"/>
        <v>aubergineKg</v>
      </c>
      <c r="B14" s="52" t="s">
        <v>51</v>
      </c>
      <c r="C14" s="22" t="s">
        <v>90</v>
      </c>
      <c r="D14" s="57">
        <f>SUMPRODUCT((legumes=$B14)*(Prix!$C$2:$C$40=$C14)*Prix!$D$2:$D$40)</f>
        <v>0</v>
      </c>
      <c r="E14" s="61"/>
      <c r="F14" s="60">
        <f t="shared" si="0"/>
        <v>0</v>
      </c>
      <c r="G14" s="28"/>
      <c r="H14" s="26">
        <f t="shared" si="1"/>
        <v>0</v>
      </c>
      <c r="I14" s="29"/>
      <c r="J14" s="26">
        <f t="shared" si="2"/>
        <v>0</v>
      </c>
      <c r="K14" s="29"/>
      <c r="L14" s="63">
        <f t="shared" si="3"/>
        <v>0</v>
      </c>
      <c r="M14" s="66"/>
      <c r="N14" s="65">
        <f t="shared" si="4"/>
        <v>0</v>
      </c>
      <c r="O14" s="11">
        <f>SUM(E14,G14,I14,K14,M14)*$C2</f>
        <v>0</v>
      </c>
      <c r="P14" s="22" t="s">
        <v>34</v>
      </c>
      <c r="Q14" s="22" t="s">
        <v>17</v>
      </c>
    </row>
    <row r="15" spans="1:17" x14ac:dyDescent="0.2">
      <c r="A15" t="str">
        <f t="shared" si="5"/>
        <v>betteravesKg</v>
      </c>
      <c r="B15" s="52" t="s">
        <v>46</v>
      </c>
      <c r="C15" s="22" t="s">
        <v>90</v>
      </c>
      <c r="D15" s="57">
        <f>SUMPRODUCT((legumes=$B15)*(Prix!$C$2:$C$40=$C15)*Prix!$D$2:$D$40)</f>
        <v>2.2000000000000002</v>
      </c>
      <c r="E15" s="61">
        <v>2</v>
      </c>
      <c r="F15" s="60">
        <f t="shared" si="0"/>
        <v>4.4000000000000004</v>
      </c>
      <c r="G15" s="28"/>
      <c r="H15" s="26">
        <f t="shared" si="1"/>
        <v>0</v>
      </c>
      <c r="I15" s="29"/>
      <c r="J15" s="26">
        <f t="shared" si="2"/>
        <v>0</v>
      </c>
      <c r="K15" s="29"/>
      <c r="L15" s="63">
        <f t="shared" si="3"/>
        <v>0</v>
      </c>
      <c r="M15" s="66"/>
      <c r="N15" s="65">
        <f t="shared" si="4"/>
        <v>0</v>
      </c>
      <c r="O15" s="11">
        <f>SUM(E15,G15,I15,K15,M15)*$C2</f>
        <v>60</v>
      </c>
      <c r="P15" s="46" t="s">
        <v>75</v>
      </c>
      <c r="Q15" s="22" t="s">
        <v>17</v>
      </c>
    </row>
    <row r="16" spans="1:17" x14ac:dyDescent="0.2">
      <c r="A16" t="str">
        <f t="shared" si="5"/>
        <v>aubergineKg</v>
      </c>
      <c r="B16" s="52" t="s">
        <v>51</v>
      </c>
      <c r="C16" s="22" t="s">
        <v>90</v>
      </c>
      <c r="D16" s="57">
        <f>SUMPRODUCT((legumes=$B16)*(Prix!$C$2:$C$40=$C16)*Prix!$D$2:$D$40)</f>
        <v>0</v>
      </c>
      <c r="E16" s="61"/>
      <c r="F16" s="60">
        <f t="shared" si="0"/>
        <v>0</v>
      </c>
      <c r="G16" s="28"/>
      <c r="H16" s="26">
        <f t="shared" si="1"/>
        <v>0</v>
      </c>
      <c r="I16" s="29"/>
      <c r="J16" s="26">
        <f t="shared" si="2"/>
        <v>0</v>
      </c>
      <c r="K16" s="29"/>
      <c r="L16" s="63">
        <f t="shared" si="3"/>
        <v>0</v>
      </c>
      <c r="M16" s="66"/>
      <c r="N16" s="65">
        <f t="shared" si="4"/>
        <v>0</v>
      </c>
      <c r="O16" s="11">
        <f>SUM(E16,G16,I16,K16,M16)*$C2</f>
        <v>0</v>
      </c>
      <c r="P16" s="22" t="s">
        <v>45</v>
      </c>
      <c r="Q16" s="22" t="s">
        <v>17</v>
      </c>
    </row>
    <row r="17" spans="1:17" x14ac:dyDescent="0.2">
      <c r="A17" t="str">
        <f t="shared" si="5"/>
        <v>aubergineKg</v>
      </c>
      <c r="B17" s="52" t="s">
        <v>51</v>
      </c>
      <c r="C17" s="22" t="s">
        <v>90</v>
      </c>
      <c r="D17" s="57">
        <f>SUMPRODUCT((legumes=$B17)*(Prix!$C$2:$C$40=$C17)*Prix!$D$2:$D$40)</f>
        <v>0</v>
      </c>
      <c r="E17" s="61"/>
      <c r="F17" s="60">
        <f t="shared" si="0"/>
        <v>0</v>
      </c>
      <c r="G17" s="28"/>
      <c r="H17" s="26">
        <f t="shared" si="1"/>
        <v>0</v>
      </c>
      <c r="I17" s="29"/>
      <c r="J17" s="26">
        <f t="shared" si="2"/>
        <v>0</v>
      </c>
      <c r="K17" s="29"/>
      <c r="L17" s="63">
        <f t="shared" si="3"/>
        <v>0</v>
      </c>
      <c r="M17" s="66"/>
      <c r="N17" s="65">
        <f t="shared" si="4"/>
        <v>0</v>
      </c>
      <c r="O17" s="11">
        <f>SUM(E17,G17,I17,K17,M17)*$C2</f>
        <v>0</v>
      </c>
      <c r="P17" s="22" t="s">
        <v>35</v>
      </c>
      <c r="Q17" s="22" t="s">
        <v>12</v>
      </c>
    </row>
    <row r="18" spans="1:17" x14ac:dyDescent="0.2">
      <c r="A18" t="str">
        <f t="shared" si="5"/>
        <v>aubergineKg</v>
      </c>
      <c r="B18" s="52" t="s">
        <v>51</v>
      </c>
      <c r="C18" s="22" t="s">
        <v>90</v>
      </c>
      <c r="D18" s="57">
        <f>SUMPRODUCT((legumes=$B18)*(Prix!$C$2:$C$40=$C18)*Prix!$D$2:$D$40)</f>
        <v>0</v>
      </c>
      <c r="E18" s="61"/>
      <c r="F18" s="60">
        <f t="shared" si="0"/>
        <v>0</v>
      </c>
      <c r="G18" s="28"/>
      <c r="H18" s="26">
        <f t="shared" si="1"/>
        <v>0</v>
      </c>
      <c r="I18" s="29"/>
      <c r="J18" s="26">
        <f t="shared" si="2"/>
        <v>0</v>
      </c>
      <c r="K18" s="29"/>
      <c r="L18" s="63">
        <f t="shared" si="3"/>
        <v>0</v>
      </c>
      <c r="M18" s="66"/>
      <c r="N18" s="65">
        <f t="shared" si="4"/>
        <v>0</v>
      </c>
      <c r="O18" s="11">
        <f>SUM(E18,G18,I18,K18,M18)*$C2</f>
        <v>0</v>
      </c>
      <c r="P18" s="22" t="s">
        <v>21</v>
      </c>
      <c r="Q18" s="22" t="s">
        <v>43</v>
      </c>
    </row>
    <row r="19" spans="1:17" x14ac:dyDescent="0.2">
      <c r="A19" t="str">
        <f t="shared" si="5"/>
        <v>aubergineKg</v>
      </c>
      <c r="B19" s="52" t="s">
        <v>51</v>
      </c>
      <c r="C19" s="22" t="s">
        <v>90</v>
      </c>
      <c r="D19" s="57">
        <f>SUMPRODUCT((legumes=$B19)*(Prix!$C$2:$C$40=$C19)*Prix!$D$2:$D$40)</f>
        <v>0</v>
      </c>
      <c r="E19" s="61"/>
      <c r="F19" s="60">
        <f t="shared" si="0"/>
        <v>0</v>
      </c>
      <c r="G19" s="28"/>
      <c r="H19" s="26">
        <f t="shared" si="1"/>
        <v>0</v>
      </c>
      <c r="I19" s="29"/>
      <c r="J19" s="26">
        <f t="shared" si="2"/>
        <v>0</v>
      </c>
      <c r="K19" s="29"/>
      <c r="L19" s="63">
        <f t="shared" si="3"/>
        <v>0</v>
      </c>
      <c r="M19" s="66"/>
      <c r="N19" s="65">
        <f t="shared" si="4"/>
        <v>0</v>
      </c>
      <c r="O19" s="11">
        <f>SUM(E19,G19,I19,K19,M19)*$C2</f>
        <v>0</v>
      </c>
      <c r="P19" s="46" t="s">
        <v>60</v>
      </c>
      <c r="Q19" s="46" t="s">
        <v>17</v>
      </c>
    </row>
    <row r="20" spans="1:17" x14ac:dyDescent="0.2">
      <c r="A20" t="str">
        <f t="shared" si="5"/>
        <v>aubergineKg</v>
      </c>
      <c r="B20" s="52" t="s">
        <v>51</v>
      </c>
      <c r="C20" s="22" t="s">
        <v>90</v>
      </c>
      <c r="D20" s="57">
        <f>SUMPRODUCT((legumes=$B20)*(Prix!$C$2:$C$40=$C20)*Prix!$D$2:$D$40)</f>
        <v>0</v>
      </c>
      <c r="E20" s="59"/>
      <c r="F20" s="60">
        <f t="shared" si="0"/>
        <v>0</v>
      </c>
      <c r="G20" s="19"/>
      <c r="H20" s="26">
        <f t="shared" si="1"/>
        <v>0</v>
      </c>
      <c r="I20" s="27"/>
      <c r="J20" s="26">
        <f t="shared" si="2"/>
        <v>0</v>
      </c>
      <c r="K20" s="27"/>
      <c r="L20" s="63">
        <f t="shared" si="3"/>
        <v>0</v>
      </c>
      <c r="M20" s="64"/>
      <c r="N20" s="65">
        <f t="shared" si="4"/>
        <v>0</v>
      </c>
      <c r="O20" s="11">
        <f>SUM(E20,G20,I20,K20,M20)*$C2</f>
        <v>0</v>
      </c>
      <c r="P20" s="5" t="s">
        <v>16</v>
      </c>
      <c r="Q20" s="5" t="s">
        <v>12</v>
      </c>
    </row>
    <row r="21" spans="1:17" x14ac:dyDescent="0.2">
      <c r="A21" t="str">
        <f t="shared" si="5"/>
        <v>aubergineKg</v>
      </c>
      <c r="B21" s="52" t="s">
        <v>51</v>
      </c>
      <c r="C21" s="22" t="s">
        <v>90</v>
      </c>
      <c r="D21" s="57">
        <f>SUMPRODUCT((legumes=$B21)*(Prix!$C$2:$C$40=$C21)*Prix!$D$2:$D$40)</f>
        <v>0</v>
      </c>
      <c r="E21" s="61"/>
      <c r="F21" s="60">
        <f t="shared" si="0"/>
        <v>0</v>
      </c>
      <c r="G21" s="28"/>
      <c r="H21" s="26">
        <f t="shared" si="1"/>
        <v>0</v>
      </c>
      <c r="I21" s="29"/>
      <c r="J21" s="26">
        <f t="shared" si="2"/>
        <v>0</v>
      </c>
      <c r="K21" s="29"/>
      <c r="L21" s="63">
        <f t="shared" si="3"/>
        <v>0</v>
      </c>
      <c r="M21" s="66"/>
      <c r="N21" s="65">
        <f t="shared" si="4"/>
        <v>0</v>
      </c>
      <c r="O21" s="11">
        <f>SUM(E21,G21,I21,K21,M21)*$C2</f>
        <v>0</v>
      </c>
      <c r="P21" s="46" t="s">
        <v>59</v>
      </c>
      <c r="Q21" s="46" t="s">
        <v>17</v>
      </c>
    </row>
    <row r="22" spans="1:17" x14ac:dyDescent="0.2">
      <c r="A22" t="str">
        <f t="shared" si="5"/>
        <v>aubergineKg</v>
      </c>
      <c r="B22" s="52" t="s">
        <v>51</v>
      </c>
      <c r="C22" s="22" t="s">
        <v>90</v>
      </c>
      <c r="D22" s="57">
        <f>SUMPRODUCT((legumes=$B22)*(Prix!$C$2:$C$40=$C22)*Prix!$D$2:$D$40)</f>
        <v>0</v>
      </c>
      <c r="E22" s="59"/>
      <c r="F22" s="60">
        <f t="shared" si="0"/>
        <v>0</v>
      </c>
      <c r="G22" s="19"/>
      <c r="H22" s="26">
        <f t="shared" si="1"/>
        <v>0</v>
      </c>
      <c r="I22" s="27"/>
      <c r="J22" s="26">
        <f t="shared" si="2"/>
        <v>0</v>
      </c>
      <c r="K22" s="27"/>
      <c r="L22" s="63">
        <f t="shared" si="3"/>
        <v>0</v>
      </c>
      <c r="M22" s="64"/>
      <c r="N22" s="65">
        <f t="shared" si="4"/>
        <v>0</v>
      </c>
      <c r="O22" s="11">
        <f>SUM(E22,G22,I22,K22,M22)*$C2</f>
        <v>0</v>
      </c>
      <c r="P22" s="5" t="s">
        <v>13</v>
      </c>
      <c r="Q22" s="5" t="s">
        <v>14</v>
      </c>
    </row>
    <row r="23" spans="1:17" x14ac:dyDescent="0.2">
      <c r="A23" t="str">
        <f t="shared" si="5"/>
        <v>aubergineKg</v>
      </c>
      <c r="B23" s="52" t="s">
        <v>51</v>
      </c>
      <c r="C23" s="22" t="s">
        <v>90</v>
      </c>
      <c r="D23" s="57">
        <f>SUMPRODUCT((legumes=$B23)*(Prix!$C$2:$C$40=$C23)*Prix!$D$2:$D$40)</f>
        <v>0</v>
      </c>
      <c r="E23" s="61"/>
      <c r="F23" s="60">
        <f t="shared" si="0"/>
        <v>0</v>
      </c>
      <c r="G23" s="28"/>
      <c r="H23" s="26">
        <f t="shared" si="1"/>
        <v>0</v>
      </c>
      <c r="I23" s="29"/>
      <c r="J23" s="26">
        <f t="shared" si="2"/>
        <v>0</v>
      </c>
      <c r="K23" s="29"/>
      <c r="L23" s="63">
        <f t="shared" si="3"/>
        <v>0</v>
      </c>
      <c r="M23" s="66"/>
      <c r="N23" s="65">
        <f t="shared" si="4"/>
        <v>0</v>
      </c>
      <c r="O23" s="11">
        <f>SUM(E23,G23,I23,K23,M23)*$C2</f>
        <v>0</v>
      </c>
      <c r="P23" s="22" t="s">
        <v>50</v>
      </c>
      <c r="Q23" s="22" t="s">
        <v>17</v>
      </c>
    </row>
    <row r="24" spans="1:17" x14ac:dyDescent="0.2">
      <c r="A24" t="str">
        <f t="shared" si="5"/>
        <v>aubergineKg</v>
      </c>
      <c r="B24" s="52" t="s">
        <v>51</v>
      </c>
      <c r="C24" s="22" t="s">
        <v>90</v>
      </c>
      <c r="D24" s="57">
        <f>SUMPRODUCT((legumes=$B24)*(Prix!$C$2:$C$40=$C24)*Prix!$D$2:$D$40)</f>
        <v>0</v>
      </c>
      <c r="E24" s="68"/>
      <c r="F24" s="60">
        <f t="shared" si="0"/>
        <v>0</v>
      </c>
      <c r="G24" s="70"/>
      <c r="H24" s="26">
        <f t="shared" si="1"/>
        <v>0</v>
      </c>
      <c r="I24" s="72"/>
      <c r="J24" s="26">
        <f t="shared" si="2"/>
        <v>0</v>
      </c>
      <c r="K24" s="70"/>
      <c r="L24" s="63">
        <f t="shared" si="3"/>
        <v>0</v>
      </c>
      <c r="M24" s="74"/>
      <c r="N24" s="65">
        <f t="shared" si="4"/>
        <v>0</v>
      </c>
      <c r="O24" s="11">
        <f>SUM(E24,G24,I24,K24,M24)*$C3</f>
        <v>0</v>
      </c>
      <c r="P24" s="76"/>
      <c r="Q24" s="76"/>
    </row>
    <row r="25" spans="1:17" ht="13.5" thickBot="1" x14ac:dyDescent="0.25">
      <c r="B25" s="53" t="s">
        <v>22</v>
      </c>
      <c r="C25" s="54"/>
      <c r="D25" s="58"/>
      <c r="E25" s="62"/>
      <c r="F25" s="93">
        <f>SUM(F5:F23)</f>
        <v>4.4000000000000004</v>
      </c>
      <c r="G25" s="55"/>
      <c r="H25" s="94">
        <f>SUM(H5:H23)</f>
        <v>0</v>
      </c>
      <c r="I25" s="56"/>
      <c r="J25" s="94">
        <f>SUM(J5:J23)</f>
        <v>0</v>
      </c>
      <c r="K25" s="55"/>
      <c r="L25" s="95">
        <f>SUM(L5:L23)</f>
        <v>0</v>
      </c>
      <c r="M25" s="67"/>
      <c r="N25" s="93">
        <f>SUM(N5:N23)</f>
        <v>0</v>
      </c>
    </row>
    <row r="26" spans="1:17" s="51" customFormat="1" x14ac:dyDescent="0.2">
      <c r="B26" s="33"/>
      <c r="C26" s="33"/>
      <c r="D26" s="13"/>
      <c r="E26" s="50"/>
      <c r="F26" s="34"/>
      <c r="G26" s="34"/>
      <c r="H26" s="34"/>
      <c r="I26" s="34"/>
      <c r="J26" s="34"/>
      <c r="K26" s="34"/>
      <c r="L26" s="34"/>
      <c r="M26" s="34"/>
      <c r="N26" s="34"/>
    </row>
    <row r="27" spans="1:17" x14ac:dyDescent="0.2">
      <c r="B27" s="47" t="s">
        <v>77</v>
      </c>
      <c r="C27" s="48">
        <f>SUM(F25,H25,J25,L25,N25)</f>
        <v>4.4000000000000004</v>
      </c>
      <c r="D27" s="170" t="s">
        <v>52</v>
      </c>
      <c r="E27" s="170"/>
      <c r="F27" s="49">
        <f>Octobre!C27+Mai!D13+Juin!C17+Juillet!C23+Août!C23+septembre!C25</f>
        <v>103.4</v>
      </c>
      <c r="G27" s="31"/>
      <c r="H27" s="31"/>
      <c r="I27" s="31"/>
      <c r="J27" s="31"/>
      <c r="K27" s="31"/>
      <c r="L27" s="31"/>
      <c r="M27" s="31"/>
      <c r="N27" s="31"/>
    </row>
  </sheetData>
  <mergeCells count="10">
    <mergeCell ref="D27:E27"/>
    <mergeCell ref="O2:O3"/>
    <mergeCell ref="B3:D3"/>
    <mergeCell ref="B1:O1"/>
    <mergeCell ref="C2:D2"/>
    <mergeCell ref="E2:F3"/>
    <mergeCell ref="G2:H3"/>
    <mergeCell ref="I2:J3"/>
    <mergeCell ref="K2:L3"/>
    <mergeCell ref="M2:N3"/>
  </mergeCells>
  <dataValidations count="2">
    <dataValidation type="list" allowBlank="1" showInputMessage="1" showErrorMessage="1" sqref="B5:B24">
      <formula1>legumes</formula1>
    </dataValidation>
    <dataValidation type="list" allowBlank="1" showInputMessage="1" showErrorMessage="1" sqref="C5:C24">
      <formula1>unite</formula1>
    </dataValidation>
  </dataValidations>
  <pageMargins left="0.39374999999999999" right="0.39374999999999999" top="0" bottom="0.39374999999999999" header="0.51180555555555551" footer="0.51180555555555551"/>
  <pageSetup paperSize="9" firstPageNumber="0" orientation="landscape" horizontalDpi="300" verticalDpi="300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4"/>
  <sheetViews>
    <sheetView workbookViewId="0">
      <selection activeCell="D7" sqref="D7"/>
    </sheetView>
  </sheetViews>
  <sheetFormatPr baseColWidth="10" defaultRowHeight="12.75" x14ac:dyDescent="0.2"/>
  <cols>
    <col min="1" max="1" width="14.85546875" customWidth="1"/>
    <col min="2" max="2" width="5.7109375" customWidth="1"/>
    <col min="3" max="3" width="5.7109375" style="1" customWidth="1"/>
    <col min="4" max="4" width="4.7109375" customWidth="1"/>
    <col min="5" max="5" width="4.140625" customWidth="1"/>
    <col min="6" max="6" width="5.28515625" customWidth="1"/>
    <col min="7" max="8" width="5.5703125" customWidth="1"/>
    <col min="9" max="9" width="4.7109375" customWidth="1"/>
    <col min="10" max="10" width="14.28515625" customWidth="1"/>
    <col min="11" max="11" width="15" customWidth="1"/>
    <col min="12" max="12" width="13.85546875" customWidth="1"/>
  </cols>
  <sheetData>
    <row r="1" spans="1:11" s="76" customFormat="1" ht="11.25" customHeight="1" x14ac:dyDescent="0.2">
      <c r="A1" s="120">
        <v>2014</v>
      </c>
      <c r="B1" s="121"/>
      <c r="C1" s="122"/>
      <c r="D1" s="122" t="s">
        <v>6</v>
      </c>
      <c r="E1" s="122" t="s">
        <v>29</v>
      </c>
      <c r="F1" s="122" t="s">
        <v>61</v>
      </c>
      <c r="G1" s="122" t="s">
        <v>62</v>
      </c>
      <c r="H1" s="122" t="s">
        <v>63</v>
      </c>
      <c r="I1" s="122" t="s">
        <v>64</v>
      </c>
      <c r="J1" s="123" t="s">
        <v>65</v>
      </c>
      <c r="K1" s="120"/>
    </row>
    <row r="2" spans="1:11" s="76" customFormat="1" ht="11.25" customHeight="1" x14ac:dyDescent="0.2">
      <c r="A2" s="124" t="s">
        <v>7</v>
      </c>
      <c r="B2" s="124" t="s">
        <v>8</v>
      </c>
      <c r="C2" s="125" t="s">
        <v>9</v>
      </c>
      <c r="D2" s="125" t="s">
        <v>10</v>
      </c>
      <c r="E2" s="125" t="s">
        <v>10</v>
      </c>
      <c r="F2" s="125" t="s">
        <v>10</v>
      </c>
      <c r="G2" s="125" t="s">
        <v>10</v>
      </c>
      <c r="H2" s="125" t="s">
        <v>10</v>
      </c>
      <c r="I2" s="125" t="s">
        <v>10</v>
      </c>
      <c r="J2" s="126" t="s">
        <v>30</v>
      </c>
      <c r="K2" s="124" t="s">
        <v>7</v>
      </c>
    </row>
    <row r="3" spans="1:11" s="76" customFormat="1" ht="14.1" customHeight="1" x14ac:dyDescent="0.2">
      <c r="A3" s="121" t="s">
        <v>56</v>
      </c>
      <c r="B3" s="121" t="s">
        <v>17</v>
      </c>
      <c r="C3" s="127"/>
      <c r="D3" s="129"/>
      <c r="E3" s="129"/>
      <c r="F3" s="122">
        <f>Juillet!O5</f>
        <v>60</v>
      </c>
      <c r="G3" s="122">
        <f>Août!O5</f>
        <v>30</v>
      </c>
      <c r="H3" s="122">
        <f>septembre!O5</f>
        <v>0</v>
      </c>
      <c r="I3" s="122">
        <f>Octobre!O5</f>
        <v>0</v>
      </c>
      <c r="J3" s="128">
        <f t="shared" ref="J3:J21" si="0">SUM(D3:I3)</f>
        <v>90</v>
      </c>
      <c r="K3" s="121" t="s">
        <v>56</v>
      </c>
    </row>
    <row r="4" spans="1:11" s="76" customFormat="1" ht="14.1" customHeight="1" x14ac:dyDescent="0.2">
      <c r="A4" s="121" t="s">
        <v>66</v>
      </c>
      <c r="B4" s="121" t="s">
        <v>17</v>
      </c>
      <c r="C4" s="122"/>
      <c r="D4" s="129"/>
      <c r="E4" s="129"/>
      <c r="F4" s="122">
        <f>Juillet!O6</f>
        <v>60</v>
      </c>
      <c r="G4" s="122">
        <f>Août!O6</f>
        <v>30</v>
      </c>
      <c r="H4" s="122">
        <f>septembre!O6</f>
        <v>0</v>
      </c>
      <c r="I4" s="122">
        <f>Octobre!O6</f>
        <v>0</v>
      </c>
      <c r="J4" s="128">
        <f t="shared" si="0"/>
        <v>90</v>
      </c>
      <c r="K4" s="121" t="s">
        <v>66</v>
      </c>
    </row>
    <row r="5" spans="1:11" s="76" customFormat="1" ht="14.1" customHeight="1" x14ac:dyDescent="0.2">
      <c r="A5" s="121" t="s">
        <v>33</v>
      </c>
      <c r="B5" s="121" t="s">
        <v>17</v>
      </c>
      <c r="C5" s="122"/>
      <c r="D5" s="129"/>
      <c r="E5" s="122">
        <f>Juin!M5</f>
        <v>150</v>
      </c>
      <c r="F5" s="122">
        <f>Juillet!O7</f>
        <v>0</v>
      </c>
      <c r="G5" s="122">
        <f>Août!O7</f>
        <v>0</v>
      </c>
      <c r="H5" s="122">
        <f>septembre!O7</f>
        <v>0</v>
      </c>
      <c r="I5" s="122">
        <f>Octobre!O7</f>
        <v>0</v>
      </c>
      <c r="J5" s="128">
        <f t="shared" si="0"/>
        <v>150</v>
      </c>
      <c r="K5" s="121" t="s">
        <v>33</v>
      </c>
    </row>
    <row r="6" spans="1:11" s="76" customFormat="1" ht="14.1" customHeight="1" x14ac:dyDescent="0.2">
      <c r="A6" s="121" t="s">
        <v>85</v>
      </c>
      <c r="B6" s="121" t="s">
        <v>17</v>
      </c>
      <c r="C6" s="122"/>
      <c r="D6" s="130"/>
      <c r="E6" s="130"/>
      <c r="F6" s="122">
        <f>Juillet!O9</f>
        <v>0</v>
      </c>
      <c r="G6" s="122">
        <f>Août!O9</f>
        <v>0</v>
      </c>
      <c r="H6" s="122">
        <f>septembre!O9</f>
        <v>0</v>
      </c>
      <c r="I6" s="122">
        <f>Octobre!O10</f>
        <v>0</v>
      </c>
      <c r="J6" s="128">
        <f t="shared" si="0"/>
        <v>0</v>
      </c>
      <c r="K6" s="121" t="s">
        <v>68</v>
      </c>
    </row>
    <row r="7" spans="1:11" s="76" customFormat="1" ht="14.1" customHeight="1" x14ac:dyDescent="0.2">
      <c r="A7" s="121" t="s">
        <v>19</v>
      </c>
      <c r="B7" s="121" t="s">
        <v>17</v>
      </c>
      <c r="C7" s="122"/>
      <c r="D7" s="122">
        <f>Mai!M5</f>
        <v>30</v>
      </c>
      <c r="E7" s="122">
        <f>Juin!M6</f>
        <v>60</v>
      </c>
      <c r="F7" s="122">
        <f>Juillet!O8</f>
        <v>0</v>
      </c>
      <c r="G7" s="122">
        <f>Août!O8</f>
        <v>0</v>
      </c>
      <c r="H7" s="122">
        <f>septembre!O8</f>
        <v>0</v>
      </c>
      <c r="I7" s="122">
        <f>Octobre!O8</f>
        <v>0</v>
      </c>
      <c r="J7" s="128">
        <f t="shared" si="0"/>
        <v>90</v>
      </c>
      <c r="K7" s="121" t="s">
        <v>19</v>
      </c>
    </row>
    <row r="8" spans="1:11" s="76" customFormat="1" ht="14.1" customHeight="1" x14ac:dyDescent="0.2">
      <c r="A8" s="121" t="s">
        <v>67</v>
      </c>
      <c r="B8" s="121" t="s">
        <v>17</v>
      </c>
      <c r="C8" s="122"/>
      <c r="D8" s="130"/>
      <c r="E8" s="130"/>
      <c r="F8" s="130"/>
      <c r="G8" s="130"/>
      <c r="H8" s="130"/>
      <c r="I8" s="122">
        <f>Octobre!O9</f>
        <v>0</v>
      </c>
      <c r="J8" s="128">
        <f t="shared" si="0"/>
        <v>0</v>
      </c>
      <c r="K8" s="121" t="s">
        <v>67</v>
      </c>
    </row>
    <row r="9" spans="1:11" s="76" customFormat="1" ht="14.1" customHeight="1" x14ac:dyDescent="0.2">
      <c r="A9" s="121" t="s">
        <v>69</v>
      </c>
      <c r="B9" s="121" t="s">
        <v>14</v>
      </c>
      <c r="C9" s="122"/>
      <c r="D9" s="130"/>
      <c r="E9" s="122">
        <f>Juin!M7</f>
        <v>0</v>
      </c>
      <c r="F9" s="122">
        <f>Juillet!O10</f>
        <v>0</v>
      </c>
      <c r="G9" s="122">
        <f>Août!O10</f>
        <v>0</v>
      </c>
      <c r="H9" s="122">
        <f>septembre!O10</f>
        <v>0</v>
      </c>
      <c r="I9" s="122">
        <f>Octobre!O11</f>
        <v>0</v>
      </c>
      <c r="J9" s="128">
        <f t="shared" si="0"/>
        <v>0</v>
      </c>
      <c r="K9" s="121" t="s">
        <v>69</v>
      </c>
    </row>
    <row r="10" spans="1:11" s="76" customFormat="1" ht="14.1" customHeight="1" x14ac:dyDescent="0.2">
      <c r="A10" s="121" t="s">
        <v>57</v>
      </c>
      <c r="B10" s="121" t="s">
        <v>14</v>
      </c>
      <c r="C10" s="122"/>
      <c r="D10" s="130"/>
      <c r="E10" s="130"/>
      <c r="F10" s="122">
        <f>Juillet!O11</f>
        <v>0</v>
      </c>
      <c r="G10" s="122">
        <f>Août!O11</f>
        <v>0</v>
      </c>
      <c r="H10" s="122">
        <f>septembre!O11</f>
        <v>0</v>
      </c>
      <c r="I10" s="122">
        <f>Octobre!O12</f>
        <v>0</v>
      </c>
      <c r="J10" s="128">
        <f t="shared" si="0"/>
        <v>0</v>
      </c>
      <c r="K10" s="121" t="s">
        <v>57</v>
      </c>
    </row>
    <row r="11" spans="1:11" s="76" customFormat="1" ht="14.1" customHeight="1" x14ac:dyDescent="0.2">
      <c r="A11" s="121" t="s">
        <v>70</v>
      </c>
      <c r="B11" s="121" t="s">
        <v>17</v>
      </c>
      <c r="C11" s="122"/>
      <c r="D11" s="130"/>
      <c r="E11" s="130"/>
      <c r="F11" s="130"/>
      <c r="G11" s="130"/>
      <c r="H11" s="130"/>
      <c r="I11" s="122">
        <f>Octobre!O13</f>
        <v>0</v>
      </c>
      <c r="J11" s="128">
        <f t="shared" si="0"/>
        <v>0</v>
      </c>
      <c r="K11" s="121" t="s">
        <v>70</v>
      </c>
    </row>
    <row r="12" spans="1:11" s="76" customFormat="1" ht="14.1" customHeight="1" x14ac:dyDescent="0.2">
      <c r="A12" s="121" t="s">
        <v>55</v>
      </c>
      <c r="B12" s="121" t="s">
        <v>17</v>
      </c>
      <c r="C12" s="122"/>
      <c r="D12" s="130"/>
      <c r="E12" s="122">
        <f>Juin!M8</f>
        <v>0</v>
      </c>
      <c r="F12" s="122">
        <f>Juillet!O12</f>
        <v>0</v>
      </c>
      <c r="G12" s="122">
        <f>Août!O12</f>
        <v>0</v>
      </c>
      <c r="H12" s="122">
        <f>septembre!O12</f>
        <v>0</v>
      </c>
      <c r="I12" s="122">
        <f>Octobre!O14</f>
        <v>0</v>
      </c>
      <c r="J12" s="128">
        <f t="shared" si="0"/>
        <v>0</v>
      </c>
      <c r="K12" s="121" t="s">
        <v>55</v>
      </c>
    </row>
    <row r="13" spans="1:11" s="76" customFormat="1" ht="14.1" customHeight="1" x14ac:dyDescent="0.2">
      <c r="A13" s="121" t="s">
        <v>75</v>
      </c>
      <c r="B13" s="121" t="s">
        <v>17</v>
      </c>
      <c r="C13" s="122"/>
      <c r="D13" s="130"/>
      <c r="E13" s="130"/>
      <c r="F13" s="122">
        <f>Juillet!O13</f>
        <v>0</v>
      </c>
      <c r="G13" s="122">
        <f>Août!O13</f>
        <v>0</v>
      </c>
      <c r="H13" s="122">
        <f>septembre!O13</f>
        <v>0</v>
      </c>
      <c r="I13" s="122">
        <f>Octobre!O15</f>
        <v>60</v>
      </c>
      <c r="J13" s="128">
        <f t="shared" si="0"/>
        <v>60</v>
      </c>
      <c r="K13" s="121" t="s">
        <v>75</v>
      </c>
    </row>
    <row r="14" spans="1:11" s="76" customFormat="1" ht="14.1" customHeight="1" x14ac:dyDescent="0.2">
      <c r="A14" s="121" t="s">
        <v>32</v>
      </c>
      <c r="B14" s="121" t="s">
        <v>17</v>
      </c>
      <c r="C14" s="122"/>
      <c r="D14" s="130"/>
      <c r="E14" s="122">
        <f>Juin!M9</f>
        <v>0</v>
      </c>
      <c r="F14" s="122">
        <f>Juillet!O14</f>
        <v>0</v>
      </c>
      <c r="G14" s="122">
        <f>Août!O14</f>
        <v>0</v>
      </c>
      <c r="H14" s="122">
        <f>septembre!O14</f>
        <v>0</v>
      </c>
      <c r="I14" s="122">
        <f>Octobre!O16</f>
        <v>0</v>
      </c>
      <c r="J14" s="128">
        <f t="shared" si="0"/>
        <v>0</v>
      </c>
      <c r="K14" s="121" t="s">
        <v>32</v>
      </c>
    </row>
    <row r="15" spans="1:11" s="76" customFormat="1" ht="14.1" customHeight="1" x14ac:dyDescent="0.2">
      <c r="A15" s="121" t="s">
        <v>20</v>
      </c>
      <c r="B15" s="121" t="s">
        <v>12</v>
      </c>
      <c r="C15" s="122"/>
      <c r="D15" s="122">
        <f>Mai!M6</f>
        <v>30</v>
      </c>
      <c r="E15" s="122">
        <f>Juin!M10</f>
        <v>0</v>
      </c>
      <c r="F15" s="122">
        <f>Juillet!O15</f>
        <v>0</v>
      </c>
      <c r="G15" s="122">
        <f>Août!O15</f>
        <v>60</v>
      </c>
      <c r="H15" s="122">
        <f>septembre!O15</f>
        <v>0</v>
      </c>
      <c r="I15" s="122">
        <f>Octobre!O17</f>
        <v>0</v>
      </c>
      <c r="J15" s="128">
        <f t="shared" si="0"/>
        <v>90</v>
      </c>
      <c r="K15" s="121" t="s">
        <v>20</v>
      </c>
    </row>
    <row r="16" spans="1:11" s="76" customFormat="1" ht="14.1" customHeight="1" x14ac:dyDescent="0.2">
      <c r="A16" s="121" t="s">
        <v>21</v>
      </c>
      <c r="B16" s="121" t="s">
        <v>18</v>
      </c>
      <c r="C16" s="122"/>
      <c r="D16" s="122">
        <f>Mai!M7</f>
        <v>30</v>
      </c>
      <c r="E16" s="122">
        <f>Juin!M11</f>
        <v>0</v>
      </c>
      <c r="F16" s="122">
        <f>Juillet!O16</f>
        <v>0</v>
      </c>
      <c r="G16" s="122">
        <f>Août!O16</f>
        <v>0</v>
      </c>
      <c r="H16" s="122">
        <f>septembre!O16</f>
        <v>0</v>
      </c>
      <c r="I16" s="122">
        <f>Octobre!O18</f>
        <v>0</v>
      </c>
      <c r="J16" s="128">
        <f t="shared" si="0"/>
        <v>30</v>
      </c>
      <c r="K16" s="121" t="s">
        <v>21</v>
      </c>
    </row>
    <row r="17" spans="1:11" s="76" customFormat="1" ht="14.1" customHeight="1" x14ac:dyDescent="0.2">
      <c r="A17" s="121" t="s">
        <v>60</v>
      </c>
      <c r="B17" s="121" t="s">
        <v>17</v>
      </c>
      <c r="C17" s="122"/>
      <c r="D17" s="130"/>
      <c r="E17" s="130"/>
      <c r="F17" s="130"/>
      <c r="G17" s="130"/>
      <c r="H17" s="131">
        <f>septembre!O17</f>
        <v>0</v>
      </c>
      <c r="I17" s="122">
        <f>Octobre!O19</f>
        <v>0</v>
      </c>
      <c r="J17" s="128">
        <f t="shared" si="0"/>
        <v>0</v>
      </c>
      <c r="K17" s="121" t="s">
        <v>60</v>
      </c>
    </row>
    <row r="18" spans="1:11" s="76" customFormat="1" ht="14.1" customHeight="1" x14ac:dyDescent="0.2">
      <c r="A18" s="121" t="s">
        <v>16</v>
      </c>
      <c r="B18" s="121" t="s">
        <v>12</v>
      </c>
      <c r="C18" s="122"/>
      <c r="D18" s="122">
        <f>Mai!M8</f>
        <v>30</v>
      </c>
      <c r="E18" s="122">
        <f>Juin!M12</f>
        <v>0</v>
      </c>
      <c r="F18" s="122">
        <f>Juillet!O17</f>
        <v>0</v>
      </c>
      <c r="G18" s="122">
        <f>Août!O17</f>
        <v>0</v>
      </c>
      <c r="H18" s="122">
        <f>septembre!O18</f>
        <v>0</v>
      </c>
      <c r="I18" s="122">
        <f>Octobre!O20</f>
        <v>0</v>
      </c>
      <c r="J18" s="128">
        <f t="shared" si="0"/>
        <v>30</v>
      </c>
      <c r="K18" s="121" t="s">
        <v>16</v>
      </c>
    </row>
    <row r="19" spans="1:11" s="76" customFormat="1" ht="14.1" customHeight="1" x14ac:dyDescent="0.2">
      <c r="A19" s="121" t="s">
        <v>59</v>
      </c>
      <c r="B19" s="121" t="s">
        <v>17</v>
      </c>
      <c r="C19" s="122"/>
      <c r="D19" s="130"/>
      <c r="E19" s="130"/>
      <c r="F19" s="130"/>
      <c r="G19" s="130"/>
      <c r="H19" s="122">
        <f>septembre!O19</f>
        <v>0</v>
      </c>
      <c r="I19" s="122">
        <f>Octobre!O21</f>
        <v>0</v>
      </c>
      <c r="J19" s="128">
        <f t="shared" si="0"/>
        <v>0</v>
      </c>
      <c r="K19" s="121" t="s">
        <v>59</v>
      </c>
    </row>
    <row r="20" spans="1:11" s="76" customFormat="1" ht="14.1" customHeight="1" x14ac:dyDescent="0.2">
      <c r="A20" s="121" t="s">
        <v>71</v>
      </c>
      <c r="B20" s="121" t="s">
        <v>14</v>
      </c>
      <c r="C20" s="122"/>
      <c r="D20" s="122">
        <f>Mai!M9</f>
        <v>30</v>
      </c>
      <c r="E20" s="122"/>
      <c r="F20" s="122">
        <f>Juillet!O18</f>
        <v>0</v>
      </c>
      <c r="G20" s="122">
        <f>Août!O18</f>
        <v>0</v>
      </c>
      <c r="H20" s="122">
        <f>septembre!O20</f>
        <v>30</v>
      </c>
      <c r="I20" s="122">
        <f>Octobre!O22</f>
        <v>0</v>
      </c>
      <c r="J20" s="128">
        <f t="shared" si="0"/>
        <v>60</v>
      </c>
      <c r="K20" s="121" t="s">
        <v>72</v>
      </c>
    </row>
    <row r="21" spans="1:11" s="76" customFormat="1" ht="14.1" customHeight="1" x14ac:dyDescent="0.2">
      <c r="A21" s="121" t="s">
        <v>50</v>
      </c>
      <c r="B21" s="121" t="s">
        <v>17</v>
      </c>
      <c r="C21" s="122"/>
      <c r="D21" s="130"/>
      <c r="E21" s="130"/>
      <c r="F21" s="122">
        <f>Juillet!O19</f>
        <v>0</v>
      </c>
      <c r="G21" s="122">
        <f>Août!O19</f>
        <v>0</v>
      </c>
      <c r="H21" s="122">
        <f>septembre!O21</f>
        <v>0</v>
      </c>
      <c r="I21" s="122">
        <f>Octobre!O23</f>
        <v>0</v>
      </c>
      <c r="J21" s="128">
        <f t="shared" si="0"/>
        <v>0</v>
      </c>
      <c r="K21" s="121" t="s">
        <v>50</v>
      </c>
    </row>
    <row r="22" spans="1:11" s="76" customFormat="1" ht="14.1" customHeight="1" x14ac:dyDescent="0.2">
      <c r="A22" s="117"/>
      <c r="B22" s="118"/>
      <c r="C22" s="119"/>
      <c r="D22" s="119" t="s">
        <v>6</v>
      </c>
      <c r="E22" s="119" t="s">
        <v>29</v>
      </c>
      <c r="F22" s="119" t="s">
        <v>61</v>
      </c>
      <c r="G22" s="119" t="s">
        <v>62</v>
      </c>
      <c r="H22" s="119" t="s">
        <v>63</v>
      </c>
      <c r="I22" s="119" t="s">
        <v>64</v>
      </c>
      <c r="J22" s="117"/>
      <c r="K22" s="117"/>
    </row>
    <row r="23" spans="1:11" x14ac:dyDescent="0.2">
      <c r="A23" s="32" t="s">
        <v>0</v>
      </c>
    </row>
    <row r="24" spans="1:11" ht="12" customHeight="1" x14ac:dyDescent="0.2"/>
  </sheetData>
  <hyperlinks>
    <hyperlink ref="A23" r:id="rId1"/>
  </hyperlinks>
  <pageMargins left="0.78749999999999998" right="0.78749999999999998" top="0.59027777777777779" bottom="0.59027777777777779" header="0.51180555555555551" footer="0.51180555555555551"/>
  <pageSetup paperSize="9" firstPageNumber="0" orientation="landscape" horizontalDpi="300" verticalDpi="300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>
      <selection sqref="A1:A4"/>
    </sheetView>
  </sheetViews>
  <sheetFormatPr baseColWidth="10" defaultRowHeight="12.75" x14ac:dyDescent="0.2"/>
  <sheetData>
    <row r="1" spans="1:1" x14ac:dyDescent="0.2">
      <c r="A1" t="s">
        <v>90</v>
      </c>
    </row>
    <row r="2" spans="1:1" x14ac:dyDescent="0.2">
      <c r="A2" t="s">
        <v>89</v>
      </c>
    </row>
    <row r="3" spans="1:1" x14ac:dyDescent="0.2">
      <c r="A3" t="s">
        <v>91</v>
      </c>
    </row>
    <row r="4" spans="1:1" x14ac:dyDescent="0.2">
      <c r="A4" t="s">
        <v>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3</vt:i4>
      </vt:variant>
    </vt:vector>
  </HeadingPairs>
  <TitlesOfParts>
    <vt:vector size="12" baseType="lpstr">
      <vt:lpstr>Prix</vt:lpstr>
      <vt:lpstr>Mai</vt:lpstr>
      <vt:lpstr>Juin</vt:lpstr>
      <vt:lpstr>Juillet</vt:lpstr>
      <vt:lpstr>Août</vt:lpstr>
      <vt:lpstr>septembre</vt:lpstr>
      <vt:lpstr>Octobre</vt:lpstr>
      <vt:lpstr>Recap</vt:lpstr>
      <vt:lpstr>Unite</vt:lpstr>
      <vt:lpstr>legumes</vt:lpstr>
      <vt:lpstr>PU</vt:lpstr>
      <vt:lpstr>unite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Leakim</dc:creator>
  <cp:lastModifiedBy>Sebastien Kany</cp:lastModifiedBy>
  <cp:lastPrinted>2011-01-27T14:06:17Z</cp:lastPrinted>
  <dcterms:created xsi:type="dcterms:W3CDTF">2011-01-24T14:17:23Z</dcterms:created>
  <dcterms:modified xsi:type="dcterms:W3CDTF">2014-06-05T20:42:08Z</dcterms:modified>
</cp:coreProperties>
</file>