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0115" windowHeight="9270"/>
  </bookViews>
  <sheets>
    <sheet name="Planning annuel horair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________________CMJ1" localSheetId="0">[1]Bosco!#REF!</definedName>
    <definedName name="__________________CMJ1">[1]Bosco!#REF!</definedName>
    <definedName name="__________________CMJ2" localSheetId="0">[1]Bosco!#REF!</definedName>
    <definedName name="__________________CMJ2">[1]Bosco!#REF!</definedName>
    <definedName name="__________________CMJ3" localSheetId="0">[1]Bosco!#REF!</definedName>
    <definedName name="__________________CMJ3">[1]Bosco!#REF!</definedName>
    <definedName name="__________________SJE1" localSheetId="0">[1]Bosco!#REF!</definedName>
    <definedName name="__________________SJE1">[1]Bosco!#REF!</definedName>
    <definedName name="__________________SJE2" localSheetId="0">[1]Bosco!#REF!</definedName>
    <definedName name="__________________SJE2">[1]Bosco!#REF!</definedName>
    <definedName name="__________________SJE3" localSheetId="0">[1]Bosco!#REF!</definedName>
    <definedName name="__________________SJE3">[1]Bosco!#REF!</definedName>
    <definedName name="________________CMJ1" localSheetId="0">[1]Bosco!#REF!</definedName>
    <definedName name="________________CMJ1">[1]Bosco!#REF!</definedName>
    <definedName name="________________CMJ2" localSheetId="0">[1]Bosco!#REF!</definedName>
    <definedName name="________________CMJ2">[1]Bosco!#REF!</definedName>
    <definedName name="________________CMJ3" localSheetId="0">[1]Bosco!#REF!</definedName>
    <definedName name="________________CMJ3">[1]Bosco!#REF!</definedName>
    <definedName name="________________SJE1" localSheetId="0">[1]Bosco!#REF!</definedName>
    <definedName name="________________SJE1">[1]Bosco!#REF!</definedName>
    <definedName name="________________SJE2" localSheetId="0">[1]Bosco!#REF!</definedName>
    <definedName name="________________SJE2">[1]Bosco!#REF!</definedName>
    <definedName name="________________SJE3" localSheetId="0">[1]Bosco!#REF!</definedName>
    <definedName name="________________SJE3">[1]Bosco!#REF!</definedName>
    <definedName name="_______________CMJ1" localSheetId="0">[1]Bosco!#REF!</definedName>
    <definedName name="_______________CMJ1">[1]Bosco!#REF!</definedName>
    <definedName name="_______________CMJ2" localSheetId="0">[1]Bosco!#REF!</definedName>
    <definedName name="_______________CMJ2">[1]Bosco!#REF!</definedName>
    <definedName name="_______________CMJ3" localSheetId="0">[1]Bosco!#REF!</definedName>
    <definedName name="_______________CMJ3">[1]Bosco!#REF!</definedName>
    <definedName name="_______________SJE1" localSheetId="0">[1]Bosco!#REF!</definedName>
    <definedName name="_______________SJE1">[1]Bosco!#REF!</definedName>
    <definedName name="_______________SJE2" localSheetId="0">[1]Bosco!#REF!</definedName>
    <definedName name="_______________SJE2">[1]Bosco!#REF!</definedName>
    <definedName name="_______________SJE3" localSheetId="0">[1]Bosco!#REF!</definedName>
    <definedName name="_______________SJE3">[1]Bosco!#REF!</definedName>
    <definedName name="______________CMJ1" localSheetId="0">[1]Bosco!#REF!</definedName>
    <definedName name="______________CMJ1">[1]Bosco!#REF!</definedName>
    <definedName name="______________CMJ2" localSheetId="0">[1]Bosco!#REF!</definedName>
    <definedName name="______________CMJ2">[1]Bosco!#REF!</definedName>
    <definedName name="______________CMJ3" localSheetId="0">[1]Bosco!#REF!</definedName>
    <definedName name="______________CMJ3">[1]Bosco!#REF!</definedName>
    <definedName name="______________SJE1" localSheetId="0">[1]Bosco!#REF!</definedName>
    <definedName name="______________SJE1">[1]Bosco!#REF!</definedName>
    <definedName name="______________SJE2" localSheetId="0">[1]Bosco!#REF!</definedName>
    <definedName name="______________SJE2">[1]Bosco!#REF!</definedName>
    <definedName name="______________SJE3" localSheetId="0">[1]Bosco!#REF!</definedName>
    <definedName name="______________SJE3">[1]Bosco!#REF!</definedName>
    <definedName name="_____________CMJ1" localSheetId="0">[1]Bosco!#REF!</definedName>
    <definedName name="_____________CMJ1">[1]Bosco!#REF!</definedName>
    <definedName name="_____________CMJ2" localSheetId="0">[1]Bosco!#REF!</definedName>
    <definedName name="_____________CMJ2">[1]Bosco!#REF!</definedName>
    <definedName name="_____________CMJ3" localSheetId="0">[1]Bosco!#REF!</definedName>
    <definedName name="_____________CMJ3">[1]Bosco!#REF!</definedName>
    <definedName name="_____________PTI1" localSheetId="0">#REF!</definedName>
    <definedName name="_____________PTI1">#REF!</definedName>
    <definedName name="_____________PTI11" localSheetId="0">#REF!</definedName>
    <definedName name="_____________PTI11">#REF!</definedName>
    <definedName name="_____________PTI13" localSheetId="0">#REF!</definedName>
    <definedName name="_____________PTI13">#REF!</definedName>
    <definedName name="_____________PTI14" localSheetId="0">#REF!</definedName>
    <definedName name="_____________PTI14">#REF!</definedName>
    <definedName name="_____________PTI15" localSheetId="0">#REF!</definedName>
    <definedName name="_____________PTI15">#REF!</definedName>
    <definedName name="_____________PTI16" localSheetId="0">#REF!</definedName>
    <definedName name="_____________PTI16">#REF!</definedName>
    <definedName name="_____________PTI17" localSheetId="0">#REF!</definedName>
    <definedName name="_____________PTI17">#REF!</definedName>
    <definedName name="_____________PTI18" localSheetId="0">#REF!</definedName>
    <definedName name="_____________PTI18">#REF!</definedName>
    <definedName name="_____________PTI19" localSheetId="0">#REF!</definedName>
    <definedName name="_____________PTI19">#REF!</definedName>
    <definedName name="_____________PTI2" localSheetId="0">#REF!</definedName>
    <definedName name="_____________PTI2">#REF!</definedName>
    <definedName name="_____________PTI21" localSheetId="0">#REF!</definedName>
    <definedName name="_____________PTI21">#REF!</definedName>
    <definedName name="_____________PTI3" localSheetId="0">#REF!</definedName>
    <definedName name="_____________PTI3">#REF!</definedName>
    <definedName name="_____________PTI4" localSheetId="0">#REF!</definedName>
    <definedName name="_____________PTI4">#REF!</definedName>
    <definedName name="_____________PTI5" localSheetId="0">#REF!</definedName>
    <definedName name="_____________PTI5">#REF!</definedName>
    <definedName name="_____________PTI6" localSheetId="0">#REF!</definedName>
    <definedName name="_____________PTI6">#REF!</definedName>
    <definedName name="_____________PTI7" localSheetId="0">#REF!</definedName>
    <definedName name="_____________PTI7">#REF!</definedName>
    <definedName name="_____________PTI8" localSheetId="0">#REF!</definedName>
    <definedName name="_____________PTI8">#REF!</definedName>
    <definedName name="_____________PTI9" localSheetId="0">#REF!</definedName>
    <definedName name="_____________PTI9">#REF!</definedName>
    <definedName name="_____________SJE1" localSheetId="0">[1]Bosco!#REF!</definedName>
    <definedName name="_____________SJE1">[1]Bosco!#REF!</definedName>
    <definedName name="_____________SJE2" localSheetId="0">[1]Bosco!#REF!</definedName>
    <definedName name="_____________SJE2">[1]Bosco!#REF!</definedName>
    <definedName name="_____________SJE3" localSheetId="0">[1]Bosco!#REF!</definedName>
    <definedName name="_____________SJE3">[1]Bosco!#REF!</definedName>
    <definedName name="____________CMJ1" localSheetId="0">[1]Bosco!#REF!</definedName>
    <definedName name="____________CMJ1">[1]Bosco!#REF!</definedName>
    <definedName name="____________CMJ2" localSheetId="0">[1]Bosco!#REF!</definedName>
    <definedName name="____________CMJ2">[1]Bosco!#REF!</definedName>
    <definedName name="____________CMJ3" localSheetId="0">[1]Bosco!#REF!</definedName>
    <definedName name="____________CMJ3">[1]Bosco!#REF!</definedName>
    <definedName name="____________PTI1" localSheetId="0">#REF!</definedName>
    <definedName name="____________PTI1">#REF!</definedName>
    <definedName name="____________PTI11" localSheetId="0">#REF!</definedName>
    <definedName name="____________PTI11">#REF!</definedName>
    <definedName name="____________PTI13" localSheetId="0">#REF!</definedName>
    <definedName name="____________PTI13">#REF!</definedName>
    <definedName name="____________PTI14" localSheetId="0">#REF!</definedName>
    <definedName name="____________PTI14">#REF!</definedName>
    <definedName name="____________PTI15" localSheetId="0">#REF!</definedName>
    <definedName name="____________PTI15">#REF!</definedName>
    <definedName name="____________PTI16" localSheetId="0">#REF!</definedName>
    <definedName name="____________PTI16">#REF!</definedName>
    <definedName name="____________PTI17" localSheetId="0">#REF!</definedName>
    <definedName name="____________PTI17">#REF!</definedName>
    <definedName name="____________PTI18" localSheetId="0">#REF!</definedName>
    <definedName name="____________PTI18">#REF!</definedName>
    <definedName name="____________PTI19" localSheetId="0">#REF!</definedName>
    <definedName name="____________PTI19">#REF!</definedName>
    <definedName name="____________PTI2" localSheetId="0">#REF!</definedName>
    <definedName name="____________PTI2">#REF!</definedName>
    <definedName name="____________PTI21" localSheetId="0">#REF!</definedName>
    <definedName name="____________PTI21">#REF!</definedName>
    <definedName name="____________PTI3" localSheetId="0">#REF!</definedName>
    <definedName name="____________PTI3">#REF!</definedName>
    <definedName name="____________PTI4" localSheetId="0">#REF!</definedName>
    <definedName name="____________PTI4">#REF!</definedName>
    <definedName name="____________PTI5" localSheetId="0">#REF!</definedName>
    <definedName name="____________PTI5">#REF!</definedName>
    <definedName name="____________PTI6" localSheetId="0">#REF!</definedName>
    <definedName name="____________PTI6">#REF!</definedName>
    <definedName name="____________PTI7" localSheetId="0">#REF!</definedName>
    <definedName name="____________PTI7">#REF!</definedName>
    <definedName name="____________PTI8" localSheetId="0">#REF!</definedName>
    <definedName name="____________PTI8">#REF!</definedName>
    <definedName name="____________PTI9" localSheetId="0">#REF!</definedName>
    <definedName name="____________PTI9">#REF!</definedName>
    <definedName name="____________SJE1" localSheetId="0">[1]Bosco!#REF!</definedName>
    <definedName name="____________SJE1">[1]Bosco!#REF!</definedName>
    <definedName name="____________SJE2" localSheetId="0">[1]Bosco!#REF!</definedName>
    <definedName name="____________SJE2">[1]Bosco!#REF!</definedName>
    <definedName name="____________SJE3" localSheetId="0">[1]Bosco!#REF!</definedName>
    <definedName name="____________SJE3">[1]Bosco!#REF!</definedName>
    <definedName name="___________CMJ1" localSheetId="0">[1]Bosco!#REF!</definedName>
    <definedName name="___________CMJ1">[1]Bosco!#REF!</definedName>
    <definedName name="___________CMJ2" localSheetId="0">[1]Bosco!#REF!</definedName>
    <definedName name="___________CMJ2">[1]Bosco!#REF!</definedName>
    <definedName name="___________CMJ3" localSheetId="0">[1]Bosco!#REF!</definedName>
    <definedName name="___________CMJ3">[1]Bosco!#REF!</definedName>
    <definedName name="___________PTI1" localSheetId="0">#REF!</definedName>
    <definedName name="___________PTI1">#REF!</definedName>
    <definedName name="___________PTI11" localSheetId="0">#REF!</definedName>
    <definedName name="___________PTI11">#REF!</definedName>
    <definedName name="___________PTI12" localSheetId="0">#REF!</definedName>
    <definedName name="___________PTI12">#REF!</definedName>
    <definedName name="___________PTI13" localSheetId="0">#REF!</definedName>
    <definedName name="___________PTI13">#REF!</definedName>
    <definedName name="___________PTI14" localSheetId="0">#REF!</definedName>
    <definedName name="___________PTI14">#REF!</definedName>
    <definedName name="___________PTI15" localSheetId="0">#REF!</definedName>
    <definedName name="___________PTI15">#REF!</definedName>
    <definedName name="___________PTI16" localSheetId="0">#REF!</definedName>
    <definedName name="___________PTI16">#REF!</definedName>
    <definedName name="___________PTI17" localSheetId="0">#REF!</definedName>
    <definedName name="___________PTI17">#REF!</definedName>
    <definedName name="___________PTI18" localSheetId="0">#REF!</definedName>
    <definedName name="___________PTI18">#REF!</definedName>
    <definedName name="___________PTI19" localSheetId="0">#REF!</definedName>
    <definedName name="___________PTI19">#REF!</definedName>
    <definedName name="___________PTI2" localSheetId="0">#REF!</definedName>
    <definedName name="___________PTI2">#REF!</definedName>
    <definedName name="___________PTI20" localSheetId="0">#REF!</definedName>
    <definedName name="___________PTI20">#REF!</definedName>
    <definedName name="___________PTI21" localSheetId="0">#REF!</definedName>
    <definedName name="___________PTI21">#REF!</definedName>
    <definedName name="___________PTI3" localSheetId="0">#REF!</definedName>
    <definedName name="___________PTI3">#REF!</definedName>
    <definedName name="___________PTI4" localSheetId="0">#REF!</definedName>
    <definedName name="___________PTI4">#REF!</definedName>
    <definedName name="___________PTI5" localSheetId="0">#REF!</definedName>
    <definedName name="___________PTI5">#REF!</definedName>
    <definedName name="___________PTI6" localSheetId="0">#REF!</definedName>
    <definedName name="___________PTI6">#REF!</definedName>
    <definedName name="___________PTI7" localSheetId="0">#REF!</definedName>
    <definedName name="___________PTI7">#REF!</definedName>
    <definedName name="___________PTI8" localSheetId="0">#REF!</definedName>
    <definedName name="___________PTI8">#REF!</definedName>
    <definedName name="___________PTI9" localSheetId="0">#REF!</definedName>
    <definedName name="___________PTI9">#REF!</definedName>
    <definedName name="___________SJE1" localSheetId="0">[1]Bosco!#REF!</definedName>
    <definedName name="___________SJE1">[1]Bosco!#REF!</definedName>
    <definedName name="___________SJE2" localSheetId="0">[1]Bosco!#REF!</definedName>
    <definedName name="___________SJE2">[1]Bosco!#REF!</definedName>
    <definedName name="___________SJE3" localSheetId="0">[1]Bosco!#REF!</definedName>
    <definedName name="___________SJE3">[1]Bosco!#REF!</definedName>
    <definedName name="__________CAE10" localSheetId="0">'[3]Programme indiv'!$I$9</definedName>
    <definedName name="__________CAE10">'[4]Programme indiv'!$I$9</definedName>
    <definedName name="__________CAE7" localSheetId="0">[3]Energetique!$F$19</definedName>
    <definedName name="__________CAE7">[4]Energetique!$F$19</definedName>
    <definedName name="__________CMJ1" localSheetId="0">[5]Bosco!#REF!</definedName>
    <definedName name="__________CMJ1">[5]Bosco!#REF!</definedName>
    <definedName name="__________CMJ2" localSheetId="0">[5]Bosco!#REF!</definedName>
    <definedName name="__________CMJ2">[5]Bosco!#REF!</definedName>
    <definedName name="__________CMJ3" localSheetId="0">[5]Bosco!#REF!</definedName>
    <definedName name="__________CMJ3">[5]Bosco!#REF!</definedName>
    <definedName name="__________PTI1" localSheetId="0">#REF!</definedName>
    <definedName name="__________PTI1">#REF!</definedName>
    <definedName name="__________PTI10" localSheetId="0">[3]Force!$F$56</definedName>
    <definedName name="__________PTI10">[4]Force!$F$56</definedName>
    <definedName name="__________PTI11" localSheetId="0">#REF!</definedName>
    <definedName name="__________PTI11">#REF!</definedName>
    <definedName name="__________PTI12" localSheetId="0">#REF!</definedName>
    <definedName name="__________PTI12">#REF!</definedName>
    <definedName name="__________PTI13" localSheetId="0">#REF!</definedName>
    <definedName name="__________PTI13">#REF!</definedName>
    <definedName name="__________PTI14" localSheetId="0">#REF!</definedName>
    <definedName name="__________PTI14">#REF!</definedName>
    <definedName name="__________PTI15" localSheetId="0">#REF!</definedName>
    <definedName name="__________PTI15">#REF!</definedName>
    <definedName name="__________PTI16" localSheetId="0">#REF!</definedName>
    <definedName name="__________PTI16">#REF!</definedName>
    <definedName name="__________PTI17" localSheetId="0">#REF!</definedName>
    <definedName name="__________PTI17">#REF!</definedName>
    <definedName name="__________PTI18" localSheetId="0">#REF!</definedName>
    <definedName name="__________PTI18">#REF!</definedName>
    <definedName name="__________PTI19" localSheetId="0">#REF!</definedName>
    <definedName name="__________PTI19">#REF!</definedName>
    <definedName name="__________PTI2" localSheetId="0">#REF!</definedName>
    <definedName name="__________PTI2">#REF!</definedName>
    <definedName name="__________PTI20" localSheetId="0">#REF!</definedName>
    <definedName name="__________PTI20">#REF!</definedName>
    <definedName name="__________PTI21" localSheetId="0">#REF!</definedName>
    <definedName name="__________PTI21">#REF!</definedName>
    <definedName name="__________PTI3" localSheetId="0">#REF!</definedName>
    <definedName name="__________PTI3">#REF!</definedName>
    <definedName name="__________PTI4" localSheetId="0">#REF!</definedName>
    <definedName name="__________PTI4">#REF!</definedName>
    <definedName name="__________PTI5" localSheetId="0">#REF!</definedName>
    <definedName name="__________PTI5">#REF!</definedName>
    <definedName name="__________PTI6" localSheetId="0">#REF!</definedName>
    <definedName name="__________PTI6">#REF!</definedName>
    <definedName name="__________PTI7" localSheetId="0">#REF!</definedName>
    <definedName name="__________PTI7">#REF!</definedName>
    <definedName name="__________PTI8" localSheetId="0">#REF!</definedName>
    <definedName name="__________PTI8">#REF!</definedName>
    <definedName name="__________PTI9" localSheetId="0">#REF!</definedName>
    <definedName name="__________PTI9">#REF!</definedName>
    <definedName name="__________PTS3" localSheetId="0">[3]Force!$F$109</definedName>
    <definedName name="__________PTS3">[4]Force!$F$109</definedName>
    <definedName name="__________PTS4" localSheetId="0">[3]Force!$F$141</definedName>
    <definedName name="__________PTS4">[4]Force!$F$141</definedName>
    <definedName name="__________RM5" localSheetId="0">[3]Force!$F$2</definedName>
    <definedName name="__________RM5">[4]Force!$F$2</definedName>
    <definedName name="__________RM6" localSheetId="0">[3]Force!$F$30</definedName>
    <definedName name="__________RM6">[4]Force!$F$30</definedName>
    <definedName name="__________SJE1" localSheetId="0">[5]Bosco!#REF!</definedName>
    <definedName name="__________SJE1">[5]Bosco!#REF!</definedName>
    <definedName name="__________SJE2" localSheetId="0">[5]Bosco!#REF!</definedName>
    <definedName name="__________SJE2">[5]Bosco!#REF!</definedName>
    <definedName name="__________SJE3" localSheetId="0">[5]Bosco!#REF!</definedName>
    <definedName name="__________SJE3">[5]Bosco!#REF!</definedName>
    <definedName name="__________VF1" localSheetId="0">[3]vitesse!$F$2</definedName>
    <definedName name="__________VF1">[4]vitesse!$F$2</definedName>
    <definedName name="__________VF2" localSheetId="0">[3]vitesse!$F$25</definedName>
    <definedName name="__________VF2">[4]vitesse!$F$25</definedName>
    <definedName name="__________VF3" localSheetId="0">[3]vitesse!$F$48</definedName>
    <definedName name="__________VF3">[4]vitesse!$F$48</definedName>
    <definedName name="__________VH1" localSheetId="0">[3]vitesse!$F$88</definedName>
    <definedName name="__________VH1">[4]vitesse!$F$88</definedName>
    <definedName name="_________CAE10" localSheetId="0">'[3]Programme indiv'!$I$9</definedName>
    <definedName name="_________CAE10">'[4]Programme indiv'!$I$9</definedName>
    <definedName name="_________CAE7" localSheetId="0">[3]Energetique!$F$19</definedName>
    <definedName name="_________CAE7">[4]Energetique!$F$19</definedName>
    <definedName name="_________CMJ1" localSheetId="0">[1]Bosco!#REF!</definedName>
    <definedName name="_________CMJ1">[1]Bosco!#REF!</definedName>
    <definedName name="_________CMJ2" localSheetId="0">[1]Bosco!#REF!</definedName>
    <definedName name="_________CMJ2">[1]Bosco!#REF!</definedName>
    <definedName name="_________CMJ3" localSheetId="0">[1]Bosco!#REF!</definedName>
    <definedName name="_________CMJ3">[1]Bosco!#REF!</definedName>
    <definedName name="_________PTI1" localSheetId="0">#REF!</definedName>
    <definedName name="_________PTI1">#REF!</definedName>
    <definedName name="_________PTI10" localSheetId="0">[3]Force!$F$56</definedName>
    <definedName name="_________PTI10">[4]Force!$F$56</definedName>
    <definedName name="_________PTI11" localSheetId="0">#REF!</definedName>
    <definedName name="_________PTI11">#REF!</definedName>
    <definedName name="_________PTI12" localSheetId="0">'[6]matrice micro'!#REF!</definedName>
    <definedName name="_________PTI12">'[7]matrice micro'!#REF!</definedName>
    <definedName name="_________PTI13" localSheetId="0">#REF!</definedName>
    <definedName name="_________PTI13">#REF!</definedName>
    <definedName name="_________PTI14" localSheetId="0">#REF!</definedName>
    <definedName name="_________PTI14">#REF!</definedName>
    <definedName name="_________PTI15" localSheetId="0">#REF!</definedName>
    <definedName name="_________PTI15">#REF!</definedName>
    <definedName name="_________PTI16" localSheetId="0">#REF!</definedName>
    <definedName name="_________PTI16">#REF!</definedName>
    <definedName name="_________PTI17" localSheetId="0">#REF!</definedName>
    <definedName name="_________PTI17">#REF!</definedName>
    <definedName name="_________PTI18" localSheetId="0">#REF!</definedName>
    <definedName name="_________PTI18">#REF!</definedName>
    <definedName name="_________PTI19" localSheetId="0">#REF!</definedName>
    <definedName name="_________PTI19">#REF!</definedName>
    <definedName name="_________PTI2" localSheetId="0">#REF!</definedName>
    <definedName name="_________PTI2">#REF!</definedName>
    <definedName name="_________PTI20" localSheetId="0">'[6]matrice micro'!#REF!</definedName>
    <definedName name="_________PTI20">'[7]matrice micro'!#REF!</definedName>
    <definedName name="_________PTI21" localSheetId="0">#REF!</definedName>
    <definedName name="_________PTI21">#REF!</definedName>
    <definedName name="_________PTI3" localSheetId="0">#REF!</definedName>
    <definedName name="_________PTI3">#REF!</definedName>
    <definedName name="_________PTI4" localSheetId="0">#REF!</definedName>
    <definedName name="_________PTI4">#REF!</definedName>
    <definedName name="_________PTI5" localSheetId="0">#REF!</definedName>
    <definedName name="_________PTI5">#REF!</definedName>
    <definedName name="_________PTI6" localSheetId="0">#REF!</definedName>
    <definedName name="_________PTI6">#REF!</definedName>
    <definedName name="_________PTI7" localSheetId="0">#REF!</definedName>
    <definedName name="_________PTI7">#REF!</definedName>
    <definedName name="_________PTI8" localSheetId="0">#REF!</definedName>
    <definedName name="_________PTI8">#REF!</definedName>
    <definedName name="_________PTI9" localSheetId="0">#REF!</definedName>
    <definedName name="_________PTI9">#REF!</definedName>
    <definedName name="_________PTS3" localSheetId="0">[3]Force!$F$109</definedName>
    <definedName name="_________PTS3">[4]Force!$F$109</definedName>
    <definedName name="_________PTS4" localSheetId="0">[3]Force!$F$141</definedName>
    <definedName name="_________PTS4">[4]Force!$F$141</definedName>
    <definedName name="_________RM5" localSheetId="0">[3]Force!$F$2</definedName>
    <definedName name="_________RM5">[4]Force!$F$2</definedName>
    <definedName name="_________RM6" localSheetId="0">[3]Force!$F$30</definedName>
    <definedName name="_________RM6">[4]Force!$F$30</definedName>
    <definedName name="_________SJE1" localSheetId="0">[1]Bosco!#REF!</definedName>
    <definedName name="_________SJE1">[1]Bosco!#REF!</definedName>
    <definedName name="_________SJE2" localSheetId="0">[1]Bosco!#REF!</definedName>
    <definedName name="_________SJE2">[1]Bosco!#REF!</definedName>
    <definedName name="_________SJE3" localSheetId="0">[1]Bosco!#REF!</definedName>
    <definedName name="_________SJE3">[1]Bosco!#REF!</definedName>
    <definedName name="_________VF1" localSheetId="0">[3]vitesse!$F$2</definedName>
    <definedName name="_________VF1">[4]vitesse!$F$2</definedName>
    <definedName name="_________VF2" localSheetId="0">[3]vitesse!$F$25</definedName>
    <definedName name="_________VF2">[4]vitesse!$F$25</definedName>
    <definedName name="_________VF3" localSheetId="0">[3]vitesse!$F$48</definedName>
    <definedName name="_________VF3">[4]vitesse!$F$48</definedName>
    <definedName name="_________VH1" localSheetId="0">[3]vitesse!$F$88</definedName>
    <definedName name="_________VH1">[4]vitesse!$F$88</definedName>
    <definedName name="________CAE10">'[4]Programme indiv'!$I$9</definedName>
    <definedName name="________CAE7">[4]Energetique!$F$19</definedName>
    <definedName name="________CMJ1" localSheetId="0">[5]Bosco!#REF!</definedName>
    <definedName name="________CMJ1">[5]Bosco!#REF!</definedName>
    <definedName name="________CMJ2" localSheetId="0">[5]Bosco!#REF!</definedName>
    <definedName name="________CMJ2">[5]Bosco!#REF!</definedName>
    <definedName name="________CMJ3" localSheetId="0">[5]Bosco!#REF!</definedName>
    <definedName name="________CMJ3">[5]Bosco!#REF!</definedName>
    <definedName name="________PTI1" localSheetId="0">#REF!</definedName>
    <definedName name="________PTI1">#REF!</definedName>
    <definedName name="________PTI10">[4]Force!$F$56</definedName>
    <definedName name="________PTI11" localSheetId="0">#REF!</definedName>
    <definedName name="________PTI11">#REF!</definedName>
    <definedName name="________PTI12" localSheetId="0">#REF!</definedName>
    <definedName name="________PTI12">#REF!</definedName>
    <definedName name="________PTI13" localSheetId="0">#REF!</definedName>
    <definedName name="________PTI13">#REF!</definedName>
    <definedName name="________PTI14" localSheetId="0">#REF!</definedName>
    <definedName name="________PTI14">#REF!</definedName>
    <definedName name="________PTI15" localSheetId="0">#REF!</definedName>
    <definedName name="________PTI15">#REF!</definedName>
    <definedName name="________PTI16" localSheetId="0">#REF!</definedName>
    <definedName name="________PTI16">#REF!</definedName>
    <definedName name="________PTI17" localSheetId="0">#REF!</definedName>
    <definedName name="________PTI17">#REF!</definedName>
    <definedName name="________PTI18" localSheetId="0">#REF!</definedName>
    <definedName name="________PTI18">#REF!</definedName>
    <definedName name="________PTI19" localSheetId="0">#REF!</definedName>
    <definedName name="________PTI19">#REF!</definedName>
    <definedName name="________PTI2" localSheetId="0">#REF!</definedName>
    <definedName name="________PTI2">#REF!</definedName>
    <definedName name="________PTI20" localSheetId="0">#REF!</definedName>
    <definedName name="________PTI20">#REF!</definedName>
    <definedName name="________PTI21" localSheetId="0">#REF!</definedName>
    <definedName name="________PTI21">#REF!</definedName>
    <definedName name="________PTI3" localSheetId="0">#REF!</definedName>
    <definedName name="________PTI3">#REF!</definedName>
    <definedName name="________PTI4" localSheetId="0">#REF!</definedName>
    <definedName name="________PTI4">#REF!</definedName>
    <definedName name="________PTI5" localSheetId="0">#REF!</definedName>
    <definedName name="________PTI5">#REF!</definedName>
    <definedName name="________PTI6" localSheetId="0">#REF!</definedName>
    <definedName name="________PTI6">#REF!</definedName>
    <definedName name="________PTI7" localSheetId="0">#REF!</definedName>
    <definedName name="________PTI7">#REF!</definedName>
    <definedName name="________PTI8" localSheetId="0">#REF!</definedName>
    <definedName name="________PTI8">#REF!</definedName>
    <definedName name="________PTI9" localSheetId="0">#REF!</definedName>
    <definedName name="________PTI9">#REF!</definedName>
    <definedName name="________PTS3">[4]Force!$F$109</definedName>
    <definedName name="________PTS4">[4]Force!$F$141</definedName>
    <definedName name="________RM5">[4]Force!$F$2</definedName>
    <definedName name="________RM6">[4]Force!$F$30</definedName>
    <definedName name="________SJE1" localSheetId="0">[5]Bosco!#REF!</definedName>
    <definedName name="________SJE1">[5]Bosco!#REF!</definedName>
    <definedName name="________SJE2" localSheetId="0">[5]Bosco!#REF!</definedName>
    <definedName name="________SJE2">[5]Bosco!#REF!</definedName>
    <definedName name="________SJE3" localSheetId="0">[5]Bosco!#REF!</definedName>
    <definedName name="________SJE3">[5]Bosco!#REF!</definedName>
    <definedName name="________VF1">[4]vitesse!$F$2</definedName>
    <definedName name="________VF2">[4]vitesse!$F$25</definedName>
    <definedName name="________VF3">[4]vitesse!$F$48</definedName>
    <definedName name="________VH1">[4]vitesse!$F$88</definedName>
    <definedName name="_______CAE10">'[4]Programme indiv'!$I$9</definedName>
    <definedName name="_______CAE7">[4]Energetique!$F$19</definedName>
    <definedName name="_______CMJ1" localSheetId="0">[1]Bosco!#REF!</definedName>
    <definedName name="_______CMJ1">[1]Bosco!#REF!</definedName>
    <definedName name="_______CMJ2" localSheetId="0">[1]Bosco!#REF!</definedName>
    <definedName name="_______CMJ2">[1]Bosco!#REF!</definedName>
    <definedName name="_______CMJ3" localSheetId="0">[1]Bosco!#REF!</definedName>
    <definedName name="_______CMJ3">[1]Bosco!#REF!</definedName>
    <definedName name="_______PTI1" localSheetId="0">#REF!</definedName>
    <definedName name="_______PTI1">#REF!</definedName>
    <definedName name="_______PTI10">[4]Force!$F$56</definedName>
    <definedName name="_______PTI11" localSheetId="0">#REF!</definedName>
    <definedName name="_______PTI11">#REF!</definedName>
    <definedName name="_______PTI12" localSheetId="0">#REF!</definedName>
    <definedName name="_______PTI12">#REF!</definedName>
    <definedName name="_______PTI13" localSheetId="0">#REF!</definedName>
    <definedName name="_______PTI13">#REF!</definedName>
    <definedName name="_______PTI14" localSheetId="0">#REF!</definedName>
    <definedName name="_______PTI14">#REF!</definedName>
    <definedName name="_______PTI15" localSheetId="0">#REF!</definedName>
    <definedName name="_______PTI15">#REF!</definedName>
    <definedName name="_______PTI16" localSheetId="0">#REF!</definedName>
    <definedName name="_______PTI16">#REF!</definedName>
    <definedName name="_______PTI17" localSheetId="0">#REF!</definedName>
    <definedName name="_______PTI17">#REF!</definedName>
    <definedName name="_______PTI18" localSheetId="0">#REF!</definedName>
    <definedName name="_______PTI18">#REF!</definedName>
    <definedName name="_______PTI19" localSheetId="0">#REF!</definedName>
    <definedName name="_______PTI19">#REF!</definedName>
    <definedName name="_______PTI2" localSheetId="0">#REF!</definedName>
    <definedName name="_______PTI2">#REF!</definedName>
    <definedName name="_______PTI20" localSheetId="0">#REF!</definedName>
    <definedName name="_______PTI20">#REF!</definedName>
    <definedName name="_______PTI21" localSheetId="0">#REF!</definedName>
    <definedName name="_______PTI21">#REF!</definedName>
    <definedName name="_______PTI3" localSheetId="0">#REF!</definedName>
    <definedName name="_______PTI3">#REF!</definedName>
    <definedName name="_______PTI4" localSheetId="0">#REF!</definedName>
    <definedName name="_______PTI4">#REF!</definedName>
    <definedName name="_______PTI5" localSheetId="0">#REF!</definedName>
    <definedName name="_______PTI5">#REF!</definedName>
    <definedName name="_______PTI6" localSheetId="0">#REF!</definedName>
    <definedName name="_______PTI6">#REF!</definedName>
    <definedName name="_______PTI7" localSheetId="0">#REF!</definedName>
    <definedName name="_______PTI7">#REF!</definedName>
    <definedName name="_______PTI8" localSheetId="0">#REF!</definedName>
    <definedName name="_______PTI8">#REF!</definedName>
    <definedName name="_______PTI9" localSheetId="0">#REF!</definedName>
    <definedName name="_______PTI9">#REF!</definedName>
    <definedName name="_______PTS3">[4]Force!$F$109</definedName>
    <definedName name="_______PTS4">[4]Force!$F$141</definedName>
    <definedName name="_______RM5">[4]Force!$F$2</definedName>
    <definedName name="_______RM6">[4]Force!$F$30</definedName>
    <definedName name="_______SJE1" localSheetId="0">[1]Bosco!#REF!</definedName>
    <definedName name="_______SJE1">[1]Bosco!#REF!</definedName>
    <definedName name="_______SJE2" localSheetId="0">[1]Bosco!#REF!</definedName>
    <definedName name="_______SJE2">[1]Bosco!#REF!</definedName>
    <definedName name="_______SJE3" localSheetId="0">[1]Bosco!#REF!</definedName>
    <definedName name="_______SJE3">[1]Bosco!#REF!</definedName>
    <definedName name="_______VF1">[4]vitesse!$F$2</definedName>
    <definedName name="_______VF2">[4]vitesse!$F$25</definedName>
    <definedName name="_______VF3">[4]vitesse!$F$48</definedName>
    <definedName name="_______VH1">[4]vitesse!$F$88</definedName>
    <definedName name="______CAE10">'[4]Programme indiv'!$I$9</definedName>
    <definedName name="______CAE7">[4]Energetique!$F$19</definedName>
    <definedName name="______CMJ1" localSheetId="0">[1]Bosco!#REF!</definedName>
    <definedName name="______CMJ1">[1]Bosco!#REF!</definedName>
    <definedName name="______CMJ2" localSheetId="0">[1]Bosco!#REF!</definedName>
    <definedName name="______CMJ2">[1]Bosco!#REF!</definedName>
    <definedName name="______CMJ3" localSheetId="0">[1]Bosco!#REF!</definedName>
    <definedName name="______CMJ3">[1]Bosco!#REF!</definedName>
    <definedName name="______PTI1" localSheetId="0">#REF!</definedName>
    <definedName name="______PTI1">#REF!</definedName>
    <definedName name="______PTI10">[4]Force!$F$56</definedName>
    <definedName name="______PTI11" localSheetId="0">#REF!</definedName>
    <definedName name="______PTI11">#REF!</definedName>
    <definedName name="______PTI12" localSheetId="0">#REF!</definedName>
    <definedName name="______PTI12">#REF!</definedName>
    <definedName name="______PTI13" localSheetId="0">#REF!</definedName>
    <definedName name="______PTI13">#REF!</definedName>
    <definedName name="______PTI14" localSheetId="0">#REF!</definedName>
    <definedName name="______PTI14">#REF!</definedName>
    <definedName name="______PTI15" localSheetId="0">#REF!</definedName>
    <definedName name="______PTI15">#REF!</definedName>
    <definedName name="______PTI16" localSheetId="0">#REF!</definedName>
    <definedName name="______PTI16">#REF!</definedName>
    <definedName name="______PTI17" localSheetId="0">#REF!</definedName>
    <definedName name="______PTI17">#REF!</definedName>
    <definedName name="______PTI18" localSheetId="0">#REF!</definedName>
    <definedName name="______PTI18">#REF!</definedName>
    <definedName name="______PTI19" localSheetId="0">#REF!</definedName>
    <definedName name="______PTI19">#REF!</definedName>
    <definedName name="______PTI2" localSheetId="0">#REF!</definedName>
    <definedName name="______PTI2">#REF!</definedName>
    <definedName name="______PTI20" localSheetId="0">#REF!</definedName>
    <definedName name="______PTI20">#REF!</definedName>
    <definedName name="______PTI21" localSheetId="0">#REF!</definedName>
    <definedName name="______PTI21">#REF!</definedName>
    <definedName name="______PTI3" localSheetId="0">#REF!</definedName>
    <definedName name="______PTI3">#REF!</definedName>
    <definedName name="______PTI4" localSheetId="0">#REF!</definedName>
    <definedName name="______PTI4">#REF!</definedName>
    <definedName name="______PTI5" localSheetId="0">#REF!</definedName>
    <definedName name="______PTI5">#REF!</definedName>
    <definedName name="______PTI6" localSheetId="0">#REF!</definedName>
    <definedName name="______PTI6">#REF!</definedName>
    <definedName name="______PTI7" localSheetId="0">#REF!</definedName>
    <definedName name="______PTI7">#REF!</definedName>
    <definedName name="______PTI8" localSheetId="0">#REF!</definedName>
    <definedName name="______PTI8">#REF!</definedName>
    <definedName name="______PTI9" localSheetId="0">#REF!</definedName>
    <definedName name="______PTI9">#REF!</definedName>
    <definedName name="______PTS3">[4]Force!$F$109</definedName>
    <definedName name="______PTS4">[4]Force!$F$141</definedName>
    <definedName name="______RM5">[4]Force!$F$2</definedName>
    <definedName name="______RM6">[4]Force!$F$30</definedName>
    <definedName name="______SJE1" localSheetId="0">[1]Bosco!#REF!</definedName>
    <definedName name="______SJE1">[1]Bosco!#REF!</definedName>
    <definedName name="______SJE2" localSheetId="0">[1]Bosco!#REF!</definedName>
    <definedName name="______SJE2">[1]Bosco!#REF!</definedName>
    <definedName name="______SJE3" localSheetId="0">[1]Bosco!#REF!</definedName>
    <definedName name="______SJE3">[1]Bosco!#REF!</definedName>
    <definedName name="______VF1">[4]vitesse!$F$2</definedName>
    <definedName name="______VF2">[4]vitesse!$F$25</definedName>
    <definedName name="______VF3">[4]vitesse!$F$48</definedName>
    <definedName name="______VH1">[4]vitesse!$F$88</definedName>
    <definedName name="_____CAE10">'[4]Programme indiv'!$I$9</definedName>
    <definedName name="_____CAE7">[4]Energetique!$F$19</definedName>
    <definedName name="_____CMJ1" localSheetId="0">[1]Bosco!#REF!</definedName>
    <definedName name="_____CMJ1">[1]Bosco!#REF!</definedName>
    <definedName name="_____CMJ2" localSheetId="0">[1]Bosco!#REF!</definedName>
    <definedName name="_____CMJ2">[1]Bosco!#REF!</definedName>
    <definedName name="_____CMJ3" localSheetId="0">[1]Bosco!#REF!</definedName>
    <definedName name="_____CMJ3">[1]Bosco!#REF!</definedName>
    <definedName name="_____PTI1" localSheetId="0">#REF!</definedName>
    <definedName name="_____PTI1">#REF!</definedName>
    <definedName name="_____PTI10">[4]Force!$F$56</definedName>
    <definedName name="_____PTI11" localSheetId="0">#REF!</definedName>
    <definedName name="_____PTI11">#REF!</definedName>
    <definedName name="_____PTI12" localSheetId="0">#REF!</definedName>
    <definedName name="_____PTI12">#REF!</definedName>
    <definedName name="_____PTI13" localSheetId="0">#REF!</definedName>
    <definedName name="_____PTI13">#REF!</definedName>
    <definedName name="_____PTI14" localSheetId="0">#REF!</definedName>
    <definedName name="_____PTI14">#REF!</definedName>
    <definedName name="_____PTI15" localSheetId="0">#REF!</definedName>
    <definedName name="_____PTI15">#REF!</definedName>
    <definedName name="_____PTI16" localSheetId="0">#REF!</definedName>
    <definedName name="_____PTI16">#REF!</definedName>
    <definedName name="_____PTI17" localSheetId="0">#REF!</definedName>
    <definedName name="_____PTI17">#REF!</definedName>
    <definedName name="_____PTI18" localSheetId="0">#REF!</definedName>
    <definedName name="_____PTI18">#REF!</definedName>
    <definedName name="_____PTI19" localSheetId="0">#REF!</definedName>
    <definedName name="_____PTI19">#REF!</definedName>
    <definedName name="_____PTI2" localSheetId="0">#REF!</definedName>
    <definedName name="_____PTI2">#REF!</definedName>
    <definedName name="_____PTI20" localSheetId="0">#REF!</definedName>
    <definedName name="_____PTI20">#REF!</definedName>
    <definedName name="_____PTI21" localSheetId="0">#REF!</definedName>
    <definedName name="_____PTI21">#REF!</definedName>
    <definedName name="_____PTI3" localSheetId="0">#REF!</definedName>
    <definedName name="_____PTI3">#REF!</definedName>
    <definedName name="_____PTI4" localSheetId="0">#REF!</definedName>
    <definedName name="_____PTI4">#REF!</definedName>
    <definedName name="_____PTI5" localSheetId="0">#REF!</definedName>
    <definedName name="_____PTI5">#REF!</definedName>
    <definedName name="_____PTI6" localSheetId="0">#REF!</definedName>
    <definedName name="_____PTI6">#REF!</definedName>
    <definedName name="_____PTI7" localSheetId="0">#REF!</definedName>
    <definedName name="_____PTI7">#REF!</definedName>
    <definedName name="_____PTI8" localSheetId="0">#REF!</definedName>
    <definedName name="_____PTI8">#REF!</definedName>
    <definedName name="_____PTI9" localSheetId="0">#REF!</definedName>
    <definedName name="_____PTI9">#REF!</definedName>
    <definedName name="_____PTS3">[4]Force!$F$109</definedName>
    <definedName name="_____PTS4">[4]Force!$F$141</definedName>
    <definedName name="_____RM5">[4]Force!$F$2</definedName>
    <definedName name="_____RM6">[4]Force!$F$30</definedName>
    <definedName name="_____SJE1" localSheetId="0">[1]Bosco!#REF!</definedName>
    <definedName name="_____SJE1">[1]Bosco!#REF!</definedName>
    <definedName name="_____SJE2" localSheetId="0">[1]Bosco!#REF!</definedName>
    <definedName name="_____SJE2">[1]Bosco!#REF!</definedName>
    <definedName name="_____SJE3" localSheetId="0">[1]Bosco!#REF!</definedName>
    <definedName name="_____SJE3">[1]Bosco!#REF!</definedName>
    <definedName name="_____VF1">[4]vitesse!$F$2</definedName>
    <definedName name="_____VF2">[4]vitesse!$F$25</definedName>
    <definedName name="_____VF3">[4]vitesse!$F$48</definedName>
    <definedName name="_____VH1">[4]vitesse!$F$88</definedName>
    <definedName name="____CAE10">'[4]Programme indiv'!$I$9</definedName>
    <definedName name="____CAE7">[4]Energetique!$F$19</definedName>
    <definedName name="____CMJ1" localSheetId="0">[1]Bosco!#REF!</definedName>
    <definedName name="____CMJ1">[1]Bosco!#REF!</definedName>
    <definedName name="____CMJ2" localSheetId="0">[1]Bosco!#REF!</definedName>
    <definedName name="____CMJ2">[1]Bosco!#REF!</definedName>
    <definedName name="____CMJ3" localSheetId="0">[1]Bosco!#REF!</definedName>
    <definedName name="____CMJ3">[1]Bosco!#REF!</definedName>
    <definedName name="____PTI1" localSheetId="0">#REF!</definedName>
    <definedName name="____PTI1">#REF!</definedName>
    <definedName name="____PTI10">[4]Force!$F$56</definedName>
    <definedName name="____PTI11" localSheetId="0">#REF!</definedName>
    <definedName name="____PTI11">#REF!</definedName>
    <definedName name="____PTI12" localSheetId="0">#REF!</definedName>
    <definedName name="____PTI12">#REF!</definedName>
    <definedName name="____PTI13" localSheetId="0">#REF!</definedName>
    <definedName name="____PTI13">#REF!</definedName>
    <definedName name="____PTI14" localSheetId="0">#REF!</definedName>
    <definedName name="____PTI14">#REF!</definedName>
    <definedName name="____PTI15" localSheetId="0">#REF!</definedName>
    <definedName name="____PTI15">#REF!</definedName>
    <definedName name="____PTI16" localSheetId="0">#REF!</definedName>
    <definedName name="____PTI16">#REF!</definedName>
    <definedName name="____PTI17" localSheetId="0">#REF!</definedName>
    <definedName name="____PTI17">#REF!</definedName>
    <definedName name="____PTI18" localSheetId="0">#REF!</definedName>
    <definedName name="____PTI18">#REF!</definedName>
    <definedName name="____PTI19" localSheetId="0">#REF!</definedName>
    <definedName name="____PTI19">#REF!</definedName>
    <definedName name="____PTI2" localSheetId="0">#REF!</definedName>
    <definedName name="____PTI2">#REF!</definedName>
    <definedName name="____PTI20" localSheetId="0">#REF!</definedName>
    <definedName name="____PTI20">#REF!</definedName>
    <definedName name="____PTI21" localSheetId="0">#REF!</definedName>
    <definedName name="____PTI21">#REF!</definedName>
    <definedName name="____PTI3" localSheetId="0">#REF!</definedName>
    <definedName name="____PTI3">#REF!</definedName>
    <definedName name="____PTI4" localSheetId="0">#REF!</definedName>
    <definedName name="____PTI4">#REF!</definedName>
    <definedName name="____PTI5" localSheetId="0">#REF!</definedName>
    <definedName name="____PTI5">#REF!</definedName>
    <definedName name="____PTI6" localSheetId="0">#REF!</definedName>
    <definedName name="____PTI6">#REF!</definedName>
    <definedName name="____PTI7" localSheetId="0">#REF!</definedName>
    <definedName name="____PTI7">#REF!</definedName>
    <definedName name="____PTI8" localSheetId="0">#REF!</definedName>
    <definedName name="____PTI8">#REF!</definedName>
    <definedName name="____PTI9" localSheetId="0">#REF!</definedName>
    <definedName name="____PTI9">#REF!</definedName>
    <definedName name="____PTS3">[4]Force!$F$109</definedName>
    <definedName name="____PTS4">[4]Force!$F$141</definedName>
    <definedName name="____RM5">[4]Force!$F$2</definedName>
    <definedName name="____RM6">[4]Force!$F$30</definedName>
    <definedName name="____SJE1" localSheetId="0">[1]Bosco!#REF!</definedName>
    <definedName name="____SJE1">[1]Bosco!#REF!</definedName>
    <definedName name="____SJE2" localSheetId="0">[1]Bosco!#REF!</definedName>
    <definedName name="____SJE2">[1]Bosco!#REF!</definedName>
    <definedName name="____SJE3" localSheetId="0">[1]Bosco!#REF!</definedName>
    <definedName name="____SJE3">[1]Bosco!#REF!</definedName>
    <definedName name="____VF1">[4]vitesse!$F$2</definedName>
    <definedName name="____VF2">[4]vitesse!$F$25</definedName>
    <definedName name="____VF3">[4]vitesse!$F$48</definedName>
    <definedName name="____VH1">[4]vitesse!$F$88</definedName>
    <definedName name="___CAE10">'[4]Programme indiv'!$I$9</definedName>
    <definedName name="___CAE7">[4]Energetique!$F$19</definedName>
    <definedName name="___CMJ1" localSheetId="0">[1]Bosco!#REF!</definedName>
    <definedName name="___CMJ1">[1]Bosco!#REF!</definedName>
    <definedName name="___CMJ2" localSheetId="0">[1]Bosco!#REF!</definedName>
    <definedName name="___CMJ2">[1]Bosco!#REF!</definedName>
    <definedName name="___CMJ3" localSheetId="0">[1]Bosco!#REF!</definedName>
    <definedName name="___CMJ3">[1]Bosco!#REF!</definedName>
    <definedName name="___PTI1" localSheetId="0">#REF!</definedName>
    <definedName name="___PTI1">#REF!</definedName>
    <definedName name="___PTI10">[4]Force!$F$56</definedName>
    <definedName name="___PTI11" localSheetId="0">#REF!</definedName>
    <definedName name="___PTI11">#REF!</definedName>
    <definedName name="___PTI12" localSheetId="0">#REF!</definedName>
    <definedName name="___PTI12">#REF!</definedName>
    <definedName name="___PTI13" localSheetId="0">#REF!</definedName>
    <definedName name="___PTI13">#REF!</definedName>
    <definedName name="___PTI14" localSheetId="0">#REF!</definedName>
    <definedName name="___PTI14">#REF!</definedName>
    <definedName name="___PTI15" localSheetId="0">#REF!</definedName>
    <definedName name="___PTI15">#REF!</definedName>
    <definedName name="___PTI16" localSheetId="0">#REF!</definedName>
    <definedName name="___PTI16">#REF!</definedName>
    <definedName name="___PTI17" localSheetId="0">#REF!</definedName>
    <definedName name="___PTI17">#REF!</definedName>
    <definedName name="___PTI18" localSheetId="0">#REF!</definedName>
    <definedName name="___PTI18">#REF!</definedName>
    <definedName name="___PTI19" localSheetId="0">#REF!</definedName>
    <definedName name="___PTI19">#REF!</definedName>
    <definedName name="___PTI2" localSheetId="0">#REF!</definedName>
    <definedName name="___PTI2">#REF!</definedName>
    <definedName name="___PTI20" localSheetId="0">#REF!</definedName>
    <definedName name="___PTI20">#REF!</definedName>
    <definedName name="___PTI21" localSheetId="0">#REF!</definedName>
    <definedName name="___PTI21">#REF!</definedName>
    <definedName name="___PTI3" localSheetId="0">#REF!</definedName>
    <definedName name="___PTI3">#REF!</definedName>
    <definedName name="___PTI4" localSheetId="0">#REF!</definedName>
    <definedName name="___PTI4">#REF!</definedName>
    <definedName name="___PTI5" localSheetId="0">#REF!</definedName>
    <definedName name="___PTI5">#REF!</definedName>
    <definedName name="___PTI6" localSheetId="0">#REF!</definedName>
    <definedName name="___PTI6">#REF!</definedName>
    <definedName name="___PTI7" localSheetId="0">#REF!</definedName>
    <definedName name="___PTI7">#REF!</definedName>
    <definedName name="___PTI8" localSheetId="0">#REF!</definedName>
    <definedName name="___PTI8">#REF!</definedName>
    <definedName name="___PTI9" localSheetId="0">#REF!</definedName>
    <definedName name="___PTI9">#REF!</definedName>
    <definedName name="___PTS3">[4]Force!$F$109</definedName>
    <definedName name="___PTS4">[4]Force!$F$141</definedName>
    <definedName name="___RM5">[4]Force!$F$2</definedName>
    <definedName name="___RM6">[4]Force!$F$30</definedName>
    <definedName name="___SJE1" localSheetId="0">[1]Bosco!#REF!</definedName>
    <definedName name="___SJE1">[1]Bosco!#REF!</definedName>
    <definedName name="___SJE2" localSheetId="0">[1]Bosco!#REF!</definedName>
    <definedName name="___SJE2">[1]Bosco!#REF!</definedName>
    <definedName name="___SJE3" localSheetId="0">[1]Bosco!#REF!</definedName>
    <definedName name="___SJE3">[1]Bosco!#REF!</definedName>
    <definedName name="___VF1">[4]vitesse!$F$2</definedName>
    <definedName name="___VF2">[4]vitesse!$F$25</definedName>
    <definedName name="___VF3">[4]vitesse!$F$48</definedName>
    <definedName name="___VH1">[4]vitesse!$F$88</definedName>
    <definedName name="__CAE10">'[4]Programme indiv'!$I$9</definedName>
    <definedName name="__CAE7">[4]Energetique!$F$19</definedName>
    <definedName name="__CMJ1" localSheetId="0">[1]Bosco!#REF!</definedName>
    <definedName name="__CMJ1">[1]Bosco!#REF!</definedName>
    <definedName name="__CMJ2" localSheetId="0">[1]Bosco!#REF!</definedName>
    <definedName name="__CMJ2">[1]Bosco!#REF!</definedName>
    <definedName name="__CMJ3" localSheetId="0">[1]Bosco!#REF!</definedName>
    <definedName name="__CMJ3">[1]Bosco!#REF!</definedName>
    <definedName name="__PTI1" localSheetId="0">#REF!</definedName>
    <definedName name="__PTI1">#REF!</definedName>
    <definedName name="__PTI10">[4]Force!$F$56</definedName>
    <definedName name="__PTI11" localSheetId="0">#REF!</definedName>
    <definedName name="__PTI11">#REF!</definedName>
    <definedName name="__PTI12" localSheetId="0">#REF!</definedName>
    <definedName name="__PTI12">#REF!</definedName>
    <definedName name="__PTI13" localSheetId="0">#REF!</definedName>
    <definedName name="__PTI13">#REF!</definedName>
    <definedName name="__PTI14" localSheetId="0">#REF!</definedName>
    <definedName name="__PTI14">#REF!</definedName>
    <definedName name="__PTI15" localSheetId="0">#REF!</definedName>
    <definedName name="__PTI15">#REF!</definedName>
    <definedName name="__PTI16" localSheetId="0">#REF!</definedName>
    <definedName name="__PTI16">#REF!</definedName>
    <definedName name="__PTI17" localSheetId="0">#REF!</definedName>
    <definedName name="__PTI17">#REF!</definedName>
    <definedName name="__PTI18" localSheetId="0">#REF!</definedName>
    <definedName name="__PTI18">#REF!</definedName>
    <definedName name="__PTI19" localSheetId="0">#REF!</definedName>
    <definedName name="__PTI19">#REF!</definedName>
    <definedName name="__PTI2" localSheetId="0">#REF!</definedName>
    <definedName name="__PTI2">#REF!</definedName>
    <definedName name="__PTI20" localSheetId="0">#REF!</definedName>
    <definedName name="__PTI20">#REF!</definedName>
    <definedName name="__PTI21" localSheetId="0">#REF!</definedName>
    <definedName name="__PTI21">#REF!</definedName>
    <definedName name="__PTI3" localSheetId="0">#REF!</definedName>
    <definedName name="__PTI3">#REF!</definedName>
    <definedName name="__PTI4" localSheetId="0">#REF!</definedName>
    <definedName name="__PTI4">#REF!</definedName>
    <definedName name="__PTI5" localSheetId="0">#REF!</definedName>
    <definedName name="__PTI5">#REF!</definedName>
    <definedName name="__PTI6" localSheetId="0">#REF!</definedName>
    <definedName name="__PTI6">#REF!</definedName>
    <definedName name="__PTI7" localSheetId="0">#REF!</definedName>
    <definedName name="__PTI7">#REF!</definedName>
    <definedName name="__PTI8" localSheetId="0">#REF!</definedName>
    <definedName name="__PTI8">#REF!</definedName>
    <definedName name="__PTI9" localSheetId="0">#REF!</definedName>
    <definedName name="__PTI9">#REF!</definedName>
    <definedName name="__PTS3">[4]Force!$F$109</definedName>
    <definedName name="__PTS4">[4]Force!$F$141</definedName>
    <definedName name="__RM5">[4]Force!$F$2</definedName>
    <definedName name="__RM6">[4]Force!$F$30</definedName>
    <definedName name="__SJE1" localSheetId="0">[1]Bosco!#REF!</definedName>
    <definedName name="__SJE1">[1]Bosco!#REF!</definedName>
    <definedName name="__SJE2" localSheetId="0">[1]Bosco!#REF!</definedName>
    <definedName name="__SJE2">[1]Bosco!#REF!</definedName>
    <definedName name="__SJE3" localSheetId="0">[1]Bosco!#REF!</definedName>
    <definedName name="__SJE3">[1]Bosco!#REF!</definedName>
    <definedName name="__VF1">[4]vitesse!$F$2</definedName>
    <definedName name="__VF2">[4]vitesse!$F$25</definedName>
    <definedName name="__VF3">[4]vitesse!$F$48</definedName>
    <definedName name="__VH1">[4]vitesse!$F$88</definedName>
    <definedName name="__VMA1" localSheetId="0">[8]PASS_TOX.XLS!$Q$5</definedName>
    <definedName name="__VMA1">[8]PASS_TOX.XLS!$Q$5</definedName>
    <definedName name="__VMA2" localSheetId="0">[8]PASS_TOX.XLS!$Z$5</definedName>
    <definedName name="__VMA2">[8]PASS_TOX.XLS!$Z$5</definedName>
    <definedName name="__VMA3" localSheetId="0">[8]PASS_TOX.XLS!$H$32</definedName>
    <definedName name="__VMA3">[8]PASS_TOX.XLS!$H$32</definedName>
    <definedName name="__VMA4" localSheetId="0">[8]PASS_TOX.XLS!$Q$32</definedName>
    <definedName name="__VMA4">[8]PASS_TOX.XLS!$Q$32</definedName>
    <definedName name="__VMA5" localSheetId="0">[8]PASS_TOX.XLS!$Z$32</definedName>
    <definedName name="__VMA5">[8]PASS_TOX.XLS!$Z$32</definedName>
    <definedName name="_01_févr" localSheetId="0">#REF!</definedName>
    <definedName name="_01_févr">#REF!</definedName>
    <definedName name="_06_déc" localSheetId="0">#REF!</definedName>
    <definedName name="_06_déc">#REF!</definedName>
    <definedName name="_07_févr" localSheetId="0">#REF!</definedName>
    <definedName name="_07_févr">#REF!</definedName>
    <definedName name="_08_10_2004" localSheetId="0">#REF!</definedName>
    <definedName name="_08_10_2004">#REF!</definedName>
    <definedName name="_09_10_2004" localSheetId="0">#REF!</definedName>
    <definedName name="_09_10_2004">#REF!</definedName>
    <definedName name="_09_févr" localSheetId="0">#REF!</definedName>
    <definedName name="_09_févr">#REF!</definedName>
    <definedName name="_1" localSheetId="0">#REF!</definedName>
    <definedName name="_1">#REF!</definedName>
    <definedName name="_10" localSheetId="0">#REF!</definedName>
    <definedName name="_10">#REF!</definedName>
    <definedName name="_11" localSheetId="0">#REF!</definedName>
    <definedName name="_11">#REF!</definedName>
    <definedName name="_12" localSheetId="0">#REF!</definedName>
    <definedName name="_12">#REF!</definedName>
    <definedName name="_13" localSheetId="0">#REF!</definedName>
    <definedName name="_13">#REF!</definedName>
    <definedName name="_13_déc" localSheetId="0">#REF!</definedName>
    <definedName name="_13_déc">#REF!</definedName>
    <definedName name="_14" localSheetId="0">#REF!</definedName>
    <definedName name="_14">#REF!</definedName>
    <definedName name="_14_avr" localSheetId="0">[9]RM!$A$94</definedName>
    <definedName name="_14_avr">[10]RM!$A$94</definedName>
    <definedName name="_15" localSheetId="0">#REF!</definedName>
    <definedName name="_15">#REF!</definedName>
    <definedName name="_16" localSheetId="0">#REF!</definedName>
    <definedName name="_16">#REF!</definedName>
    <definedName name="_17" localSheetId="0">#REF!</definedName>
    <definedName name="_17">#REF!</definedName>
    <definedName name="_18" localSheetId="0">#REF!</definedName>
    <definedName name="_18">#REF!</definedName>
    <definedName name="_18_janv" localSheetId="0">#REF!</definedName>
    <definedName name="_18_janv">#REF!</definedName>
    <definedName name="_19" localSheetId="0">#REF!</definedName>
    <definedName name="_19">#REF!</definedName>
    <definedName name="_1cmj1_" localSheetId="0">[11]Bosco!#REF!</definedName>
    <definedName name="_1cmj1_">[12]Bosco!#REF!</definedName>
    <definedName name="_2" localSheetId="0">#REF!</definedName>
    <definedName name="_2">#REF!</definedName>
    <definedName name="_20" localSheetId="0">#REF!</definedName>
    <definedName name="_20">#REF!</definedName>
    <definedName name="_2010_TI" localSheetId="0">#REF!</definedName>
    <definedName name="_2010_TI">#REF!</definedName>
    <definedName name="_2010_TS" localSheetId="0">#REF!</definedName>
    <definedName name="_2010_TS">#REF!</definedName>
    <definedName name="_21" localSheetId="0">#REF!</definedName>
    <definedName name="_21">#REF!</definedName>
    <definedName name="_21_MAI_Dunkerque" localSheetId="0">#REF!</definedName>
    <definedName name="_21_MAI_Dunkerque">#REF!</definedName>
    <definedName name="_22" localSheetId="0">#REF!</definedName>
    <definedName name="_22">#REF!</definedName>
    <definedName name="_23" localSheetId="0">#REF!</definedName>
    <definedName name="_23">#REF!</definedName>
    <definedName name="_23_janv" localSheetId="0">#REF!</definedName>
    <definedName name="_23_janv">#REF!</definedName>
    <definedName name="_24" localSheetId="0">#REF!</definedName>
    <definedName name="_24">#REF!</definedName>
    <definedName name="_24_déc" localSheetId="0">#REF!</definedName>
    <definedName name="_24_déc">#REF!</definedName>
    <definedName name="_25" localSheetId="0">#REF!</definedName>
    <definedName name="_25">#REF!</definedName>
    <definedName name="_26" localSheetId="0">#REF!</definedName>
    <definedName name="_26">#REF!</definedName>
    <definedName name="_27" localSheetId="0">#REF!</definedName>
    <definedName name="_27">#REF!</definedName>
    <definedName name="_28" localSheetId="0">#REF!</definedName>
    <definedName name="_28">#REF!</definedName>
    <definedName name="_28_09_2004" localSheetId="0">#REF!</definedName>
    <definedName name="_28_09_2004">#REF!</definedName>
    <definedName name="_29" localSheetId="0">#REF!</definedName>
    <definedName name="_29">#REF!</definedName>
    <definedName name="_3" localSheetId="0">#REF!</definedName>
    <definedName name="_3">#REF!</definedName>
    <definedName name="_30" localSheetId="0">#REF!</definedName>
    <definedName name="_30">#REF!</definedName>
    <definedName name="_31" localSheetId="0">#REF!</definedName>
    <definedName name="_31">#REF!</definedName>
    <definedName name="_32" localSheetId="0">#REF!</definedName>
    <definedName name="_32">#REF!</definedName>
    <definedName name="_33" localSheetId="0">#REF!</definedName>
    <definedName name="_33">#REF!</definedName>
    <definedName name="_34" localSheetId="0">#REF!</definedName>
    <definedName name="_34">#REF!</definedName>
    <definedName name="_35" localSheetId="0">#REF!</definedName>
    <definedName name="_35">#REF!</definedName>
    <definedName name="_36" localSheetId="0">#REF!</definedName>
    <definedName name="_36">#REF!</definedName>
    <definedName name="_37" localSheetId="0">#REF!</definedName>
    <definedName name="_37">#REF!</definedName>
    <definedName name="_38" localSheetId="0">#REF!</definedName>
    <definedName name="_38">#REF!</definedName>
    <definedName name="_39" localSheetId="0">#REF!</definedName>
    <definedName name="_39">#REF!</definedName>
    <definedName name="_4" localSheetId="0">#REF!</definedName>
    <definedName name="_4">#REF!</definedName>
    <definedName name="_40" localSheetId="0">#REF!</definedName>
    <definedName name="_40">#REF!</definedName>
    <definedName name="_41" localSheetId="0">#REF!</definedName>
    <definedName name="_41">#REF!</definedName>
    <definedName name="_42" localSheetId="0">#REF!</definedName>
    <definedName name="_42">#REF!</definedName>
    <definedName name="_43" localSheetId="0">#REF!</definedName>
    <definedName name="_43">#REF!</definedName>
    <definedName name="_44" localSheetId="0">#REF!</definedName>
    <definedName name="_44">#REF!</definedName>
    <definedName name="_45" localSheetId="0">#REF!</definedName>
    <definedName name="_45">#REF!</definedName>
    <definedName name="_46" localSheetId="0">#REF!</definedName>
    <definedName name="_46">#REF!</definedName>
    <definedName name="_47" localSheetId="0">#REF!</definedName>
    <definedName name="_47">#REF!</definedName>
    <definedName name="_48" localSheetId="0">#REF!</definedName>
    <definedName name="_48">#REF!</definedName>
    <definedName name="_49" localSheetId="0">#REF!</definedName>
    <definedName name="_49">#REF!</definedName>
    <definedName name="_5" localSheetId="0">#REF!</definedName>
    <definedName name="_5">#REF!</definedName>
    <definedName name="_50" localSheetId="0">#REF!</definedName>
    <definedName name="_50">#REF!</definedName>
    <definedName name="_51" localSheetId="0">#REF!</definedName>
    <definedName name="_51">#REF!</definedName>
    <definedName name="_52" localSheetId="0">#REF!</definedName>
    <definedName name="_52">#REF!</definedName>
    <definedName name="_53" localSheetId="0">#REF!</definedName>
    <definedName name="_53">#REF!</definedName>
    <definedName name="_54" localSheetId="0">#REF!</definedName>
    <definedName name="_54">#REF!</definedName>
    <definedName name="_55" localSheetId="0">#REF!</definedName>
    <definedName name="_55">#REF!</definedName>
    <definedName name="_56" localSheetId="0">#REF!</definedName>
    <definedName name="_56">#REF!</definedName>
    <definedName name="_57" localSheetId="0">#REF!</definedName>
    <definedName name="_57">#REF!</definedName>
    <definedName name="_58" localSheetId="0">#REF!</definedName>
    <definedName name="_58">#REF!</definedName>
    <definedName name="_59" localSheetId="0">#REF!</definedName>
    <definedName name="_59">#REF!</definedName>
    <definedName name="_6" localSheetId="0">#REF!</definedName>
    <definedName name="_6">#REF!</definedName>
    <definedName name="_60" localSheetId="0">#REF!</definedName>
    <definedName name="_60">#REF!</definedName>
    <definedName name="_61" localSheetId="0">#REF!</definedName>
    <definedName name="_61">#REF!</definedName>
    <definedName name="_62" localSheetId="0">#REF!</definedName>
    <definedName name="_62">#REF!</definedName>
    <definedName name="_63" localSheetId="0">#REF!</definedName>
    <definedName name="_63">#REF!</definedName>
    <definedName name="_64" localSheetId="0">#REF!</definedName>
    <definedName name="_64">#REF!</definedName>
    <definedName name="_65" localSheetId="0">#REF!</definedName>
    <definedName name="_65">#REF!</definedName>
    <definedName name="_66" localSheetId="0">#REF!</definedName>
    <definedName name="_66">#REF!</definedName>
    <definedName name="_67" localSheetId="0">#REF!</definedName>
    <definedName name="_67">#REF!</definedName>
    <definedName name="_68" localSheetId="0">#REF!</definedName>
    <definedName name="_68">#REF!</definedName>
    <definedName name="_69" localSheetId="0">#REF!</definedName>
    <definedName name="_69">#REF!</definedName>
    <definedName name="_7" localSheetId="0">#REF!</definedName>
    <definedName name="_7">#REF!</definedName>
    <definedName name="_70" localSheetId="0">#REF!</definedName>
    <definedName name="_70">#REF!</definedName>
    <definedName name="_71" localSheetId="0">#REF!</definedName>
    <definedName name="_71">#REF!</definedName>
    <definedName name="_72" localSheetId="0">#REF!</definedName>
    <definedName name="_72">#REF!</definedName>
    <definedName name="_73" localSheetId="0">#REF!</definedName>
    <definedName name="_73">#REF!</definedName>
    <definedName name="_74" localSheetId="0">#REF!</definedName>
    <definedName name="_74">#REF!</definedName>
    <definedName name="_75" localSheetId="0">#REF!</definedName>
    <definedName name="_75">#REF!</definedName>
    <definedName name="_76" localSheetId="0">#REF!</definedName>
    <definedName name="_76">#REF!</definedName>
    <definedName name="_77" localSheetId="0">#REF!</definedName>
    <definedName name="_77">#REF!</definedName>
    <definedName name="_78" localSheetId="0">#REF!</definedName>
    <definedName name="_78">#REF!</definedName>
    <definedName name="_79" localSheetId="0">#REF!</definedName>
    <definedName name="_79">#REF!</definedName>
    <definedName name="_8" localSheetId="0">#REF!</definedName>
    <definedName name="_8">#REF!</definedName>
    <definedName name="_80" localSheetId="0">#REF!</definedName>
    <definedName name="_80">#REF!</definedName>
    <definedName name="_81" localSheetId="0">#REF!</definedName>
    <definedName name="_81">#REF!</definedName>
    <definedName name="_82" localSheetId="0">#REF!</definedName>
    <definedName name="_82">#REF!</definedName>
    <definedName name="_83" localSheetId="0">#REF!</definedName>
    <definedName name="_83">#REF!</definedName>
    <definedName name="_84" localSheetId="0">#REF!</definedName>
    <definedName name="_84">#REF!</definedName>
    <definedName name="_85" localSheetId="0">#REF!</definedName>
    <definedName name="_85">#REF!</definedName>
    <definedName name="_86" localSheetId="0">#REF!</definedName>
    <definedName name="_86">#REF!</definedName>
    <definedName name="_87" localSheetId="0">#REF!</definedName>
    <definedName name="_87">#REF!</definedName>
    <definedName name="_9" localSheetId="0">#REF!</definedName>
    <definedName name="_9">#REF!</definedName>
    <definedName name="_CAE10">'[4]Programme indiv'!$I$9</definedName>
    <definedName name="_CAE7">[4]Energetique!$F$19</definedName>
    <definedName name="_CMJ1" localSheetId="0">[13]Bosco!#REF!</definedName>
    <definedName name="_CMJ1">[13]Bosco!#REF!</definedName>
    <definedName name="_CMJ2" localSheetId="0">[13]Bosco!#REF!</definedName>
    <definedName name="_CMJ2">[13]Bosco!#REF!</definedName>
    <definedName name="_CMJ3" localSheetId="0">[13]Bosco!#REF!</definedName>
    <definedName name="_CMJ3">[13]Bosco!#REF!</definedName>
    <definedName name="_FTS36" localSheetId="0">#REF!</definedName>
    <definedName name="_FTS36">#REF!</definedName>
    <definedName name="_MTI1" localSheetId="0">#REF!</definedName>
    <definedName name="_MTI1">#REF!</definedName>
    <definedName name="_MTI2" localSheetId="0">#REF!</definedName>
    <definedName name="_MTI2">#REF!</definedName>
    <definedName name="_MTS1" localSheetId="0">#REF!</definedName>
    <definedName name="_MTS1">#REF!</definedName>
    <definedName name="_MTS2" localSheetId="0">#REF!</definedName>
    <definedName name="_MTS2">#REF!</definedName>
    <definedName name="_Order1" hidden="1">0</definedName>
    <definedName name="_pl3" localSheetId="0">#REF!</definedName>
    <definedName name="_pl3">#REF!</definedName>
    <definedName name="_PTI1" localSheetId="0">#REF!</definedName>
    <definedName name="_PTI1">#REF!</definedName>
    <definedName name="_PTI10">[4]Force!$F$56</definedName>
    <definedName name="_PTI11" localSheetId="0">#REF!</definedName>
    <definedName name="_PTI11">#REF!</definedName>
    <definedName name="_PTI12" localSheetId="0">#REF!</definedName>
    <definedName name="_PTI12">#REF!</definedName>
    <definedName name="_PTI13" localSheetId="0">#REF!</definedName>
    <definedName name="_PTI13">#REF!</definedName>
    <definedName name="_PTI14" localSheetId="0">#REF!</definedName>
    <definedName name="_PTI14">#REF!</definedName>
    <definedName name="_PTI15" localSheetId="0">#REF!</definedName>
    <definedName name="_PTI15">#REF!</definedName>
    <definedName name="_PTI16" localSheetId="0">#REF!</definedName>
    <definedName name="_PTI16">#REF!</definedName>
    <definedName name="_PTI17" localSheetId="0">#REF!</definedName>
    <definedName name="_PTI17">#REF!</definedName>
    <definedName name="_PTI18" localSheetId="0">#REF!</definedName>
    <definedName name="_PTI18">#REF!</definedName>
    <definedName name="_PTI19" localSheetId="0">#REF!</definedName>
    <definedName name="_PTI19">#REF!</definedName>
    <definedName name="_PTI2" localSheetId="0">#REF!</definedName>
    <definedName name="_PTI2">#REF!</definedName>
    <definedName name="_PTI20" localSheetId="0">#REF!</definedName>
    <definedName name="_PTI20">#REF!</definedName>
    <definedName name="_PTI21" localSheetId="0">#REF!</definedName>
    <definedName name="_PTI21">#REF!</definedName>
    <definedName name="_PTI3" localSheetId="0">#REF!</definedName>
    <definedName name="_PTI3">#REF!</definedName>
    <definedName name="_PTI4" localSheetId="0">#REF!</definedName>
    <definedName name="_PTI4">#REF!</definedName>
    <definedName name="_PTI5" localSheetId="0">#REF!</definedName>
    <definedName name="_PTI5">#REF!</definedName>
    <definedName name="_PTI6" localSheetId="0">#REF!</definedName>
    <definedName name="_PTI6">#REF!</definedName>
    <definedName name="_PTI7" localSheetId="0">#REF!</definedName>
    <definedName name="_PTI7">#REF!</definedName>
    <definedName name="_PTI8" localSheetId="0">#REF!</definedName>
    <definedName name="_PTI8">#REF!</definedName>
    <definedName name="_PTI9" localSheetId="0">#REF!</definedName>
    <definedName name="_PTI9">#REF!</definedName>
    <definedName name="_PTS3">[4]Force!$F$109</definedName>
    <definedName name="_PTS4">[4]Force!$F$141</definedName>
    <definedName name="_RM5">[4]Force!$F$2</definedName>
    <definedName name="_RM6">[4]Force!$F$30</definedName>
    <definedName name="_SJE1" localSheetId="0">[13]Bosco!#REF!</definedName>
    <definedName name="_SJE1">[13]Bosco!#REF!</definedName>
    <definedName name="_SJE2" localSheetId="0">[13]Bosco!#REF!</definedName>
    <definedName name="_SJE2">[13]Bosco!#REF!</definedName>
    <definedName name="_SJE3" localSheetId="0">[13]Bosco!#REF!</definedName>
    <definedName name="_SJE3">[13]Bosco!#REF!</definedName>
    <definedName name="_VF1">[4]vitesse!$F$2</definedName>
    <definedName name="_VF2">[4]vitesse!$F$25</definedName>
    <definedName name="_VF3">[4]vitesse!$F$48</definedName>
    <definedName name="_VH1">[4]vitesse!$F$88</definedName>
    <definedName name="_VMA1" localSheetId="0">[8]PASS_TOX.XLS!$Q$5</definedName>
    <definedName name="_VMA1">[8]PASS_TOX.XLS!$Q$5</definedName>
    <definedName name="_VMA2" localSheetId="0">[8]PASS_TOX.XLS!$Z$5</definedName>
    <definedName name="_VMA2">[8]PASS_TOX.XLS!$Z$5</definedName>
    <definedName name="_VMA3" localSheetId="0">[8]PASS_TOX.XLS!$H$32</definedName>
    <definedName name="_VMA3">[8]PASS_TOX.XLS!$H$32</definedName>
    <definedName name="_VMA4" localSheetId="0">[8]PASS_TOX.XLS!$Q$32</definedName>
    <definedName name="_VMA4">[8]PASS_TOX.XLS!$Q$32</definedName>
    <definedName name="_VMA5" localSheetId="0">[8]PASS_TOX.XLS!$Z$32</definedName>
    <definedName name="_VMA5">[8]PASS_TOX.XLS!$Z$32</definedName>
    <definedName name="A" localSheetId="0">#REF!</definedName>
    <definedName name="A">#REF!</definedName>
    <definedName name="AA" localSheetId="0">#REF!</definedName>
    <definedName name="AA">#REF!</definedName>
    <definedName name="Abaisseursfrontal" localSheetId="0">#REF!</definedName>
    <definedName name="Abaisseursfrontal">'[2]Prise de max'!#REF!</definedName>
    <definedName name="Alimentation" localSheetId="0">[14]Items!$Q$2:$Q$6</definedName>
    <definedName name="Alimentation">[14]Items!$Q$2:$Q$6</definedName>
    <definedName name="Amiot" localSheetId="0">#REF!</definedName>
    <definedName name="Amiot">#REF!</definedName>
    <definedName name="AmiotDonnées" localSheetId="0">#REF!</definedName>
    <definedName name="AmiotDonnées">#REF!</definedName>
    <definedName name="antiga" localSheetId="0">#REF!</definedName>
    <definedName name="antiga">#REF!</definedName>
    <definedName name="ArrêtTravailphysique" localSheetId="0">[14]Items!$AA$2:$AA$3</definedName>
    <definedName name="ArrêtTravailphysique">[14]Items!$AA$2:$AA$3</definedName>
    <definedName name="ArrêtVolley" localSheetId="0">[14]Items!$Z$2:$Z$3</definedName>
    <definedName name="ArrêtVolley">[14]Items!$Z$2:$Z$3</definedName>
    <definedName name="Arrigoni" localSheetId="0">#REF!</definedName>
    <definedName name="Arrigoni">#REF!</definedName>
    <definedName name="ArrigoniDonnées" localSheetId="0">#REF!</definedName>
    <definedName name="ArrigoniDonnées">#REF!</definedName>
    <definedName name="Athlète" localSheetId="0">#REF!</definedName>
    <definedName name="Athlète">#REF!</definedName>
    <definedName name="B" localSheetId="0">#REF!</definedName>
    <definedName name="B">#REF!</definedName>
    <definedName name="BASE" localSheetId="0">#REF!</definedName>
    <definedName name="BASE">#REF!</definedName>
    <definedName name="BB" localSheetId="0">#REF!</definedName>
    <definedName name="BB">#REF!</definedName>
    <definedName name="Bégue" localSheetId="0">#REF!</definedName>
    <definedName name="Bégue">#REF!</definedName>
    <definedName name="BégueDonnées" localSheetId="0">#REF!</definedName>
    <definedName name="BégueDonnées">#REF!</definedName>
    <definedName name="Blessures" localSheetId="0">#REF!</definedName>
    <definedName name="Blessures">#REF!</definedName>
    <definedName name="bord" localSheetId="0">#REF!</definedName>
    <definedName name="bord">#REF!</definedName>
    <definedName name="cadets" localSheetId="0">#REF!</definedName>
    <definedName name="cadets">#REF!</definedName>
    <definedName name="CAE" localSheetId="0">#REF!</definedName>
    <definedName name="CAE">#REF!</definedName>
    <definedName name="Cardio" localSheetId="0">#REF!</definedName>
    <definedName name="Cardio">#REF!</definedName>
    <definedName name="CC" localSheetId="0">#REF!</definedName>
    <definedName name="CC">#REF!</definedName>
    <definedName name="CEI" localSheetId="0">#REF!</definedName>
    <definedName name="CEI">#REF!</definedName>
    <definedName name="CFTI1" localSheetId="0">#REF!</definedName>
    <definedName name="CFTI1">#REF!</definedName>
    <definedName name="CFTI2" localSheetId="0">#REF!</definedName>
    <definedName name="CFTI2">#REF!</definedName>
    <definedName name="CFTS" localSheetId="0">#REF!</definedName>
    <definedName name="CFTS">#REF!</definedName>
    <definedName name="cohen" localSheetId="0">'[15]Programme indiv'!#REF!</definedName>
    <definedName name="cohen">'[15]Programme indiv'!#REF!</definedName>
    <definedName name="couleurs" localSheetId="0">#REF!</definedName>
    <definedName name="couleurs">#REF!</definedName>
    <definedName name="_xlnm.Criteria" localSheetId="0">[16]Séa!#REF!</definedName>
    <definedName name="_xlnm.Criteria">[17]Séa!#REF!</definedName>
    <definedName name="Cselenko" localSheetId="0">#REF!</definedName>
    <definedName name="Cselenko">#REF!</definedName>
    <definedName name="CselenkoDonnées" localSheetId="0">#REF!</definedName>
    <definedName name="CselenkoDonnées">#REF!</definedName>
    <definedName name="d" localSheetId="0">#REF!</definedName>
    <definedName name="d">#REF!</definedName>
    <definedName name="date" localSheetId="0">[13]Bosco!#REF!</definedName>
    <definedName name="date">[13]Bosco!#REF!</definedName>
    <definedName name="DORSAUX" localSheetId="0">[9]Gainages!$P$2:$Y$22</definedName>
    <definedName name="DORSAUX">[10]Gainages!$P$2:$Y$22</definedName>
    <definedName name="DROITS" localSheetId="0">[9]Gainages!$A$2:$N$20</definedName>
    <definedName name="DROITS">[10]Gainages!$A$2:$N$20</definedName>
    <definedName name="Duréeblessureenjours" localSheetId="0">[14]Items!$Y$2:$Y$81</definedName>
    <definedName name="Duréeblessureenjours">[14]Items!$Y$2:$Y$81</definedName>
    <definedName name="E" localSheetId="0">#REF!</definedName>
    <definedName name="E">#REF!</definedName>
    <definedName name="EE" localSheetId="0">#REF!</definedName>
    <definedName name="EE">#REF!</definedName>
    <definedName name="Etatmoral" localSheetId="0">[14]Items!$R$2:$R$4</definedName>
    <definedName name="Etatmoral">[14]Items!$R$2:$R$4</definedName>
    <definedName name="Etatphysique" localSheetId="0">[14]Items!$S$2:$S$4</definedName>
    <definedName name="Etatphysique">[14]Items!$S$2:$S$4</definedName>
    <definedName name="ETE_2010" localSheetId="0">#REF!</definedName>
    <definedName name="ETE_2010">#REF!</definedName>
    <definedName name="Excel_BuiltIn_Print_Area_1" localSheetId="0">#REF!</definedName>
    <definedName name="Excel_BuiltIn_Print_Area_1">#REF!</definedName>
    <definedName name="Excel_BuiltIn_Print_Area_2" localSheetId="0">#REF!</definedName>
    <definedName name="Excel_BuiltIn_Print_Area_2">#REF!</definedName>
    <definedName name="F" localSheetId="0">#REF!</definedName>
    <definedName name="F">#REF!</definedName>
    <definedName name="Fabre" localSheetId="0">#REF!</definedName>
    <definedName name="Fabre">#REF!</definedName>
    <definedName name="FabreDonnées" localSheetId="0">#REF!</definedName>
    <definedName name="FabreDonnées">#REF!</definedName>
    <definedName name="FDTI" localSheetId="0">[9]RM!$A$14</definedName>
    <definedName name="FDTI">[10]RM!$A$14</definedName>
    <definedName name="FDTS" localSheetId="0">[9]RM!$A$26</definedName>
    <definedName name="FDTS">[10]RM!$A$26</definedName>
    <definedName name="FEEDBACK" localSheetId="0">#REF!</definedName>
    <definedName name="FEEDBACK">#REF!</definedName>
    <definedName name="FF" localSheetId="0">#REF!</definedName>
    <definedName name="FF">#REF!</definedName>
    <definedName name="_xlnm.Recorder" localSheetId="0">#REF!</definedName>
    <definedName name="_xlnm.Recorder">#REF!</definedName>
    <definedName name="Forme" localSheetId="0">#REF!</definedName>
    <definedName name="Forme">#REF!</definedName>
    <definedName name="FTT" localSheetId="0">#REF!</definedName>
    <definedName name="FTT">#REF!</definedName>
    <definedName name="FTT_2" localSheetId="0">#REF!</definedName>
    <definedName name="FTT_2">#REF!</definedName>
    <definedName name="FTT_3" localSheetId="0">#REF!</definedName>
    <definedName name="FTT_3">#REF!</definedName>
    <definedName name="FTT_5" localSheetId="0">#REF!</definedName>
    <definedName name="FTT_5">#REF!</definedName>
    <definedName name="FV" localSheetId="0">#REF!</definedName>
    <definedName name="FV">#REF!</definedName>
    <definedName name="FVTI1" localSheetId="0">#REF!</definedName>
    <definedName name="FVTI1">#REF!</definedName>
    <definedName name="FVTI10" localSheetId="0">#REF!</definedName>
    <definedName name="FVTI10">#REF!</definedName>
    <definedName name="FVTI11" localSheetId="0">#REF!</definedName>
    <definedName name="FVTI11">#REF!</definedName>
    <definedName name="FVTI12" localSheetId="0">#REF!</definedName>
    <definedName name="FVTI12">#REF!</definedName>
    <definedName name="FVTI14" localSheetId="0">#REF!</definedName>
    <definedName name="FVTI14">#REF!</definedName>
    <definedName name="FVTI15">[4]Force!$F$206</definedName>
    <definedName name="FVTI16" localSheetId="0">#REF!</definedName>
    <definedName name="FVTI16">#REF!</definedName>
    <definedName name="FVTI17" localSheetId="0">#REF!</definedName>
    <definedName name="FVTI17">#REF!</definedName>
    <definedName name="FVTI18" localSheetId="0">#REF!</definedName>
    <definedName name="FVTI18">#REF!</definedName>
    <definedName name="FVTI19" localSheetId="0">#REF!</definedName>
    <definedName name="FVTI19">#REF!</definedName>
    <definedName name="FVTI2" localSheetId="0">#REF!</definedName>
    <definedName name="FVTI2">#REF!</definedName>
    <definedName name="FVTI20" localSheetId="0">#REF!</definedName>
    <definedName name="FVTI20">#REF!</definedName>
    <definedName name="FVTI22" localSheetId="0">#REF!</definedName>
    <definedName name="FVTI22">#REF!</definedName>
    <definedName name="FVTI24" localSheetId="0">#REF!</definedName>
    <definedName name="FVTI24">#REF!</definedName>
    <definedName name="FVTI25" localSheetId="0">#REF!</definedName>
    <definedName name="FVTI25">#REF!</definedName>
    <definedName name="FVTI26" localSheetId="0">#REF!</definedName>
    <definedName name="FVTI26">#REF!</definedName>
    <definedName name="FVTI27" localSheetId="0">#REF!</definedName>
    <definedName name="FVTI27">#REF!</definedName>
    <definedName name="FVTI27_2" localSheetId="0">#REF!</definedName>
    <definedName name="FVTI27_2">#REF!</definedName>
    <definedName name="FVTI28" localSheetId="0">#REF!</definedName>
    <definedName name="FVTI28">#REF!</definedName>
    <definedName name="FVTI29" localSheetId="0">#REF!</definedName>
    <definedName name="FVTI29">#REF!</definedName>
    <definedName name="FVTI3" localSheetId="0">#REF!</definedName>
    <definedName name="FVTI3">#REF!</definedName>
    <definedName name="FVTI30" localSheetId="0">#REF!</definedName>
    <definedName name="FVTI30">#REF!</definedName>
    <definedName name="FVTI32" localSheetId="0">#REF!</definedName>
    <definedName name="FVTI32">#REF!</definedName>
    <definedName name="FVTI34" localSheetId="0">#REF!</definedName>
    <definedName name="FVTI34">#REF!</definedName>
    <definedName name="FVTI35">[4]Force!$F$161</definedName>
    <definedName name="FVTI35_2" localSheetId="0">#REF!</definedName>
    <definedName name="FVTI35_2">#REF!</definedName>
    <definedName name="FVTI36" localSheetId="0">#REF!</definedName>
    <definedName name="FVTI36">#REF!</definedName>
    <definedName name="FVTI37" localSheetId="0">#REF!</definedName>
    <definedName name="FVTI37">#REF!</definedName>
    <definedName name="FVTI38" localSheetId="0">#REF!</definedName>
    <definedName name="FVTI38">#REF!</definedName>
    <definedName name="FVTI39" localSheetId="0">#REF!</definedName>
    <definedName name="FVTI39">#REF!</definedName>
    <definedName name="FVTI4" localSheetId="0">#REF!</definedName>
    <definedName name="FVTI4">#REF!</definedName>
    <definedName name="FVTI40" localSheetId="0">#REF!</definedName>
    <definedName name="FVTI40">#REF!</definedName>
    <definedName name="FVTI41" localSheetId="0">#REF!</definedName>
    <definedName name="FVTI41">#REF!</definedName>
    <definedName name="FVTI42" localSheetId="0">#REF!</definedName>
    <definedName name="FVTI42">#REF!</definedName>
    <definedName name="FVTI43" localSheetId="0">#REF!</definedName>
    <definedName name="FVTI43">#REF!</definedName>
    <definedName name="FVTI44" localSheetId="0">#REF!</definedName>
    <definedName name="FVTI44">#REF!</definedName>
    <definedName name="FVTI45" localSheetId="0">#REF!</definedName>
    <definedName name="FVTI45">#REF!</definedName>
    <definedName name="FVTI46" localSheetId="0">#REF!</definedName>
    <definedName name="FVTI46">#REF!</definedName>
    <definedName name="FVTI47" localSheetId="0">#REF!</definedName>
    <definedName name="FVTI47">#REF!</definedName>
    <definedName name="FVTI49" localSheetId="0">#REF!</definedName>
    <definedName name="FVTI49">#REF!</definedName>
    <definedName name="FVTI5" localSheetId="0">#REF!</definedName>
    <definedName name="FVTI5">#REF!</definedName>
    <definedName name="FVTI50" localSheetId="0">#REF!</definedName>
    <definedName name="FVTI50">#REF!</definedName>
    <definedName name="FVTI53" localSheetId="0">#REF!</definedName>
    <definedName name="FVTI53">#REF!</definedName>
    <definedName name="FVTI54" localSheetId="0">#REF!</definedName>
    <definedName name="FVTI54">#REF!</definedName>
    <definedName name="FVTI55" localSheetId="0">#REF!</definedName>
    <definedName name="FVTI55">#REF!</definedName>
    <definedName name="FVTI56" localSheetId="0">#REF!</definedName>
    <definedName name="FVTI56">#REF!</definedName>
    <definedName name="FVTI57" localSheetId="0">#REF!</definedName>
    <definedName name="FVTI57">#REF!</definedName>
    <definedName name="FVTI58" localSheetId="0">#REF!</definedName>
    <definedName name="FVTI58">#REF!</definedName>
    <definedName name="FVTI59" localSheetId="0">#REF!</definedName>
    <definedName name="FVTI59">#REF!</definedName>
    <definedName name="FVTI6" localSheetId="0">#REF!</definedName>
    <definedName name="FVTI6">#REF!</definedName>
    <definedName name="FVTI60" localSheetId="0">#REF!</definedName>
    <definedName name="FVTI60">#REF!</definedName>
    <definedName name="FVTI61" localSheetId="0">#REF!</definedName>
    <definedName name="FVTI61">#REF!</definedName>
    <definedName name="FVTI62" localSheetId="0">#REF!</definedName>
    <definedName name="FVTI62">#REF!</definedName>
    <definedName name="FVTI63" localSheetId="0">#REF!</definedName>
    <definedName name="FVTI63">#REF!</definedName>
    <definedName name="FVTI64" localSheetId="0">#REF!</definedName>
    <definedName name="FVTI64">#REF!</definedName>
    <definedName name="FVTI65" localSheetId="0">#REF!</definedName>
    <definedName name="FVTI65">#REF!</definedName>
    <definedName name="FVTI66" localSheetId="0">#REF!</definedName>
    <definedName name="FVTI66">#REF!</definedName>
    <definedName name="FVTI68" localSheetId="0">#REF!</definedName>
    <definedName name="FVTI68">#REF!</definedName>
    <definedName name="FVTI69" localSheetId="0">#REF!</definedName>
    <definedName name="FVTI69">#REF!</definedName>
    <definedName name="FVTI7" localSheetId="0">#REF!</definedName>
    <definedName name="FVTI7">#REF!</definedName>
    <definedName name="FVTI70" localSheetId="0">#REF!</definedName>
    <definedName name="FVTI70">#REF!</definedName>
    <definedName name="FVTI71" localSheetId="0">#REF!</definedName>
    <definedName name="FVTI71">#REF!</definedName>
    <definedName name="FVTI72" localSheetId="0">#REF!</definedName>
    <definedName name="FVTI72">#REF!</definedName>
    <definedName name="FVTI73" localSheetId="0">#REF!</definedName>
    <definedName name="FVTI73">#REF!</definedName>
    <definedName name="FVTI74" localSheetId="0">#REF!</definedName>
    <definedName name="FVTI74">#REF!</definedName>
    <definedName name="FVTI75" localSheetId="0">#REF!</definedName>
    <definedName name="FVTI75">#REF!</definedName>
    <definedName name="FVTI76" localSheetId="0">#REF!</definedName>
    <definedName name="FVTI76">#REF!</definedName>
    <definedName name="FVTI77" localSheetId="0">#REF!</definedName>
    <definedName name="FVTI77">#REF!</definedName>
    <definedName name="FVTI78" localSheetId="0">#REF!</definedName>
    <definedName name="FVTI78">#REF!</definedName>
    <definedName name="FVTI79" localSheetId="0">#REF!</definedName>
    <definedName name="FVTI79">#REF!</definedName>
    <definedName name="FVTI8" localSheetId="0">#REF!</definedName>
    <definedName name="FVTI8">#REF!</definedName>
    <definedName name="Gainages" localSheetId="0">#REF!</definedName>
    <definedName name="Gainages">#REF!</definedName>
    <definedName name="Gravité" localSheetId="0">[14]Items!$F$2:$F$3</definedName>
    <definedName name="Gravité">[14]Items!$F$2:$F$3</definedName>
    <definedName name="Haltéro_1" localSheetId="0">#REF!</definedName>
    <definedName name="Haltéro_1">#REF!</definedName>
    <definedName name="haltero_2" localSheetId="0">#REF!</definedName>
    <definedName name="haltero_2">#REF!</definedName>
    <definedName name="Haltéro_2" localSheetId="0">#REF!</definedName>
    <definedName name="Haltéro_2">#REF!</definedName>
    <definedName name="Haltéro_3" localSheetId="0">#REF!</definedName>
    <definedName name="Haltéro_3">#REF!</definedName>
    <definedName name="Haltéro_4" localSheetId="0">#REF!</definedName>
    <definedName name="Haltéro_4">#REF!</definedName>
    <definedName name="haltero2" localSheetId="0">#REF!</definedName>
    <definedName name="haltero2">#REF!</definedName>
    <definedName name="Items" localSheetId="0">#REF!</definedName>
    <definedName name="Items">#REF!</definedName>
    <definedName name="Latéralitéathlète" localSheetId="0">[14]Items!$E$2:$E$3</definedName>
    <definedName name="Latéralitéathlète">[14]Items!$E$2:$E$3</definedName>
    <definedName name="Latéralitéblessure" localSheetId="0">[14]Items!#REF!</definedName>
    <definedName name="Latéralitéblessure">[14]Items!#REF!</definedName>
    <definedName name="Latéralitéblessures" localSheetId="0">[14]Items!$D$2:$D$4</definedName>
    <definedName name="Latéralitéblessures">[14]Items!$D$2:$D$4</definedName>
    <definedName name="Lieu" localSheetId="0">#REF!</definedName>
    <definedName name="Lieu">#REF!</definedName>
    <definedName name="LieuStage" localSheetId="0">[14]Items!$T$2:$T$11</definedName>
    <definedName name="LieuStage">[14]Items!$T$2:$T$11</definedName>
    <definedName name="LISTE" localSheetId="0">#REF!</definedName>
    <definedName name="LISTE">#REF!</definedName>
    <definedName name="Listeexercices" localSheetId="0">#REF!</definedName>
    <definedName name="Listeexercices">[2]Listeexercices!$A$1:$A$46</definedName>
    <definedName name="Listeméthodes" localSheetId="0">#REF!</definedName>
    <definedName name="Listeméthodes">[2]!Tableau2[Thème travail]</definedName>
    <definedName name="LISTESEXERCICES">[18]Feuil1!$A$1:$A$46</definedName>
    <definedName name="listingexos" localSheetId="0">[19]Feuil1!$A$1:$A$46</definedName>
    <definedName name="listingexos">[19]Feuil1!$A$1:$A$46</definedName>
    <definedName name="localisation" localSheetId="0">#REF!</definedName>
    <definedName name="localisation">#REF!</definedName>
    <definedName name="Localisationgénérale" localSheetId="0">[14]Items!$B$2:$B$8</definedName>
    <definedName name="Localisationgénérale">[14]Items!$B$2:$B$8</definedName>
    <definedName name="Localisationprécise" localSheetId="0">[14]Items!$C$2:$C$19</definedName>
    <definedName name="Localisationprécise">[14]Items!$C$2:$C$19</definedName>
    <definedName name="loic" localSheetId="0">#REF!</definedName>
    <definedName name="loic">#REF!</definedName>
    <definedName name="Modalité" localSheetId="0">[14]Items!$X$2:$X$21</definedName>
    <definedName name="Modalité">[14]Items!$X$2:$X$21</definedName>
    <definedName name="Momentjournée" localSheetId="0">[14]Items!$J$2:$J$17</definedName>
    <definedName name="Momentjournée">[14]Items!$J$2:$J$17</definedName>
    <definedName name="Nom" localSheetId="0">#REF!</definedName>
    <definedName name="Nom">#REF!</definedName>
    <definedName name="Nombredejoursdestagesconsécutifs" localSheetId="0">[14]Items!$V$2:$V$22</definedName>
    <definedName name="Nombredejoursdestagesconsécutifs">[14]Items!$V$2:$V$22</definedName>
    <definedName name="Nombredentraînementconsécutifs" localSheetId="0">[14]Items!$W$2:$W$6</definedName>
    <definedName name="Nombredentraînementconsécutifs">[14]Items!$W$2:$W$6</definedName>
    <definedName name="O" localSheetId="0">#REF!</definedName>
    <definedName name="O">#REF!</definedName>
    <definedName name="OBLIQUES" localSheetId="0">[9]Gainages!$A$21:$N$39</definedName>
    <definedName name="OBLIQUES">[10]Gainages!$A$21:$N$39</definedName>
    <definedName name="Paillon" localSheetId="0">#REF!</definedName>
    <definedName name="Paillon">#REF!</definedName>
    <definedName name="PaillonDonnées" localSheetId="0">#REF!</definedName>
    <definedName name="PaillonDonnées">#REF!</definedName>
    <definedName name="Palier" localSheetId="0">[8]PASS_TOX.XLS!$F$1</definedName>
    <definedName name="Palier">[8]PASS_TOX.XLS!$F$1</definedName>
    <definedName name="PASSEURS" localSheetId="0">#REF!</definedName>
    <definedName name="PASSEURS">#REF!</definedName>
    <definedName name="Pathologie" localSheetId="0">[14]Items!$A$2:$A$14</definedName>
    <definedName name="Pathologie">[14]Items!$A$2:$A$14</definedName>
    <definedName name="Périodeovulation" localSheetId="0">[14]Items!$P$2:$P$4</definedName>
    <definedName name="Périodeovulation">[14]Items!$P$2:$P$4</definedName>
    <definedName name="Périoderègles" localSheetId="0">[14]Items!$O$2:$O$3</definedName>
    <definedName name="Périoderègles">[14]Items!$O$2:$O$3</definedName>
    <definedName name="PHYSAM" localSheetId="0">#REF!</definedName>
    <definedName name="PHYSAM">#REF!</definedName>
    <definedName name="PHYSPM" localSheetId="0">#REF!</definedName>
    <definedName name="PHYSPM">#REF!</definedName>
    <definedName name="Postes" localSheetId="0">#REF!</definedName>
    <definedName name="Postes">#REF!</definedName>
    <definedName name="précise" localSheetId="0">#REF!</definedName>
    <definedName name="précise">#REF!</definedName>
    <definedName name="PROGA" localSheetId="0">#REF!</definedName>
    <definedName name="PROGA">#REF!</definedName>
    <definedName name="PTI_18">[4]Force!$F$77</definedName>
    <definedName name="RA" localSheetId="0">#REF!</definedName>
    <definedName name="RA">#REF!</definedName>
    <definedName name="Racassa" localSheetId="0">#REF!</definedName>
    <definedName name="Racassa">#REF!</definedName>
    <definedName name="RacassaDonnées" localSheetId="0">#REF!</definedName>
    <definedName name="RacassaDonnées">#REF!</definedName>
    <definedName name="Récidive" localSheetId="0">[14]Items!$I$2:$I$3</definedName>
    <definedName name="Récidive">[14]Items!$I$2:$I$3</definedName>
    <definedName name="Reference" localSheetId="0">#REF!</definedName>
    <definedName name="Reference">#REF!</definedName>
    <definedName name="RM_1" localSheetId="0">#REF!</definedName>
    <definedName name="RM_1">#REF!</definedName>
    <definedName name="RM_2" localSheetId="0">#REF!</definedName>
    <definedName name="RM_2">#REF!</definedName>
    <definedName name="RM_26_10" localSheetId="0">#REF!</definedName>
    <definedName name="RM_26_10">#REF!</definedName>
    <definedName name="RMM_1" localSheetId="0">[20]RM!$A$38</definedName>
    <definedName name="RMM_1">[21]RM!$A$38</definedName>
    <definedName name="RMM_2" localSheetId="0">[20]RM!$A$61</definedName>
    <definedName name="RMM_2">[21]RM!$A$61</definedName>
    <definedName name="RMP">[22]Acceuil!$A$1</definedName>
    <definedName name="RMPTI" localSheetId="0">#REF!</definedName>
    <definedName name="RMPTI">#REF!</definedName>
    <definedName name="RMPTITS" localSheetId="0">#REF!</definedName>
    <definedName name="RMPTITS">#REF!</definedName>
    <definedName name="RMPTS" localSheetId="0">#REF!</definedName>
    <definedName name="RMPTS">#REF!</definedName>
    <definedName name="RMTI" localSheetId="0">#REF!</definedName>
    <definedName name="RMTI">#REF!</definedName>
    <definedName name="RMTS" localSheetId="0">[20]RM!$A$2</definedName>
    <definedName name="RMTS">[21]RM!$A$2</definedName>
    <definedName name="RPMTS" localSheetId="0">#REF!</definedName>
    <definedName name="RPMTS">#REF!</definedName>
    <definedName name="SandfordDonnées" localSheetId="0">#REF!</definedName>
    <definedName name="SandfordDonnées">#REF!</definedName>
    <definedName name="Sanford" localSheetId="0">#REF!</definedName>
    <definedName name="Sanford">#REF!</definedName>
    <definedName name="schleck" localSheetId="0">#REF!</definedName>
    <definedName name="schleck">#REF!</definedName>
    <definedName name="sd" localSheetId="0">[23]Séa!#REF!</definedName>
    <definedName name="sd">[23]Séa!#REF!</definedName>
    <definedName name="Sieste" localSheetId="0">[14]Items!$K$2:$K$3</definedName>
    <definedName name="Sieste">[14]Items!$K$2:$K$3</definedName>
    <definedName name="Soinseffectués" localSheetId="0">[14]Items!$G$2:$G$12</definedName>
    <definedName name="Soinseffectués">[14]Items!$G$2:$G$12</definedName>
    <definedName name="Soinseffectuésmédecin" localSheetId="0">[14]Items!$H$2:$H$10</definedName>
    <definedName name="Soinseffectuésmédecin">[14]Items!$H$2:$H$10</definedName>
    <definedName name="Sol" localSheetId="0">#REF!</definedName>
    <definedName name="Sol">#REF!</definedName>
    <definedName name="Sommeildernièrenuit" localSheetId="0">[14]Items!$L$2:$L$5</definedName>
    <definedName name="Sommeildernièrenuit">[14]Items!$L$2:$L$5</definedName>
    <definedName name="Sommeildernièresemaine" localSheetId="0">[14]Items!$M$2:$M$5</definedName>
    <definedName name="Sommeildernièresemaine">[14]Items!$M$2:$M$5</definedName>
    <definedName name="Sommeilderniers15jours" localSheetId="0">[14]Items!$N$2:$N$5</definedName>
    <definedName name="Sommeilderniers15jours">[14]Items!$N$2:$N$5</definedName>
    <definedName name="Sx" localSheetId="0">[13]Bosco!#REF!</definedName>
    <definedName name="Sx">[13]Bosco!#REF!</definedName>
    <definedName name="Temps_de_base" localSheetId="0">[8]PASS_TOX.XLS!#REF!</definedName>
    <definedName name="Temps_de_base">[8]PASS_TOX.XLS!#REF!</definedName>
    <definedName name="temps_limite" localSheetId="0">[8]PASS_TOX.XLS!$K$1</definedName>
    <definedName name="temps_limite">[8]PASS_TOX.XLS!$K$1</definedName>
    <definedName name="Test" localSheetId="0">[8]PASS_TOX.XLS!$H$1</definedName>
    <definedName name="test">#REF!</definedName>
    <definedName name="thèmecardio" localSheetId="0">#REF!</definedName>
    <definedName name="thèmecardio">#REF!</definedName>
    <definedName name="Thèmeséance" localSheetId="0">#REF!</definedName>
    <definedName name="Thèmeséance">#REF!</definedName>
    <definedName name="Thèmetravail" localSheetId="0">#REF!</definedName>
    <definedName name="Thèmetravail">#REF!</definedName>
    <definedName name="TI" localSheetId="0">#REF!</definedName>
    <definedName name="TI">#REF!</definedName>
    <definedName name="Train" localSheetId="0">#REF!</definedName>
    <definedName name="Train">#REF!</definedName>
    <definedName name="TS" localSheetId="0">#REF!</definedName>
    <definedName name="TS">#REF!</definedName>
    <definedName name="TypeSol" localSheetId="0">[14]Items!$U$2:$U$5</definedName>
    <definedName name="TypeSol">[14]Items!$U$2:$U$5</definedName>
    <definedName name="VBAMDETJOU" localSheetId="0">#REF!</definedName>
    <definedName name="VBAMDETJOU">#REF!</definedName>
    <definedName name="VBAMSC" localSheetId="0">#REF!</definedName>
    <definedName name="VBAMSC">#REF!</definedName>
    <definedName name="VBPMDETJOU" localSheetId="0">#REF!</definedName>
    <definedName name="VBPMDETJOU">#REF!</definedName>
    <definedName name="VBPMSC" localSheetId="0">#REF!</definedName>
    <definedName name="VBPMSC">#REF!</definedName>
    <definedName name="vitesse_spé" localSheetId="0">#REF!</definedName>
    <definedName name="vitesse_spé">#REF!</definedName>
    <definedName name="VMA" localSheetId="0">[8]PASS_TOX.XLS!$H$5</definedName>
    <definedName name="VMA">[8]PASS_TOX.XLS!$H$5</definedName>
    <definedName name="VMA_100" localSheetId="0">[8]PASS_TOX.XLS!$C$2</definedName>
    <definedName name="VMA_100">[8]PASS_TOX.XLS!$C$2</definedName>
    <definedName name="xx" localSheetId="0">'[24]Séances du jour'!$A$11:$P$31</definedName>
    <definedName name="xx">'[25]Séances du jour'!$A$11:$P$31</definedName>
    <definedName name="Z" localSheetId="0">#REF!</definedName>
    <definedName name="Z">#REF!</definedName>
    <definedName name="zz" localSheetId="0">[24]RM!$A$331:$M$366</definedName>
    <definedName name="zz">[25]RM!$A$331:$M$366</definedName>
    <definedName name="ZZZZ" localSheetId="0">#REF!</definedName>
    <definedName name="ZZZZ">#REF!</definedName>
  </definedNames>
  <calcPr calcId="145621"/>
</workbook>
</file>

<file path=xl/calcChain.xml><?xml version="1.0" encoding="utf-8"?>
<calcChain xmlns="http://schemas.openxmlformats.org/spreadsheetml/2006/main">
  <c r="Y58" i="1" l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D58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D55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D6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M60" i="1"/>
  <c r="Q60" i="1" l="1"/>
  <c r="W60" i="1"/>
  <c r="D60" i="1"/>
  <c r="F60" i="1"/>
  <c r="H60" i="1"/>
  <c r="J60" i="1"/>
  <c r="L60" i="1"/>
  <c r="N60" i="1"/>
  <c r="P60" i="1"/>
  <c r="R60" i="1"/>
  <c r="T60" i="1"/>
  <c r="V60" i="1"/>
  <c r="X60" i="1"/>
  <c r="E60" i="1"/>
  <c r="G60" i="1"/>
  <c r="I60" i="1"/>
  <c r="K60" i="1"/>
  <c r="O60" i="1"/>
  <c r="S60" i="1"/>
  <c r="U60" i="1"/>
  <c r="Y60" i="1"/>
</calcChain>
</file>

<file path=xl/sharedStrings.xml><?xml version="1.0" encoding="utf-8"?>
<sst xmlns="http://schemas.openxmlformats.org/spreadsheetml/2006/main" count="343" uniqueCount="76">
  <si>
    <t>Balnéo</t>
  </si>
  <si>
    <t>Cardio1</t>
  </si>
  <si>
    <t>Cardio2</t>
  </si>
  <si>
    <t>Décrassage</t>
  </si>
  <si>
    <t>Match amical</t>
  </si>
  <si>
    <t>Match officiel domicile</t>
  </si>
  <si>
    <t>Match officiel extérieur</t>
  </si>
  <si>
    <t>Muscu + Cardio1</t>
  </si>
  <si>
    <t>Muscu + Cardio2</t>
  </si>
  <si>
    <r>
      <t>Musculation</t>
    </r>
    <r>
      <rPr>
        <b/>
        <sz val="9"/>
        <color rgb="FF0000FF"/>
        <rFont val="Calibri"/>
        <family val="2"/>
        <scheme val="minor"/>
      </rPr>
      <t>1</t>
    </r>
  </si>
  <si>
    <t>Musculation2</t>
  </si>
  <si>
    <t>Volley / Muscu1</t>
  </si>
  <si>
    <t>Volley / Muscu2</t>
  </si>
  <si>
    <t>Récupération</t>
  </si>
  <si>
    <t>Repos matin</t>
  </si>
  <si>
    <t>Repos après-midi</t>
  </si>
  <si>
    <t>Repos journée</t>
  </si>
  <si>
    <t>Vacances</t>
  </si>
  <si>
    <t>Vidéo</t>
  </si>
  <si>
    <t>Volley1</t>
  </si>
  <si>
    <t>Volley2</t>
  </si>
  <si>
    <t>Voyage</t>
  </si>
  <si>
    <t>Match Amical</t>
  </si>
  <si>
    <t>J</t>
  </si>
  <si>
    <t>S</t>
  </si>
  <si>
    <t>Date</t>
  </si>
  <si>
    <t>Cardio matin</t>
  </si>
  <si>
    <t>Cardio après-midi</t>
  </si>
  <si>
    <t>Muscu + Cardio matin</t>
  </si>
  <si>
    <t>Muscu + Cardio après-midi</t>
  </si>
  <si>
    <t>Musculation matin</t>
  </si>
  <si>
    <t>Musculation après-midi</t>
  </si>
  <si>
    <t>Volley / Muscu matin</t>
  </si>
  <si>
    <t>Volley / Muscu après-midi</t>
  </si>
  <si>
    <t>Volley matin</t>
  </si>
  <si>
    <t>Volley après-midi</t>
  </si>
  <si>
    <t>8h00 8h30</t>
  </si>
  <si>
    <t>08h30 09h00</t>
  </si>
  <si>
    <t>09h00 09h30</t>
  </si>
  <si>
    <t>09h30 10h00</t>
  </si>
  <si>
    <t>10h00 10h30</t>
  </si>
  <si>
    <t>10h30 11h00</t>
  </si>
  <si>
    <t>11h00 11h30</t>
  </si>
  <si>
    <t>11h30 12h00</t>
  </si>
  <si>
    <t>12h00 12h30</t>
  </si>
  <si>
    <t>12h30 13h00</t>
  </si>
  <si>
    <t>13h00 13h30</t>
  </si>
  <si>
    <t>13h30 14h00</t>
  </si>
  <si>
    <t>14h00 14h30</t>
  </si>
  <si>
    <t>14h30 15h00</t>
  </si>
  <si>
    <t>15h00 15h30</t>
  </si>
  <si>
    <t>15h30 16h00</t>
  </si>
  <si>
    <t>16h00 16h30</t>
  </si>
  <si>
    <t>16h30 17h00</t>
  </si>
  <si>
    <t>17h00 17h30</t>
  </si>
  <si>
    <t>17h30 18h00</t>
  </si>
  <si>
    <t>18h00 18h30</t>
  </si>
  <si>
    <t>18h30 19h00</t>
  </si>
  <si>
    <t>19h00 19h30</t>
  </si>
  <si>
    <t>19h30 20h00</t>
  </si>
  <si>
    <t>20h00 20h30</t>
  </si>
  <si>
    <t>20h30 21h00</t>
  </si>
  <si>
    <t>21h00 21h30</t>
  </si>
  <si>
    <t xml:space="preserve">21h30 22h00 </t>
  </si>
  <si>
    <t>L</t>
  </si>
  <si>
    <t>Ma</t>
  </si>
  <si>
    <t>Me</t>
  </si>
  <si>
    <t>V</t>
  </si>
  <si>
    <t>D</t>
  </si>
  <si>
    <r>
      <t>Volley</t>
    </r>
    <r>
      <rPr>
        <b/>
        <sz val="9"/>
        <color rgb="FFFFFF00"/>
        <rFont val="Calibri"/>
        <family val="2"/>
        <scheme val="minor"/>
      </rPr>
      <t>2</t>
    </r>
  </si>
  <si>
    <r>
      <t>Muscu + Cardio</t>
    </r>
    <r>
      <rPr>
        <b/>
        <sz val="9"/>
        <color rgb="FFCC66FF"/>
        <rFont val="Calibri"/>
        <family val="2"/>
        <scheme val="minor"/>
      </rPr>
      <t>1</t>
    </r>
  </si>
  <si>
    <r>
      <t>Volley</t>
    </r>
    <r>
      <rPr>
        <b/>
        <sz val="9"/>
        <color rgb="FFFFFF00"/>
        <rFont val="Calibri"/>
        <family val="2"/>
        <scheme val="minor"/>
      </rPr>
      <t>1</t>
    </r>
  </si>
  <si>
    <r>
      <t>Musculation</t>
    </r>
    <r>
      <rPr>
        <b/>
        <sz val="9"/>
        <color rgb="FF0000FF"/>
        <rFont val="Calibri"/>
        <family val="2"/>
        <scheme val="minor"/>
      </rPr>
      <t>2</t>
    </r>
  </si>
  <si>
    <t>Total sélection</t>
  </si>
  <si>
    <t>Total saison</t>
  </si>
  <si>
    <t>Total pré saison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</si>
</sst>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3" formatCode="_-* #,##0.00\ _€_-;\-* #,##0.00\ _€_-;_-* &quot;-&quot;??\ _€_-;_-@_-"/>
    <numFmt numFmtId="164" formatCode="[$-F800]dddd\,\ mmmm\ dd\,\ yyyy"/>
    <numFmt numFmtId="165" formatCode="\+#0.00&quot; m/s&quot;;\-#0.00&quot; m/s&quot;"/>
    <numFmt numFmtId="166" formatCode="_-* #,##0\ _F_-;\-* #,##0\ _F_-;_-* &quot;-&quot;\ _F_-;_-@_-"/>
    <numFmt numFmtId="167" formatCode="_-* #,##0.00\ _F_-;\-* #,##0.00\ _F_-;_-* &quot;-&quot;??\ _F_-;_-@_-"/>
    <numFmt numFmtId="168" formatCode="_-* #,##0\ &quot;F&quot;_-;\-* #,##0\ &quot;F&quot;_-;_-* &quot;-&quot;\ &quot;F&quot;_-;_-@_-"/>
    <numFmt numFmtId="169" formatCode="_-* #,##0.00\ &quot;F&quot;_-;\-* #,##0.00\ &quot;F&quot;_-;_-* &quot;-&quot;??\ &quot;F&quot;_-;_-@_-"/>
    <numFmt numFmtId="170" formatCode="ddd\ dd/mm/yy"/>
    <numFmt numFmtId="171" formatCode="#,##0.00\ [$€];[Red]\-#,##0.00\ [$€]"/>
    <numFmt numFmtId="172" formatCode="#.##0\.00"/>
    <numFmt numFmtId="173" formatCode="000,000"/>
    <numFmt numFmtId="174" formatCode="[&lt;30000]#&quot;'&quot;#0&quot;''&quot;0;#&quot;'&quot;#0&quot;''&quot;00"/>
    <numFmt numFmtId="175" formatCode="\$#\.00"/>
    <numFmt numFmtId="176" formatCode="\$#\."/>
    <numFmt numFmtId="177" formatCode="\$#,##0\ ;\(\$#,##0\)"/>
    <numFmt numFmtId="178" formatCode="0&quot;.  &quot;"/>
    <numFmt numFmtId="179" formatCode="General_)&quot;Pts&quot;"/>
    <numFmt numFmtId="180" formatCode="[&gt;800]\ #0&quot;''&quot;00;#0&quot;''&quot;0"/>
    <numFmt numFmtId="181" formatCode="#0&quot;,&quot;00&quot; m&quot;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name val="MS Sans Serif"/>
      <family val="2"/>
    </font>
    <font>
      <b/>
      <sz val="9"/>
      <color rgb="FF0000FF"/>
      <name val="Calibri"/>
      <family val="2"/>
      <scheme val="minor"/>
    </font>
    <font>
      <sz val="9"/>
      <color theme="1"/>
      <name val="Calibri"/>
      <family val="2"/>
    </font>
    <font>
      <b/>
      <sz val="9"/>
      <color rgb="FFFFFF00"/>
      <name val="Calibri"/>
      <family val="2"/>
      <scheme val="minor"/>
    </font>
    <font>
      <b/>
      <sz val="9"/>
      <color rgb="FFCC66FF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2"/>
      <name val="Arial"/>
      <family val="2"/>
    </font>
    <font>
      <sz val="12"/>
      <name val="Arial"/>
      <family val="2"/>
    </font>
    <font>
      <b/>
      <sz val="11"/>
      <color indexed="56"/>
      <name val="Calibri"/>
      <family val="2"/>
    </font>
    <font>
      <b/>
      <sz val="1"/>
      <color indexed="8"/>
      <name val="Courier"/>
      <family val="3"/>
    </font>
    <font>
      <b/>
      <i/>
      <u/>
      <sz val="1"/>
      <color indexed="8"/>
      <name val="Courier"/>
      <family val="3"/>
    </font>
    <font>
      <sz val="18"/>
      <color indexed="22"/>
      <name val="Arial"/>
      <family val="2"/>
    </font>
    <font>
      <sz val="8"/>
      <color indexed="22"/>
      <name val="Arial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u/>
      <sz val="12.5"/>
      <color indexed="6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2.5"/>
      <color indexed="12"/>
      <name val="Arial"/>
      <family val="2"/>
    </font>
    <font>
      <b/>
      <sz val="12"/>
      <name val="Arial"/>
      <family val="2"/>
    </font>
    <font>
      <u/>
      <sz val="11"/>
      <color theme="10"/>
      <name val="Calibri"/>
      <family val="2"/>
    </font>
    <font>
      <u/>
      <sz val="7"/>
      <color indexed="12"/>
      <name val="Arial"/>
      <family val="2"/>
    </font>
    <font>
      <u/>
      <sz val="9.9"/>
      <color theme="10"/>
      <name val="Calibri"/>
      <family val="2"/>
    </font>
    <font>
      <u/>
      <sz val="8.25"/>
      <color theme="10"/>
      <name val="Calibri"/>
      <family val="2"/>
    </font>
    <font>
      <u/>
      <sz val="10"/>
      <color indexed="12"/>
      <name val="Arial"/>
      <family val="2"/>
    </font>
    <font>
      <b/>
      <sz val="12"/>
      <color indexed="12"/>
      <name val="Arial"/>
      <family val="2"/>
    </font>
    <font>
      <sz val="11"/>
      <color indexed="60"/>
      <name val="Calibri"/>
      <family val="2"/>
    </font>
    <font>
      <sz val="10"/>
      <name val="Times New Roman"/>
      <family val="1"/>
    </font>
    <font>
      <sz val="10"/>
      <name val="Verdana"/>
      <family val="2"/>
    </font>
    <font>
      <sz val="10"/>
      <name val="Tahoma"/>
      <family val="2"/>
    </font>
    <font>
      <sz val="12"/>
      <color theme="1"/>
      <name val="Calibri"/>
      <family val="2"/>
      <scheme val="minor"/>
    </font>
    <font>
      <b/>
      <sz val="11"/>
      <color indexed="63"/>
      <name val="Calibri"/>
      <family val="2"/>
    </font>
    <font>
      <sz val="10"/>
      <name val="Courier"/>
      <family val="3"/>
    </font>
    <font>
      <b/>
      <sz val="18"/>
      <color indexed="56"/>
      <name val="Cambria"/>
      <family val="2"/>
    </font>
    <font>
      <b/>
      <sz val="12"/>
      <color indexed="10"/>
      <name val="Arial"/>
      <family val="2"/>
    </font>
    <font>
      <sz val="10"/>
      <color indexed="24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CC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</borders>
  <cellStyleXfs count="316">
    <xf numFmtId="0" fontId="0" fillId="0" borderId="0"/>
    <xf numFmtId="0" fontId="4" fillId="0" borderId="0"/>
    <xf numFmtId="0" fontId="7" fillId="0" borderId="0"/>
    <xf numFmtId="165" fontId="13" fillId="0" borderId="0">
      <alignment horizontal="center" vertical="center"/>
    </xf>
    <xf numFmtId="165" fontId="13" fillId="0" borderId="0">
      <alignment horizontal="center" vertical="center"/>
    </xf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26" borderId="0" applyNumberFormat="0" applyBorder="0" applyAlignment="0" applyProtection="0"/>
    <xf numFmtId="0" fontId="14" fillId="29" borderId="0" applyNumberFormat="0" applyBorder="0" applyAlignment="0" applyProtection="0"/>
    <xf numFmtId="0" fontId="14" fillId="32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26" borderId="0" applyNumberFormat="0" applyBorder="0" applyAlignment="0" applyProtection="0"/>
    <xf numFmtId="0" fontId="14" fillId="29" borderId="0" applyNumberFormat="0" applyBorder="0" applyAlignment="0" applyProtection="0"/>
    <xf numFmtId="0" fontId="14" fillId="32" borderId="0" applyNumberFormat="0" applyBorder="0" applyAlignment="0" applyProtection="0"/>
    <xf numFmtId="0" fontId="14" fillId="29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26" borderId="0" applyNumberFormat="0" applyBorder="0" applyAlignment="0" applyProtection="0"/>
    <xf numFmtId="0" fontId="14" fillId="29" borderId="0" applyNumberFormat="0" applyBorder="0" applyAlignment="0" applyProtection="0"/>
    <xf numFmtId="0" fontId="14" fillId="32" borderId="0" applyNumberFormat="0" applyBorder="0" applyAlignment="0" applyProtection="0"/>
    <xf numFmtId="0" fontId="15" fillId="33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33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33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37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40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24" borderId="0" applyNumberFormat="0" applyBorder="0" applyAlignment="0" applyProtection="0"/>
    <xf numFmtId="0" fontId="18" fillId="25" borderId="0" applyNumberFormat="0" applyBorder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19" fillId="41" borderId="31" applyNumberFormat="0" applyAlignment="0" applyProtection="0"/>
    <xf numFmtId="0" fontId="20" fillId="42" borderId="32" applyNumberFormat="0" applyAlignment="0" applyProtection="0"/>
    <xf numFmtId="0" fontId="21" fillId="0" borderId="33" applyNumberFormat="0" applyFill="0" applyAlignment="0" applyProtection="0"/>
    <xf numFmtId="0" fontId="21" fillId="0" borderId="33" applyNumberFormat="0" applyFill="0" applyAlignment="0" applyProtection="0"/>
    <xf numFmtId="0" fontId="20" fillId="42" borderId="32" applyNumberFormat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14" fillId="43" borderId="34" applyNumberFormat="0" applyFont="0" applyAlignment="0" applyProtection="0"/>
    <xf numFmtId="0" fontId="14" fillId="43" borderId="34" applyNumberFormat="0" applyFont="0" applyAlignment="0" applyProtection="0"/>
    <xf numFmtId="0" fontId="14" fillId="43" borderId="34" applyNumberFormat="0" applyFont="0" applyAlignment="0" applyProtection="0"/>
    <xf numFmtId="0" fontId="14" fillId="43" borderId="34" applyNumberFormat="0" applyFont="0" applyAlignment="0" applyProtection="0"/>
    <xf numFmtId="0" fontId="14" fillId="43" borderId="34" applyNumberFormat="0" applyFont="0" applyAlignment="0" applyProtection="0"/>
    <xf numFmtId="0" fontId="14" fillId="43" borderId="34" applyNumberFormat="0" applyFont="0" applyAlignment="0" applyProtection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22" fillId="0" borderId="0" applyFont="0" applyFill="0" applyBorder="0" applyAlignment="0" applyProtection="0"/>
    <xf numFmtId="170" fontId="23" fillId="0" borderId="0" applyFill="0" applyBorder="0" applyProtection="0">
      <alignment horizontal="center" vertical="center"/>
    </xf>
    <xf numFmtId="170" fontId="23" fillId="0" borderId="0" applyFill="0" applyBorder="0" applyProtection="0">
      <alignment horizontal="center" vertical="center"/>
    </xf>
    <xf numFmtId="0" fontId="24" fillId="0" borderId="0" applyNumberFormat="0" applyFill="0" applyBorder="0" applyAlignment="0" applyProtection="0"/>
    <xf numFmtId="0" fontId="15" fillId="37" borderId="0" applyNumberFormat="0" applyBorder="0" applyAlignment="0" applyProtection="0"/>
    <xf numFmtId="0" fontId="15" fillId="38" borderId="0" applyNumberFormat="0" applyBorder="0" applyAlignment="0" applyProtection="0"/>
    <xf numFmtId="0" fontId="15" fillId="39" borderId="0" applyNumberFormat="0" applyBorder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40" borderId="0" applyNumberFormat="0" applyBorder="0" applyAlignment="0" applyProtection="0"/>
    <xf numFmtId="0" fontId="25" fillId="0" borderId="0">
      <protection locked="0"/>
    </xf>
    <xf numFmtId="0" fontId="26" fillId="0" borderId="0">
      <protection locked="0"/>
    </xf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171" fontId="7" fillId="0" borderId="0" applyFont="0" applyFill="0" applyBorder="0" applyAlignment="0" applyProtection="0"/>
    <xf numFmtId="0" fontId="30" fillId="0" borderId="0" applyNumberFormat="0" applyFill="0" applyBorder="0" applyAlignment="0" applyProtection="0"/>
    <xf numFmtId="172" fontId="31" fillId="0" borderId="0">
      <protection locked="0"/>
    </xf>
    <xf numFmtId="3" fontId="22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top"/>
      <protection locked="0"/>
    </xf>
    <xf numFmtId="0" fontId="18" fillId="25" borderId="0" applyNumberFormat="0" applyBorder="0" applyAlignment="0" applyProtection="0"/>
    <xf numFmtId="0" fontId="33" fillId="0" borderId="35" applyNumberFormat="0" applyFill="0" applyAlignment="0" applyProtection="0"/>
    <xf numFmtId="0" fontId="34" fillId="0" borderId="36" applyNumberFormat="0" applyFill="0" applyAlignment="0" applyProtection="0"/>
    <xf numFmtId="0" fontId="24" fillId="0" borderId="37" applyNumberFormat="0" applyFill="0" applyAlignment="0" applyProtection="0"/>
    <xf numFmtId="0" fontId="24" fillId="0" borderId="37" applyNumberFormat="0" applyFill="0" applyAlignment="0" applyProtection="0"/>
    <xf numFmtId="0" fontId="24" fillId="0" borderId="37" applyNumberFormat="0" applyFill="0" applyAlignment="0" applyProtection="0"/>
    <xf numFmtId="0" fontId="24" fillId="0" borderId="37" applyNumberFormat="0" applyFill="0" applyAlignment="0" applyProtection="0"/>
    <xf numFmtId="0" fontId="24" fillId="0" borderId="0" applyNumberForma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17" fillId="24" borderId="0" applyNumberFormat="0" applyBorder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29" fillId="28" borderId="31" applyNumberFormat="0" applyAlignment="0" applyProtection="0"/>
    <xf numFmtId="0" fontId="17" fillId="24" borderId="0" applyNumberFormat="0" applyBorder="0" applyAlignment="0" applyProtection="0"/>
    <xf numFmtId="173" fontId="36" fillId="0" borderId="38" applyFont="0" applyFill="0" applyBorder="0" applyAlignment="0" applyProtection="0">
      <alignment horizontal="center" vertical="center"/>
    </xf>
    <xf numFmtId="173" fontId="36" fillId="0" borderId="38" applyFont="0" applyFill="0" applyBorder="0" applyAlignment="0" applyProtection="0">
      <alignment horizontal="center" vertical="center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21" fillId="0" borderId="33" applyNumberFormat="0" applyFill="0" applyAlignment="0" applyProtection="0"/>
    <xf numFmtId="43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42" fillId="0" borderId="0">
      <alignment vertical="center"/>
    </xf>
    <xf numFmtId="174" fontId="42" fillId="0" borderId="0">
      <alignment vertical="center"/>
    </xf>
    <xf numFmtId="175" fontId="31" fillId="0" borderId="0">
      <protection locked="0"/>
    </xf>
    <xf numFmtId="176" fontId="31" fillId="0" borderId="0">
      <protection locked="0"/>
    </xf>
    <xf numFmtId="169" fontId="4" fillId="0" borderId="0" applyFont="0" applyFill="0" applyBorder="0" applyAlignment="0" applyProtection="0"/>
    <xf numFmtId="177" fontId="22" fillId="0" borderId="0" applyFont="0" applyFill="0" applyBorder="0" applyAlignment="0" applyProtection="0"/>
    <xf numFmtId="0" fontId="43" fillId="44" borderId="0" applyNumberFormat="0" applyBorder="0" applyAlignment="0" applyProtection="0"/>
    <xf numFmtId="0" fontId="43" fillId="44" borderId="0" applyNumberFormat="0" applyBorder="0" applyAlignment="0" applyProtection="0"/>
    <xf numFmtId="0" fontId="4" fillId="0" borderId="0"/>
    <xf numFmtId="0" fontId="44" fillId="0" borderId="0">
      <alignment vertical="center"/>
    </xf>
    <xf numFmtId="0" fontId="4" fillId="0" borderId="0"/>
    <xf numFmtId="0" fontId="4" fillId="0" borderId="0"/>
    <xf numFmtId="0" fontId="4" fillId="0" borderId="0"/>
    <xf numFmtId="0" fontId="45" fillId="0" borderId="0"/>
    <xf numFmtId="0" fontId="4" fillId="0" borderId="0"/>
    <xf numFmtId="0" fontId="4" fillId="0" borderId="0"/>
    <xf numFmtId="0" fontId="4" fillId="0" borderId="0"/>
    <xf numFmtId="0" fontId="4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indent="3"/>
    </xf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4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7" fillId="43" borderId="34" applyNumberFormat="0" applyFon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178" fontId="49" fillId="0" borderId="0" applyFont="0" applyFill="0" applyBorder="0" applyProtection="0">
      <alignment horizontal="right"/>
    </xf>
    <xf numFmtId="9" fontId="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18" fillId="25" borderId="0" applyNumberFormat="0" applyBorder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48" fillId="41" borderId="39" applyNumberFormat="0" applyAlignment="0" applyProtection="0"/>
    <xf numFmtId="0" fontId="30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3" fillId="0" borderId="35" applyNumberFormat="0" applyFill="0" applyAlignment="0" applyProtection="0"/>
    <xf numFmtId="0" fontId="34" fillId="0" borderId="36" applyNumberFormat="0" applyFill="0" applyAlignment="0" applyProtection="0"/>
    <xf numFmtId="0" fontId="24" fillId="0" borderId="37" applyNumberFormat="0" applyFill="0" applyAlignment="0" applyProtection="0"/>
    <xf numFmtId="0" fontId="24" fillId="0" borderId="37" applyNumberFormat="0" applyFill="0" applyAlignment="0" applyProtection="0"/>
    <xf numFmtId="0" fontId="24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33" fillId="0" borderId="35" applyNumberFormat="0" applyFill="0" applyAlignment="0" applyProtection="0"/>
    <xf numFmtId="0" fontId="34" fillId="0" borderId="36" applyNumberFormat="0" applyFill="0" applyAlignment="0" applyProtection="0"/>
    <xf numFmtId="0" fontId="24" fillId="0" borderId="37" applyNumberFormat="0" applyFill="0" applyAlignment="0" applyProtection="0"/>
    <xf numFmtId="0" fontId="24" fillId="0" borderId="37" applyNumberFormat="0" applyFill="0" applyAlignment="0" applyProtection="0"/>
    <xf numFmtId="0" fontId="24" fillId="0" borderId="37" applyNumberFormat="0" applyFill="0" applyAlignment="0" applyProtection="0"/>
    <xf numFmtId="0" fontId="24" fillId="0" borderId="37" applyNumberFormat="0" applyFill="0" applyAlignment="0" applyProtection="0"/>
    <xf numFmtId="0" fontId="50" fillId="0" borderId="0" applyNumberFormat="0" applyFill="0" applyBorder="0" applyAlignment="0" applyProtection="0"/>
    <xf numFmtId="0" fontId="22" fillId="0" borderId="40" applyNumberFormat="0" applyFont="0" applyFill="0" applyAlignment="0" applyProtection="0"/>
    <xf numFmtId="0" fontId="22" fillId="0" borderId="40" applyNumberFormat="0" applyFont="0" applyFill="0" applyAlignment="0" applyProtection="0"/>
    <xf numFmtId="179" fontId="51" fillId="0" borderId="0">
      <alignment horizontal="center"/>
    </xf>
    <xf numFmtId="179" fontId="51" fillId="0" borderId="0">
      <alignment horizontal="center"/>
    </xf>
    <xf numFmtId="0" fontId="20" fillId="42" borderId="32" applyNumberFormat="0" applyAlignment="0" applyProtection="0"/>
    <xf numFmtId="2" fontId="22" fillId="0" borderId="0" applyFont="0" applyFill="0" applyBorder="0" applyAlignment="0" applyProtection="0"/>
    <xf numFmtId="180" fontId="42" fillId="0" borderId="0">
      <alignment horizontal="center" vertical="center"/>
    </xf>
    <xf numFmtId="180" fontId="42" fillId="0" borderId="0">
      <alignment horizontal="center" vertical="center"/>
    </xf>
    <xf numFmtId="0" fontId="16" fillId="0" borderId="0" applyNumberFormat="0" applyFill="0" applyBorder="0" applyAlignment="0" applyProtection="0"/>
    <xf numFmtId="0" fontId="52" fillId="0" borderId="0" applyNumberFormat="0" applyFont="0" applyFill="0" applyBorder="0" applyAlignment="0" applyProtection="0"/>
    <xf numFmtId="181" fontId="42" fillId="0" borderId="0">
      <alignment vertical="center"/>
    </xf>
    <xf numFmtId="181" fontId="42" fillId="0" borderId="0">
      <alignment vertical="center"/>
    </xf>
    <xf numFmtId="0" fontId="31" fillId="0" borderId="0">
      <protection locked="0"/>
    </xf>
  </cellStyleXfs>
  <cellXfs count="109">
    <xf numFmtId="0" fontId="0" fillId="0" borderId="0" xfId="0"/>
    <xf numFmtId="0" fontId="3" fillId="2" borderId="0" xfId="0" applyFont="1" applyFill="1" applyBorder="1" applyAlignment="1">
      <alignment horizontal="center" vertical="center"/>
    </xf>
    <xf numFmtId="1" fontId="3" fillId="2" borderId="0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5" fillId="3" borderId="1" xfId="1" applyNumberFormat="1" applyFont="1" applyFill="1" applyBorder="1" applyAlignment="1">
      <alignment horizontal="center" vertical="center" wrapText="1"/>
    </xf>
    <xf numFmtId="0" fontId="6" fillId="4" borderId="1" xfId="1" applyNumberFormat="1" applyFont="1" applyFill="1" applyBorder="1" applyAlignment="1">
      <alignment horizontal="center" vertical="center" wrapText="1"/>
    </xf>
    <xf numFmtId="0" fontId="5" fillId="5" borderId="1" xfId="2" applyNumberFormat="1" applyFont="1" applyFill="1" applyBorder="1" applyAlignment="1">
      <alignment horizontal="center" vertical="center" wrapText="1"/>
    </xf>
    <xf numFmtId="0" fontId="5" fillId="6" borderId="1" xfId="2" applyNumberFormat="1" applyFont="1" applyFill="1" applyBorder="1" applyAlignment="1">
      <alignment horizontal="center" vertical="center" wrapText="1"/>
    </xf>
    <xf numFmtId="0" fontId="5" fillId="7" borderId="1" xfId="2" applyNumberFormat="1" applyFont="1" applyFill="1" applyBorder="1" applyAlignment="1">
      <alignment horizontal="center" vertical="center" wrapText="1"/>
    </xf>
    <xf numFmtId="0" fontId="6" fillId="8" borderId="1" xfId="2" applyNumberFormat="1" applyFont="1" applyFill="1" applyBorder="1" applyAlignment="1">
      <alignment horizontal="center" vertical="center" wrapText="1"/>
    </xf>
    <xf numFmtId="0" fontId="6" fillId="9" borderId="1" xfId="1" applyNumberFormat="1" applyFont="1" applyFill="1" applyBorder="1" applyAlignment="1">
      <alignment horizontal="center" vertical="center" wrapText="1"/>
    </xf>
    <xf numFmtId="0" fontId="6" fillId="10" borderId="1" xfId="1" applyNumberFormat="1" applyFont="1" applyFill="1" applyBorder="1" applyAlignment="1">
      <alignment horizontal="center" vertical="center" wrapText="1"/>
    </xf>
    <xf numFmtId="0" fontId="6" fillId="11" borderId="1" xfId="2" applyNumberFormat="1" applyFont="1" applyFill="1" applyBorder="1" applyAlignment="1">
      <alignment horizontal="center" vertical="center" wrapText="1"/>
    </xf>
    <xf numFmtId="0" fontId="5" fillId="12" borderId="1" xfId="1" applyNumberFormat="1" applyFont="1" applyFill="1" applyBorder="1" applyAlignment="1">
      <alignment horizontal="center" vertical="center" wrapText="1"/>
    </xf>
    <xf numFmtId="0" fontId="5" fillId="13" borderId="2" xfId="1" applyNumberFormat="1" applyFont="1" applyFill="1" applyBorder="1" applyAlignment="1">
      <alignment horizontal="center" vertical="center" wrapText="1"/>
    </xf>
    <xf numFmtId="0" fontId="5" fillId="14" borderId="1" xfId="1" applyNumberFormat="1" applyFont="1" applyFill="1" applyBorder="1" applyAlignment="1">
      <alignment horizontal="center" vertical="center" wrapText="1"/>
    </xf>
    <xf numFmtId="0" fontId="5" fillId="15" borderId="1" xfId="1" applyNumberFormat="1" applyFont="1" applyFill="1" applyBorder="1" applyAlignment="1">
      <alignment horizontal="center" vertical="center" wrapText="1"/>
    </xf>
    <xf numFmtId="0" fontId="5" fillId="16" borderId="1" xfId="2" applyNumberFormat="1" applyFont="1" applyFill="1" applyBorder="1" applyAlignment="1">
      <alignment horizontal="center" vertical="center" wrapText="1"/>
    </xf>
    <xf numFmtId="0" fontId="5" fillId="17" borderId="1" xfId="1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" fontId="6" fillId="19" borderId="4" xfId="0" applyNumberFormat="1" applyFont="1" applyFill="1" applyBorder="1" applyAlignment="1">
      <alignment horizontal="center" vertical="center"/>
    </xf>
    <xf numFmtId="0" fontId="6" fillId="19" borderId="4" xfId="0" applyFont="1" applyFill="1" applyBorder="1" applyAlignment="1">
      <alignment horizontal="center" vertical="center"/>
    </xf>
    <xf numFmtId="0" fontId="5" fillId="3" borderId="5" xfId="1" applyNumberFormat="1" applyFont="1" applyFill="1" applyBorder="1" applyAlignment="1">
      <alignment horizontal="center" vertical="center" wrapText="1"/>
    </xf>
    <xf numFmtId="0" fontId="6" fillId="4" borderId="6" xfId="1" applyNumberFormat="1" applyFont="1" applyFill="1" applyBorder="1" applyAlignment="1">
      <alignment horizontal="center" vertical="center" wrapText="1"/>
    </xf>
    <xf numFmtId="0" fontId="5" fillId="18" borderId="6" xfId="2" applyNumberFormat="1" applyFont="1" applyFill="1" applyBorder="1" applyAlignment="1">
      <alignment horizontal="center" vertical="center" wrapText="1"/>
    </xf>
    <xf numFmtId="0" fontId="5" fillId="6" borderId="6" xfId="2" applyNumberFormat="1" applyFont="1" applyFill="1" applyBorder="1" applyAlignment="1">
      <alignment horizontal="center" vertical="center" wrapText="1"/>
    </xf>
    <xf numFmtId="0" fontId="5" fillId="7" borderId="6" xfId="2" applyNumberFormat="1" applyFont="1" applyFill="1" applyBorder="1" applyAlignment="1">
      <alignment horizontal="center" vertical="center" wrapText="1"/>
    </xf>
    <xf numFmtId="0" fontId="6" fillId="8" borderId="6" xfId="2" applyNumberFormat="1" applyFont="1" applyFill="1" applyBorder="1" applyAlignment="1">
      <alignment horizontal="center" vertical="center" wrapText="1"/>
    </xf>
    <xf numFmtId="0" fontId="6" fillId="9" borderId="6" xfId="1" applyNumberFormat="1" applyFont="1" applyFill="1" applyBorder="1" applyAlignment="1">
      <alignment horizontal="center" vertical="center" wrapText="1"/>
    </xf>
    <xf numFmtId="0" fontId="6" fillId="10" borderId="6" xfId="1" applyNumberFormat="1" applyFont="1" applyFill="1" applyBorder="1" applyAlignment="1">
      <alignment horizontal="center" vertical="center" wrapText="1"/>
    </xf>
    <xf numFmtId="0" fontId="6" fillId="11" borderId="6" xfId="2" applyNumberFormat="1" applyFont="1" applyFill="1" applyBorder="1" applyAlignment="1">
      <alignment horizontal="center" vertical="center" wrapText="1"/>
    </xf>
    <xf numFmtId="0" fontId="5" fillId="12" borderId="6" xfId="1" applyNumberFormat="1" applyFont="1" applyFill="1" applyBorder="1" applyAlignment="1">
      <alignment horizontal="center" vertical="center" wrapText="1"/>
    </xf>
    <xf numFmtId="0" fontId="5" fillId="13" borderId="6" xfId="1" applyNumberFormat="1" applyFont="1" applyFill="1" applyBorder="1" applyAlignment="1">
      <alignment horizontal="center" vertical="center" wrapText="1"/>
    </xf>
    <xf numFmtId="0" fontId="5" fillId="14" borderId="6" xfId="1" applyNumberFormat="1" applyFont="1" applyFill="1" applyBorder="1" applyAlignment="1">
      <alignment horizontal="center" vertical="center" wrapText="1"/>
    </xf>
    <xf numFmtId="0" fontId="5" fillId="15" borderId="6" xfId="1" applyNumberFormat="1" applyFont="1" applyFill="1" applyBorder="1" applyAlignment="1">
      <alignment horizontal="center" vertical="center" wrapText="1"/>
    </xf>
    <xf numFmtId="0" fontId="5" fillId="16" borderId="6" xfId="2" applyNumberFormat="1" applyFont="1" applyFill="1" applyBorder="1" applyAlignment="1">
      <alignment horizontal="center" vertical="center" wrapText="1"/>
    </xf>
    <xf numFmtId="0" fontId="5" fillId="17" borderId="6" xfId="1" applyNumberFormat="1" applyFont="1" applyFill="1" applyBorder="1" applyAlignment="1">
      <alignment horizontal="center" vertical="center" wrapText="1"/>
    </xf>
    <xf numFmtId="0" fontId="6" fillId="19" borderId="4" xfId="0" applyFont="1" applyFill="1" applyBorder="1" applyAlignment="1">
      <alignment horizontal="center" vertical="center" wrapText="1"/>
    </xf>
    <xf numFmtId="0" fontId="6" fillId="19" borderId="7" xfId="0" applyFont="1" applyFill="1" applyBorder="1" applyAlignment="1">
      <alignment horizontal="center" vertical="center" wrapText="1"/>
    </xf>
    <xf numFmtId="0" fontId="6" fillId="19" borderId="3" xfId="0" applyFont="1" applyFill="1" applyBorder="1" applyAlignment="1">
      <alignment horizontal="center" vertical="center" wrapText="1"/>
    </xf>
    <xf numFmtId="0" fontId="3" fillId="20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0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0" borderId="16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64" fontId="3" fillId="2" borderId="16" xfId="0" applyNumberFormat="1" applyFont="1" applyFill="1" applyBorder="1" applyAlignment="1">
      <alignment horizontal="center" vertical="center"/>
    </xf>
    <xf numFmtId="164" fontId="3" fillId="20" borderId="16" xfId="0" applyNumberFormat="1" applyFont="1" applyFill="1" applyBorder="1" applyAlignment="1">
      <alignment horizontal="center" vertical="center"/>
    </xf>
    <xf numFmtId="0" fontId="3" fillId="20" borderId="27" xfId="0" applyFont="1" applyFill="1" applyBorder="1" applyAlignment="1">
      <alignment horizontal="center" vertical="center"/>
    </xf>
    <xf numFmtId="0" fontId="5" fillId="12" borderId="10" xfId="1" applyNumberFormat="1" applyFont="1" applyFill="1" applyBorder="1" applyAlignment="1">
      <alignment horizontal="center" vertical="center"/>
    </xf>
    <xf numFmtId="0" fontId="5" fillId="12" borderId="11" xfId="1" applyNumberFormat="1" applyFont="1" applyFill="1" applyBorder="1" applyAlignment="1">
      <alignment horizontal="center" vertical="center"/>
    </xf>
    <xf numFmtId="0" fontId="6" fillId="10" borderId="11" xfId="1" applyNumberFormat="1" applyFont="1" applyFill="1" applyBorder="1" applyAlignment="1">
      <alignment horizontal="center" vertical="center"/>
    </xf>
    <xf numFmtId="0" fontId="5" fillId="16" borderId="11" xfId="2" applyNumberFormat="1" applyFont="1" applyFill="1" applyBorder="1" applyAlignment="1">
      <alignment horizontal="center" vertical="center" wrapText="1"/>
    </xf>
    <xf numFmtId="0" fontId="5" fillId="12" borderId="14" xfId="1" applyNumberFormat="1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5" fillId="12" borderId="17" xfId="1" applyNumberFormat="1" applyFont="1" applyFill="1" applyBorder="1" applyAlignment="1">
      <alignment horizontal="center" vertical="center"/>
    </xf>
    <xf numFmtId="0" fontId="5" fillId="12" borderId="18" xfId="1" applyNumberFormat="1" applyFont="1" applyFill="1" applyBorder="1" applyAlignment="1">
      <alignment horizontal="center" vertical="center"/>
    </xf>
    <xf numFmtId="0" fontId="6" fillId="9" borderId="18" xfId="1" applyNumberFormat="1" applyFont="1" applyFill="1" applyBorder="1" applyAlignment="1">
      <alignment horizontal="center" vertical="center" wrapText="1"/>
    </xf>
    <xf numFmtId="0" fontId="5" fillId="16" borderId="18" xfId="2" applyNumberFormat="1" applyFont="1" applyFill="1" applyBorder="1" applyAlignment="1">
      <alignment horizontal="center" vertical="center" wrapText="1"/>
    </xf>
    <xf numFmtId="0" fontId="5" fillId="12" borderId="21" xfId="1" applyNumberFormat="1" applyFont="1" applyFill="1" applyBorder="1" applyAlignment="1">
      <alignment horizontal="center" vertical="center"/>
    </xf>
    <xf numFmtId="0" fontId="5" fillId="13" borderId="17" xfId="1" applyNumberFormat="1" applyFont="1" applyFill="1" applyBorder="1" applyAlignment="1">
      <alignment horizontal="center" vertical="center" wrapText="1"/>
    </xf>
    <xf numFmtId="0" fontId="5" fillId="13" borderId="18" xfId="1" applyNumberFormat="1" applyFont="1" applyFill="1" applyBorder="1" applyAlignment="1">
      <alignment horizontal="center" vertical="center" wrapText="1"/>
    </xf>
    <xf numFmtId="0" fontId="5" fillId="13" borderId="21" xfId="1" applyNumberFormat="1" applyFont="1" applyFill="1" applyBorder="1" applyAlignment="1">
      <alignment horizontal="center" vertical="center" wrapText="1"/>
    </xf>
    <xf numFmtId="0" fontId="6" fillId="10" borderId="18" xfId="1" applyNumberFormat="1" applyFont="1" applyFill="1" applyBorder="1" applyAlignment="1">
      <alignment horizontal="center" vertical="center"/>
    </xf>
    <xf numFmtId="0" fontId="5" fillId="13" borderId="22" xfId="1" applyNumberFormat="1" applyFont="1" applyFill="1" applyBorder="1" applyAlignment="1">
      <alignment horizontal="center" vertical="center" wrapText="1"/>
    </xf>
    <xf numFmtId="0" fontId="5" fillId="13" borderId="23" xfId="1" applyNumberFormat="1" applyFont="1" applyFill="1" applyBorder="1" applyAlignment="1">
      <alignment horizontal="center" vertical="center" wrapText="1"/>
    </xf>
    <xf numFmtId="0" fontId="5" fillId="13" borderId="26" xfId="1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5" fillId="13" borderId="10" xfId="1" applyNumberFormat="1" applyFont="1" applyFill="1" applyBorder="1" applyAlignment="1">
      <alignment horizontal="center" vertical="center" wrapText="1"/>
    </xf>
    <xf numFmtId="0" fontId="5" fillId="13" borderId="11" xfId="1" applyNumberFormat="1" applyFont="1" applyFill="1" applyBorder="1" applyAlignment="1">
      <alignment horizontal="center" vertical="center" wrapText="1"/>
    </xf>
    <xf numFmtId="0" fontId="5" fillId="6" borderId="18" xfId="2" applyNumberFormat="1" applyFont="1" applyFill="1" applyBorder="1" applyAlignment="1">
      <alignment horizontal="center" vertical="center" wrapText="1"/>
    </xf>
    <xf numFmtId="0" fontId="5" fillId="5" borderId="18" xfId="2" applyNumberFormat="1" applyFont="1" applyFill="1" applyBorder="1" applyAlignment="1">
      <alignment horizontal="center" vertical="center" wrapText="1"/>
    </xf>
    <xf numFmtId="0" fontId="5" fillId="7" borderId="18" xfId="2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/>
    </xf>
    <xf numFmtId="0" fontId="0" fillId="2" borderId="16" xfId="0" applyNumberFormat="1" applyFont="1" applyFill="1" applyBorder="1" applyAlignment="1">
      <alignment horizontal="center" vertical="center"/>
    </xf>
    <xf numFmtId="0" fontId="0" fillId="2" borderId="29" xfId="0" applyNumberFormat="1" applyFont="1" applyFill="1" applyBorder="1" applyAlignment="1">
      <alignment horizontal="center" vertical="center"/>
    </xf>
    <xf numFmtId="0" fontId="3" fillId="2" borderId="29" xfId="0" applyNumberFormat="1" applyFont="1" applyFill="1" applyBorder="1" applyAlignment="1">
      <alignment horizontal="center" vertical="center"/>
    </xf>
    <xf numFmtId="0" fontId="0" fillId="2" borderId="30" xfId="0" applyNumberFormat="1" applyFont="1" applyFill="1" applyBorder="1" applyAlignment="1">
      <alignment horizontal="center" vertical="center"/>
    </xf>
    <xf numFmtId="0" fontId="3" fillId="2" borderId="30" xfId="0" applyNumberFormat="1" applyFont="1" applyFill="1" applyBorder="1" applyAlignment="1">
      <alignment horizontal="center" vertical="center"/>
    </xf>
    <xf numFmtId="0" fontId="9" fillId="2" borderId="29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horizontal="center" vertical="center"/>
    </xf>
    <xf numFmtId="0" fontId="3" fillId="21" borderId="9" xfId="0" applyFont="1" applyFill="1" applyBorder="1" applyAlignment="1">
      <alignment horizontal="center" vertical="center"/>
    </xf>
    <xf numFmtId="0" fontId="3" fillId="21" borderId="8" xfId="0" applyFont="1" applyFill="1" applyBorder="1" applyAlignment="1">
      <alignment horizontal="center" vertical="center"/>
    </xf>
    <xf numFmtId="0" fontId="3" fillId="21" borderId="28" xfId="0" applyFont="1" applyFill="1" applyBorder="1" applyAlignment="1">
      <alignment horizontal="center" vertical="center"/>
    </xf>
    <xf numFmtId="0" fontId="3" fillId="21" borderId="0" xfId="0" applyFont="1" applyFill="1" applyAlignment="1">
      <alignment horizontal="center" vertical="center"/>
    </xf>
    <xf numFmtId="0" fontId="12" fillId="22" borderId="22" xfId="0" applyFont="1" applyFill="1" applyBorder="1" applyAlignment="1">
      <alignment horizontal="center" vertical="center"/>
    </xf>
    <xf numFmtId="0" fontId="12" fillId="22" borderId="23" xfId="0" applyFont="1" applyFill="1" applyBorder="1" applyAlignment="1">
      <alignment horizontal="center" vertical="center"/>
    </xf>
    <xf numFmtId="0" fontId="12" fillId="22" borderId="26" xfId="0" applyFont="1" applyFill="1" applyBorder="1" applyAlignment="1">
      <alignment horizontal="center" vertical="center"/>
    </xf>
    <xf numFmtId="1" fontId="2" fillId="22" borderId="2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2" fillId="22" borderId="25" xfId="0" applyNumberFormat="1" applyFont="1" applyFill="1" applyBorder="1" applyAlignment="1">
      <alignment horizontal="center" vertical="center"/>
    </xf>
    <xf numFmtId="1" fontId="2" fillId="22" borderId="26" xfId="0" applyNumberFormat="1" applyFont="1" applyFill="1" applyBorder="1" applyAlignment="1">
      <alignment horizontal="center" vertical="center"/>
    </xf>
  </cellXfs>
  <cellStyles count="316">
    <cellStyle name="- XX,xx m/s" xfId="3"/>
    <cellStyle name="- XX,xx m/s 2" xfId="4"/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20% - Accent1" xfId="11"/>
    <cellStyle name="20% - Accent2" xfId="12"/>
    <cellStyle name="20% - Accent3" xfId="13"/>
    <cellStyle name="20% - Accent4" xfId="14"/>
    <cellStyle name="20% - Accent5" xfId="15"/>
    <cellStyle name="20% - Accent6" xfId="16"/>
    <cellStyle name="20% - Énfasis1" xfId="17"/>
    <cellStyle name="20% - Énfasis2" xfId="18"/>
    <cellStyle name="20% - Énfasis3" xfId="19"/>
    <cellStyle name="20% - Énfasis4" xfId="20"/>
    <cellStyle name="20% - Énfasis5" xfId="21"/>
    <cellStyle name="20% - Énfasis6" xfId="22"/>
    <cellStyle name="40 % - Accent1 2" xfId="23"/>
    <cellStyle name="40 % - Accent2 2" xfId="24"/>
    <cellStyle name="40 % - Accent3 2" xfId="25"/>
    <cellStyle name="40 % - Accent4 2" xfId="26"/>
    <cellStyle name="40 % - Accent5 2" xfId="27"/>
    <cellStyle name="40 % - Accent6 2" xfId="28"/>
    <cellStyle name="40% - Accent1" xfId="29"/>
    <cellStyle name="40% - Accent2" xfId="30"/>
    <cellStyle name="40% - Accent3" xfId="31"/>
    <cellStyle name="40% - Accent4" xfId="32"/>
    <cellStyle name="40% - Accent5" xfId="33"/>
    <cellStyle name="40% - Accent6" xfId="34"/>
    <cellStyle name="40% - Énfasis1" xfId="35"/>
    <cellStyle name="40% - Énfasis2" xfId="36"/>
    <cellStyle name="40% - Énfasis3" xfId="37"/>
    <cellStyle name="40% - Énfasis4" xfId="38"/>
    <cellStyle name="40% - Énfasis5" xfId="39"/>
    <cellStyle name="40% - Énfasis6" xfId="40"/>
    <cellStyle name="60 % - Accent1 2" xfId="41"/>
    <cellStyle name="60 % - Accent2 2" xfId="42"/>
    <cellStyle name="60 % - Accent3 2" xfId="43"/>
    <cellStyle name="60 % - Accent4 2" xfId="44"/>
    <cellStyle name="60 % - Accent5 2" xfId="45"/>
    <cellStyle name="60 % - Accent6 2" xfId="46"/>
    <cellStyle name="60% - Accent1" xfId="47"/>
    <cellStyle name="60% - Accent2" xfId="48"/>
    <cellStyle name="60% - Accent3" xfId="49"/>
    <cellStyle name="60% - Accent4" xfId="50"/>
    <cellStyle name="60% - Accent5" xfId="51"/>
    <cellStyle name="60% - Accent6" xfId="52"/>
    <cellStyle name="60% - Énfasis1" xfId="53"/>
    <cellStyle name="60% - Énfasis2" xfId="54"/>
    <cellStyle name="60% - Énfasis3" xfId="55"/>
    <cellStyle name="60% - Énfasis4" xfId="56"/>
    <cellStyle name="60% - Énfasis5" xfId="57"/>
    <cellStyle name="60% - Énfasis6" xfId="58"/>
    <cellStyle name="Accent1 2" xfId="59"/>
    <cellStyle name="Accent2 2" xfId="60"/>
    <cellStyle name="Accent3 2" xfId="61"/>
    <cellStyle name="Accent4 2" xfId="62"/>
    <cellStyle name="Accent5 2" xfId="63"/>
    <cellStyle name="Accent6 2" xfId="64"/>
    <cellStyle name="Avertissement 2" xfId="65"/>
    <cellStyle name="Bad" xfId="66"/>
    <cellStyle name="Buena" xfId="67"/>
    <cellStyle name="Calcul 2" xfId="68"/>
    <cellStyle name="Calcul 2 2" xfId="69"/>
    <cellStyle name="Calcul 2 3" xfId="70"/>
    <cellStyle name="Calcul 2 4" xfId="71"/>
    <cellStyle name="Calcul 2 5" xfId="72"/>
    <cellStyle name="Calcul 2 6" xfId="73"/>
    <cellStyle name="Calculation" xfId="74"/>
    <cellStyle name="Calculation 2" xfId="75"/>
    <cellStyle name="Calculation 2 2" xfId="76"/>
    <cellStyle name="Calculation 2 3" xfId="77"/>
    <cellStyle name="Calculation 2 4" xfId="78"/>
    <cellStyle name="Calculation 2 5" xfId="79"/>
    <cellStyle name="Calculation 2 6" xfId="80"/>
    <cellStyle name="Calculation 3" xfId="81"/>
    <cellStyle name="Calculation 4" xfId="82"/>
    <cellStyle name="Calculation 5" xfId="83"/>
    <cellStyle name="Calculation 6" xfId="84"/>
    <cellStyle name="Calculation 7" xfId="85"/>
    <cellStyle name="Cálculo" xfId="86"/>
    <cellStyle name="Cálculo 2" xfId="87"/>
    <cellStyle name="Cálculo 2 2" xfId="88"/>
    <cellStyle name="Cálculo 2 3" xfId="89"/>
    <cellStyle name="Cálculo 2 4" xfId="90"/>
    <cellStyle name="Cálculo 2 5" xfId="91"/>
    <cellStyle name="Cálculo 2 6" xfId="92"/>
    <cellStyle name="Cálculo 3" xfId="93"/>
    <cellStyle name="Cálculo 4" xfId="94"/>
    <cellStyle name="Cálculo 5" xfId="95"/>
    <cellStyle name="Cálculo 6" xfId="96"/>
    <cellStyle name="Cálculo 7" xfId="97"/>
    <cellStyle name="Celda de comprobación" xfId="98"/>
    <cellStyle name="Celda vinculada" xfId="99"/>
    <cellStyle name="Cellule liée 2" xfId="100"/>
    <cellStyle name="Check Cell" xfId="101"/>
    <cellStyle name="Comma [0]_fall06meso6FTCmeso1(1).xls" xfId="102"/>
    <cellStyle name="Comma_fall06meso6FTCmeso1(1).xls" xfId="103"/>
    <cellStyle name="Commentaire 2" xfId="104"/>
    <cellStyle name="Commentaire 2 2" xfId="105"/>
    <cellStyle name="Commentaire 2 3" xfId="106"/>
    <cellStyle name="Commentaire 2 4" xfId="107"/>
    <cellStyle name="Commentaire 2 5" xfId="108"/>
    <cellStyle name="Commentaire 2 6" xfId="109"/>
    <cellStyle name="Currency [0]_fall06meso6FTCmeso1(1).xls" xfId="110"/>
    <cellStyle name="Currency_fall06meso6FTCmeso1(1).xls" xfId="111"/>
    <cellStyle name="Date" xfId="112"/>
    <cellStyle name="DATE1" xfId="113"/>
    <cellStyle name="DATE1 2" xfId="114"/>
    <cellStyle name="Encabezado 4" xfId="115"/>
    <cellStyle name="Énfasis1" xfId="116"/>
    <cellStyle name="Énfasis2" xfId="117"/>
    <cellStyle name="Énfasis3" xfId="118"/>
    <cellStyle name="Énfasis4" xfId="119"/>
    <cellStyle name="Énfasis5" xfId="120"/>
    <cellStyle name="Énfasis6" xfId="121"/>
    <cellStyle name="En-tˆte 1" xfId="122"/>
    <cellStyle name="En-tˆte 2" xfId="123"/>
    <cellStyle name="En-tête 1" xfId="124"/>
    <cellStyle name="En-tête 2" xfId="125"/>
    <cellStyle name="Entrada" xfId="126"/>
    <cellStyle name="Entrada 2" xfId="127"/>
    <cellStyle name="Entrada 2 2" xfId="128"/>
    <cellStyle name="Entrada 2 3" xfId="129"/>
    <cellStyle name="Entrada 2 4" xfId="130"/>
    <cellStyle name="Entrada 2 5" xfId="131"/>
    <cellStyle name="Entrada 2 6" xfId="132"/>
    <cellStyle name="Entrada 3" xfId="133"/>
    <cellStyle name="Entrada 4" xfId="134"/>
    <cellStyle name="Entrada 5" xfId="135"/>
    <cellStyle name="Entrada 6" xfId="136"/>
    <cellStyle name="Entrada 7" xfId="137"/>
    <cellStyle name="Entrée 2" xfId="138"/>
    <cellStyle name="Entrée 2 2" xfId="139"/>
    <cellStyle name="Entrée 2 3" xfId="140"/>
    <cellStyle name="Entrée 2 4" xfId="141"/>
    <cellStyle name="Entrée 2 5" xfId="142"/>
    <cellStyle name="Entrée 2 6" xfId="143"/>
    <cellStyle name="Euro" xfId="144"/>
    <cellStyle name="Explanatory Text" xfId="145"/>
    <cellStyle name="Financier" xfId="146"/>
    <cellStyle name="Financier0" xfId="147"/>
    <cellStyle name="Followed Hyperlink_Modèles Muscu R.Veillette 6 &amp; 9 exos.xls" xfId="148"/>
    <cellStyle name="Good" xfId="149"/>
    <cellStyle name="Heading 1" xfId="150"/>
    <cellStyle name="Heading 2" xfId="151"/>
    <cellStyle name="Heading 3" xfId="152"/>
    <cellStyle name="Heading 3 2" xfId="153"/>
    <cellStyle name="Heading 3 2 2" xfId="154"/>
    <cellStyle name="Heading 3 3" xfId="155"/>
    <cellStyle name="Heading 4" xfId="156"/>
    <cellStyle name="Hyperlink_Modèles Muscu R.Veillette 6 &amp; 9 exos.xls" xfId="157"/>
    <cellStyle name="Incorrecto" xfId="158"/>
    <cellStyle name="Input" xfId="159"/>
    <cellStyle name="Input 2" xfId="160"/>
    <cellStyle name="Input 2 2" xfId="161"/>
    <cellStyle name="Input 2 3" xfId="162"/>
    <cellStyle name="Input 2 4" xfId="163"/>
    <cellStyle name="Input 2 5" xfId="164"/>
    <cellStyle name="Input 2 6" xfId="165"/>
    <cellStyle name="Input 3" xfId="166"/>
    <cellStyle name="Input 4" xfId="167"/>
    <cellStyle name="Input 5" xfId="168"/>
    <cellStyle name="Input 6" xfId="169"/>
    <cellStyle name="Input 7" xfId="170"/>
    <cellStyle name="Insatisfaisant 2" xfId="171"/>
    <cellStyle name="Licence" xfId="172"/>
    <cellStyle name="Licence 2" xfId="173"/>
    <cellStyle name="Lien hypertexte 2" xfId="174"/>
    <cellStyle name="Lien hypertexte 3" xfId="175"/>
    <cellStyle name="Lien hypertexte 4" xfId="176"/>
    <cellStyle name="Lien hypertexte 5" xfId="177"/>
    <cellStyle name="Lien hypertexte 6" xfId="178"/>
    <cellStyle name="Linked Cell" xfId="179"/>
    <cellStyle name="Milliers 2" xfId="180"/>
    <cellStyle name="Milliers 2 2" xfId="181"/>
    <cellStyle name="Milliers 3" xfId="182"/>
    <cellStyle name="Min'Sec&quot;00" xfId="183"/>
    <cellStyle name="Min'Sec&quot;00 2" xfId="184"/>
    <cellStyle name="Mon‚taire" xfId="185"/>
    <cellStyle name="Mon‚taire0" xfId="186"/>
    <cellStyle name="Monétaire 2" xfId="187"/>
    <cellStyle name="Monétaire0" xfId="188"/>
    <cellStyle name="Neutral" xfId="189"/>
    <cellStyle name="Neutre 2" xfId="190"/>
    <cellStyle name="Normal" xfId="0" builtinId="0"/>
    <cellStyle name="Normal 10" xfId="191"/>
    <cellStyle name="Normal 11" xfId="192"/>
    <cellStyle name="Normal 12" xfId="193"/>
    <cellStyle name="Normal 13" xfId="194"/>
    <cellStyle name="Normal 13 2" xfId="195"/>
    <cellStyle name="Normal 14" xfId="196"/>
    <cellStyle name="Normal 15" xfId="197"/>
    <cellStyle name="Normal 2" xfId="1"/>
    <cellStyle name="Normal 2 2" xfId="198"/>
    <cellStyle name="Normal 2 2 2" xfId="199"/>
    <cellStyle name="Normal 2 3" xfId="200"/>
    <cellStyle name="Normal 2 4" xfId="201"/>
    <cellStyle name="Normal 2_Arago 11" xfId="202"/>
    <cellStyle name="Normal 3" xfId="203"/>
    <cellStyle name="Normal 3 2" xfId="204"/>
    <cellStyle name="Normal 3 3" xfId="205"/>
    <cellStyle name="Normal 4" xfId="206"/>
    <cellStyle name="Normal 4 2" xfId="207"/>
    <cellStyle name="Normal 4 2 2" xfId="208"/>
    <cellStyle name="Normal 5" xfId="209"/>
    <cellStyle name="Normal 6" xfId="210"/>
    <cellStyle name="Normal 6 2" xfId="211"/>
    <cellStyle name="Normal 7" xfId="212"/>
    <cellStyle name="Normal 8" xfId="213"/>
    <cellStyle name="Normal 8 2" xfId="214"/>
    <cellStyle name="Normal 9" xfId="215"/>
    <cellStyle name="Normal 9 2" xfId="216"/>
    <cellStyle name="Normal_ASC-2000" xfId="2"/>
    <cellStyle name="Notas" xfId="217"/>
    <cellStyle name="Notas 2" xfId="218"/>
    <cellStyle name="Notas 2 2" xfId="219"/>
    <cellStyle name="Notas 2 3" xfId="220"/>
    <cellStyle name="Notas 2 4" xfId="221"/>
    <cellStyle name="Notas 2 5" xfId="222"/>
    <cellStyle name="Notas 2 6" xfId="223"/>
    <cellStyle name="Notas 3" xfId="224"/>
    <cellStyle name="Notas 3 2" xfId="225"/>
    <cellStyle name="Notas 3 3" xfId="226"/>
    <cellStyle name="Notas 3 4" xfId="227"/>
    <cellStyle name="Notas 3 5" xfId="228"/>
    <cellStyle name="Notas 4" xfId="229"/>
    <cellStyle name="Notas 5" xfId="230"/>
    <cellStyle name="Notas 6" xfId="231"/>
    <cellStyle name="Notas 7" xfId="232"/>
    <cellStyle name="Note" xfId="233"/>
    <cellStyle name="Note 2" xfId="234"/>
    <cellStyle name="Note 2 2" xfId="235"/>
    <cellStyle name="Note 2 3" xfId="236"/>
    <cellStyle name="Note 2 4" xfId="237"/>
    <cellStyle name="Note 2 5" xfId="238"/>
    <cellStyle name="Note 2 6" xfId="239"/>
    <cellStyle name="Note 3" xfId="240"/>
    <cellStyle name="Note 4" xfId="241"/>
    <cellStyle name="Note 5" xfId="242"/>
    <cellStyle name="Note 6" xfId="243"/>
    <cellStyle name="Note 7" xfId="244"/>
    <cellStyle name="Output" xfId="245"/>
    <cellStyle name="Output 2" xfId="246"/>
    <cellStyle name="Output 2 2" xfId="247"/>
    <cellStyle name="Output 2 3" xfId="248"/>
    <cellStyle name="Output 2 4" xfId="249"/>
    <cellStyle name="Output 2 5" xfId="250"/>
    <cellStyle name="Output 2 6" xfId="251"/>
    <cellStyle name="Output 2 7" xfId="252"/>
    <cellStyle name="Output 3" xfId="253"/>
    <cellStyle name="Output 4" xfId="254"/>
    <cellStyle name="Output 5" xfId="255"/>
    <cellStyle name="Output 6" xfId="256"/>
    <cellStyle name="Output 7" xfId="257"/>
    <cellStyle name="Output 8" xfId="258"/>
    <cellStyle name="Place" xfId="259"/>
    <cellStyle name="Pourcentage 2" xfId="260"/>
    <cellStyle name="Pourcentage 2 2" xfId="261"/>
    <cellStyle name="Salida" xfId="262"/>
    <cellStyle name="Salida 2" xfId="263"/>
    <cellStyle name="Salida 2 2" xfId="264"/>
    <cellStyle name="Salida 2 3" xfId="265"/>
    <cellStyle name="Salida 2 4" xfId="266"/>
    <cellStyle name="Salida 2 5" xfId="267"/>
    <cellStyle name="Salida 2 6" xfId="268"/>
    <cellStyle name="Salida 2 7" xfId="269"/>
    <cellStyle name="Salida 3" xfId="270"/>
    <cellStyle name="Salida 4" xfId="271"/>
    <cellStyle name="Salida 5" xfId="272"/>
    <cellStyle name="Salida 6" xfId="273"/>
    <cellStyle name="Salida 7" xfId="274"/>
    <cellStyle name="Salida 8" xfId="275"/>
    <cellStyle name="Satisfaisant 2" xfId="276"/>
    <cellStyle name="Sortie 2" xfId="277"/>
    <cellStyle name="Sortie 2 2" xfId="278"/>
    <cellStyle name="Sortie 2 3" xfId="279"/>
    <cellStyle name="Sortie 2 4" xfId="280"/>
    <cellStyle name="Sortie 2 5" xfId="281"/>
    <cellStyle name="Sortie 2 6" xfId="282"/>
    <cellStyle name="Sortie 2 7" xfId="283"/>
    <cellStyle name="Texte explicatif 2" xfId="284"/>
    <cellStyle name="Texto de advertencia" xfId="285"/>
    <cellStyle name="Texto explicativo" xfId="286"/>
    <cellStyle name="Title" xfId="287"/>
    <cellStyle name="Titre 1" xfId="288"/>
    <cellStyle name="Titre 2" xfId="289"/>
    <cellStyle name="Titre 1 2" xfId="290"/>
    <cellStyle name="Titre 2 2" xfId="291"/>
    <cellStyle name="Titre 3 2" xfId="292"/>
    <cellStyle name="Titre 3 2 2" xfId="293"/>
    <cellStyle name="Titre 4 2" xfId="294"/>
    <cellStyle name="Título" xfId="295"/>
    <cellStyle name="Título 1" xfId="296"/>
    <cellStyle name="Título 2" xfId="297"/>
    <cellStyle name="Título 3" xfId="298"/>
    <cellStyle name="Título 3 2" xfId="299"/>
    <cellStyle name="Título 3 2 2" xfId="300"/>
    <cellStyle name="Título 3 3" xfId="301"/>
    <cellStyle name="Título_Bozetto 10" xfId="302"/>
    <cellStyle name="Total 2" xfId="303"/>
    <cellStyle name="Total 2 2" xfId="304"/>
    <cellStyle name="TOTAL en  Pts" xfId="305"/>
    <cellStyle name="TOTAL en  Pts 2" xfId="306"/>
    <cellStyle name="Vérification 2" xfId="307"/>
    <cellStyle name="Virgule fixe" xfId="308"/>
    <cellStyle name="vitesse" xfId="309"/>
    <cellStyle name="vitesse 2" xfId="310"/>
    <cellStyle name="Warning Text" xfId="311"/>
    <cellStyle name="xx" xfId="312"/>
    <cellStyle name="XX,xx m" xfId="313"/>
    <cellStyle name="XX,xx m 2" xfId="314"/>
    <cellStyle name="Xx_AAFVTI" xfId="315"/>
  </cellStyles>
  <dxfs count="73">
    <dxf>
      <font>
        <color rgb="FF0000FF"/>
      </font>
      <fill>
        <patternFill>
          <bgColor rgb="FF0000FF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CC0099"/>
      </font>
      <fill>
        <patternFill>
          <bgColor rgb="FFCC0099"/>
        </patternFill>
      </fill>
    </dxf>
    <dxf>
      <font>
        <color rgb="FFFFCCCC"/>
      </font>
      <fill>
        <patternFill>
          <bgColor rgb="FFFFCCCC"/>
        </patternFill>
      </fill>
    </dxf>
    <dxf>
      <font>
        <color rgb="FFFFCCCC"/>
      </font>
      <fill>
        <patternFill>
          <bgColor rgb="FFFFCCCC"/>
        </patternFill>
      </fill>
    </dxf>
    <dxf>
      <font>
        <color rgb="FF99FFCC"/>
      </font>
      <fill>
        <patternFill>
          <bgColor rgb="FF99FF99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FF66CC"/>
      </font>
      <fill>
        <patternFill>
          <bgColor rgb="FFFF66CC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CC0099"/>
      </font>
      <fill>
        <patternFill>
          <bgColor rgb="FFCC0099"/>
        </patternFill>
      </fill>
    </dxf>
    <dxf>
      <font>
        <color rgb="FFFFCCCC"/>
      </font>
      <fill>
        <patternFill>
          <bgColor rgb="FFFFCCCC"/>
        </patternFill>
      </fill>
    </dxf>
    <dxf>
      <font>
        <color rgb="FF99FFCC"/>
      </font>
      <fill>
        <patternFill>
          <bgColor rgb="FF99FF99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/>
      </font>
      <fill>
        <patternFill>
          <fgColor theme="0"/>
        </patternFill>
      </fill>
    </dxf>
    <dxf>
      <font>
        <color rgb="FF0000FF"/>
      </font>
      <fill>
        <patternFill>
          <bgColor rgb="FF0000FF"/>
        </patternFill>
      </fill>
    </dxf>
    <dxf>
      <font>
        <color rgb="FFFFCCCC"/>
      </font>
      <fill>
        <patternFill>
          <bgColor rgb="FFFFCCCC"/>
        </patternFill>
      </fill>
    </dxf>
    <dxf>
      <font>
        <color rgb="FFFFCCCC"/>
      </font>
      <fill>
        <patternFill>
          <bgColor rgb="FFFFCCCC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FF66"/>
      </font>
      <fill>
        <patternFill>
          <bgColor rgb="FFFFFF00"/>
        </patternFill>
      </fill>
    </dxf>
    <dxf>
      <font>
        <color rgb="FF99FFCC"/>
      </font>
      <fill>
        <patternFill>
          <bgColor rgb="FF99FFCC"/>
        </patternFill>
      </fill>
    </dxf>
    <dxf>
      <font>
        <color rgb="FFFFCCCC"/>
      </font>
      <fill>
        <patternFill>
          <bgColor rgb="FFFFCCCC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CC0099"/>
      </font>
      <fill>
        <patternFill>
          <bgColor rgb="FFCC0099"/>
        </patternFill>
      </fill>
    </dxf>
    <dxf>
      <font>
        <color rgb="FFCC66FF"/>
      </font>
      <fill>
        <patternFill>
          <bgColor rgb="FFCC66FF"/>
        </patternFill>
      </fill>
    </dxf>
    <dxf>
      <font>
        <color rgb="FFCC0099"/>
      </font>
      <fill>
        <patternFill>
          <bgColor rgb="FFCC0099"/>
        </patternFill>
      </fill>
    </dxf>
    <dxf>
      <font>
        <color rgb="FF0000FF"/>
      </font>
      <fill>
        <patternFill>
          <bgColor rgb="FF0000FF"/>
        </patternFill>
      </fill>
    </dxf>
    <dxf>
      <font>
        <color theme="0"/>
      </font>
    </dxf>
    <dxf>
      <font>
        <color rgb="FFCC66FF"/>
      </font>
      <fill>
        <patternFill>
          <bgColor rgb="FFCC66FF"/>
        </patternFill>
      </fill>
    </dxf>
    <dxf>
      <font>
        <color rgb="FFFF6600"/>
      </font>
      <fill>
        <patternFill>
          <bgColor rgb="FFFF66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66CC"/>
      </font>
      <fill>
        <patternFill>
          <bgColor rgb="FFFF66CC"/>
        </patternFill>
      </fill>
    </dxf>
    <dxf>
      <font>
        <color rgb="FFFFFF99"/>
      </font>
      <fill>
        <patternFill>
          <bgColor rgb="FFFFFF99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00FFFF"/>
      </font>
      <fill>
        <patternFill>
          <bgColor rgb="FF00FFFF"/>
        </patternFill>
      </fill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/>
        <bottom style="medium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medium">
          <color rgb="FF000000"/>
        </left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font>
        <strike val="0"/>
        <outline val="0"/>
        <shadow val="0"/>
        <u val="none"/>
        <vertAlign val="baseline"/>
        <sz val="9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Planning annuel horaire'!D1:Y1"/><Relationship Id="rId1" Type="http://schemas.openxmlformats.org/officeDocument/2006/relationships/hyperlink" Target="#'Planning annuel horaire'!Z1:B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47625</xdr:rowOff>
    </xdr:from>
    <xdr:to>
      <xdr:col>2</xdr:col>
      <xdr:colOff>840600</xdr:colOff>
      <xdr:row>0</xdr:row>
      <xdr:rowOff>304800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42950" y="47625"/>
          <a:ext cx="612000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/>
            <a:t>Heures</a:t>
          </a:r>
        </a:p>
      </xdr:txBody>
    </xdr:sp>
    <xdr:clientData/>
  </xdr:twoCellAnchor>
  <xdr:twoCellAnchor>
    <xdr:from>
      <xdr:col>0</xdr:col>
      <xdr:colOff>47625</xdr:colOff>
      <xdr:row>0</xdr:row>
      <xdr:rowOff>47625</xdr:rowOff>
    </xdr:from>
    <xdr:to>
      <xdr:col>2</xdr:col>
      <xdr:colOff>145275</xdr:colOff>
      <xdr:row>0</xdr:row>
      <xdr:rowOff>304800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47625" y="47625"/>
          <a:ext cx="612000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/>
            <a:t>Thème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As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lub%20pros%202014-2015%20-%20Copi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a/Dropbox/L&#233;a/Pp/acer%20(c)/a%20sur%20L''ordinateur%20de%20l''Adjoint%20(10.0.0.12)/Creps2002/autres/sn/sn2003-2004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p\acer%20(c)\a%20sur%20L''ordinateur%20de%20l''Adjoint%20(10.0.0.12)\Creps2002\autres\sn\sn2003-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rtable/AppData/Roaming/Microsoft/Excel/WINDOWS/TEMP/Asc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A/A/lib&#233;ral/FFVB/envb1/Prog-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\lib&#233;ral\FFVB\envb1\Prog-a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ozzochercheclan/Documents/P&#244;le/2013/Entra&#238;nement/Travail/A%20classer/La%20Puissance%20Maximale%20A&#233;robie/ENDUR_X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a/Dropbox/L&#233;a/Js4/acerdata%20(d)/A/Srvhb/DOCUME~1/JS/LOCALS~1/Temp/Rar$DI03.860/DOCUME~1/JS/LOCALS~1/Temp/Rar$DI05.531/Outils/Srvhb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S\LOCALS~1\Temp\Rar$DI05.531\Outils\Srvhb-1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a/Dropbox/L&#233;a/Js3/d/Users/philippeblain/Documents/EQDF/Envb9/Asc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3\d\Users\philippeblain\Documents\EQDF\Envb9\Asc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Asc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L&#233;a/L&#233;a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Julien/Pr&#233;paration%20Physique%20-%20Planification%20-%20Entra&#238;nement/Tableaux%20,%20Sch&#233;mas%20et%20Exercices/Feuilles%20Vides/Feuilles%20Remplies/Paris%20Volley%20Saison%202003-2004/ENVB4/S&#233;ances/G&#233;n&#233;ral/F&#233;vrier%202004/29%20F&#233;vrier%20200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RANCE\WINDOWS\TEMP\TENJEU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en/AppData/Roaming/Microsoft/Excel/FRANCE/WINDOWS/TEMP/TENJEU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rtable/Downloads/00%20-%20jujubercy%20-%20Atteindre%20V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choix%20exercices%20d&#233;but.xlsm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a/Dropbox/L&#233;a/Js4/acerdata%20(d)/A/Srvhb/DOCUME~1/JS/LOCALS~1/Temp/Rar$DI03.860/DOCUME~1/JS/LOCALS~1/Temp/Rar$DI05.531/Srvhb-1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S\LOCALS~1\Temp\Rar$DI05.531\Srvhb-1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\julien(C)\A\CONTENUS\JSRMP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\TENJEU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a/Dropbox/L&#233;a/Js4/acerdata%20(d)/A/Srvhb/DOCUME~1/JS/LOCALS~1/Temp/Rar$DI03.860/DOCUME~1/Jean/LOCALS~1/Temp/R&#233;pertoire%20temporaire%201%20pour%20Jean-claude%2010.xls.zip/AA-Sauve/A/Saison%201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4\acerdata%20(d)\A\Srvhb\DOCUME~1\JS\LOCALS~1\Temp\Rar$DI03.860\DOCUME~1\Jean\LOCALS~1\Temp\R&#233;pertoire%20temporaire%201%20pour%20Jean-claude%2010.xls.zip\AA-Sauve\A\Saison%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annuel horaire"/>
      <sheetName val="Listing séances (2)"/>
      <sheetName val="Plan annuel"/>
      <sheetName val="Planning"/>
      <sheetName val="Prise de max"/>
      <sheetName val="Contenu séance"/>
      <sheetName val="Fiche séance"/>
      <sheetName val="Poids"/>
      <sheetName val="Listing séances"/>
      <sheetName val="Feuil2"/>
      <sheetName val="Feuil5"/>
      <sheetName val="Listeexercices"/>
      <sheetName val="Evreux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">
          <cell r="A1" t="str">
            <v>Abaisseurs frontal</v>
          </cell>
        </row>
        <row r="2">
          <cell r="A2" t="str">
            <v>Abaisseurs latéral</v>
          </cell>
        </row>
        <row r="3">
          <cell r="A3" t="str">
            <v>Abducteurs</v>
          </cell>
        </row>
        <row r="4">
          <cell r="A4" t="str">
            <v>Adducteurs</v>
          </cell>
        </row>
        <row r="5">
          <cell r="A5" t="str">
            <v>Arraché</v>
          </cell>
        </row>
        <row r="6">
          <cell r="A6" t="str">
            <v>Biceps debout</v>
          </cell>
        </row>
        <row r="7">
          <cell r="A7" t="str">
            <v>Bûcheron</v>
          </cell>
        </row>
        <row r="8">
          <cell r="A8" t="str">
            <v>Développé couché</v>
          </cell>
        </row>
        <row r="9">
          <cell r="A9" t="str">
            <v>Développé décliné</v>
          </cell>
        </row>
        <row r="10">
          <cell r="A10" t="str">
            <v>Développé épaules</v>
          </cell>
        </row>
        <row r="11">
          <cell r="A11" t="str">
            <v>Développé haltères</v>
          </cell>
        </row>
        <row r="12">
          <cell r="A12" t="str">
            <v>Dips</v>
          </cell>
        </row>
        <row r="13">
          <cell r="A13" t="str">
            <v>Ecarté couché</v>
          </cell>
        </row>
        <row r="14">
          <cell r="A14" t="str">
            <v>Ecarté couché</v>
          </cell>
        </row>
        <row r="15">
          <cell r="A15" t="str">
            <v>Epaulé</v>
          </cell>
        </row>
        <row r="16">
          <cell r="A16" t="str">
            <v>Fentes avant marchées</v>
          </cell>
        </row>
        <row r="17">
          <cell r="A17" t="str">
            <v>Fentes avant retour</v>
          </cell>
        </row>
        <row r="18">
          <cell r="A18" t="str">
            <v>Fentes latérales</v>
          </cell>
        </row>
        <row r="19">
          <cell r="A19" t="str">
            <v>Fessiers allongés</v>
          </cell>
        </row>
        <row r="20">
          <cell r="A20" t="str">
            <v>Ischios</v>
          </cell>
        </row>
        <row r="21">
          <cell r="A21" t="str">
            <v>Jeté avec fentes</v>
          </cell>
        </row>
        <row r="22">
          <cell r="A22" t="str">
            <v>Jeté pointes de pieds</v>
          </cell>
        </row>
        <row r="23">
          <cell r="A23" t="str">
            <v>Mollets debout</v>
          </cell>
        </row>
        <row r="24">
          <cell r="A24" t="str">
            <v>Montées sur banc avec bras</v>
          </cell>
        </row>
        <row r="25">
          <cell r="A25" t="str">
            <v>Montées sur banc sans bras</v>
          </cell>
        </row>
        <row r="26">
          <cell r="A26" t="str">
            <v>Oiseau</v>
          </cell>
        </row>
        <row r="27">
          <cell r="A27" t="str">
            <v>Pompes</v>
          </cell>
        </row>
        <row r="28">
          <cell r="A28" t="str">
            <v>Pompes belges</v>
          </cell>
        </row>
        <row r="29">
          <cell r="A29" t="str">
            <v>Presse 45°</v>
          </cell>
        </row>
        <row r="30">
          <cell r="A30" t="str">
            <v>Presse 90°</v>
          </cell>
        </row>
        <row r="31">
          <cell r="A31" t="str">
            <v>Pull over épaule libre</v>
          </cell>
        </row>
        <row r="32">
          <cell r="A32" t="str">
            <v>Pull over épaule machine</v>
          </cell>
        </row>
        <row r="33">
          <cell r="A33" t="str">
            <v>Pull-over Triceps</v>
          </cell>
        </row>
        <row r="34">
          <cell r="A34" t="str">
            <v>Quadriceps</v>
          </cell>
        </row>
        <row r="35">
          <cell r="A35" t="str">
            <v>Rowing</v>
          </cell>
        </row>
        <row r="36">
          <cell r="A36" t="str">
            <v>Soulever de terre</v>
          </cell>
        </row>
        <row r="37">
          <cell r="A37" t="str">
            <v>Squat barre derrière 45°</v>
          </cell>
        </row>
        <row r="38">
          <cell r="A38" t="str">
            <v>Squat barre derrière 90°</v>
          </cell>
        </row>
        <row r="39">
          <cell r="A39" t="str">
            <v>Squat barre devant 45°</v>
          </cell>
        </row>
        <row r="40">
          <cell r="A40" t="str">
            <v>Squat barre devant 90°</v>
          </cell>
        </row>
        <row r="41">
          <cell r="A41" t="str">
            <v>Tirage allongé</v>
          </cell>
        </row>
        <row r="42">
          <cell r="A42" t="str">
            <v>Tirage debout</v>
          </cell>
        </row>
        <row r="43">
          <cell r="A43" t="str">
            <v>Tirage nuque</v>
          </cell>
        </row>
        <row r="44">
          <cell r="A44" t="str">
            <v>Tirage poitrine</v>
          </cell>
        </row>
        <row r="45">
          <cell r="A45" t="str">
            <v>Traction</v>
          </cell>
        </row>
        <row r="46">
          <cell r="A46" t="str">
            <v>Triceps</v>
          </cell>
        </row>
      </sheetData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me indiv"/>
      <sheetName val="Energetique"/>
      <sheetName val="Force"/>
      <sheetName val="vitess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Programme indiv"/>
      <sheetName val="détail indiv"/>
      <sheetName val="suivi"/>
      <sheetName val="gainages"/>
      <sheetName val="Energetique"/>
      <sheetName val="Force"/>
      <sheetName val="vitesse"/>
      <sheetName val="Engergetique 2"/>
      <sheetName val="renforcement"/>
      <sheetName val="Séa"/>
    </sheetNames>
    <sheetDataSet>
      <sheetData sheetId="0" refreshError="1"/>
      <sheetData sheetId="1">
        <row r="9">
          <cell r="I9" t="str">
            <v>CAE10</v>
          </cell>
        </row>
      </sheetData>
      <sheetData sheetId="2" refreshError="1"/>
      <sheetData sheetId="3" refreshError="1"/>
      <sheetData sheetId="4" refreshError="1"/>
      <sheetData sheetId="5">
        <row r="19">
          <cell r="F19" t="str">
            <v>CAE7</v>
          </cell>
        </row>
      </sheetData>
      <sheetData sheetId="6">
        <row r="2">
          <cell r="F2" t="str">
            <v>RM5</v>
          </cell>
        </row>
        <row r="30">
          <cell r="F30" t="str">
            <v>RM6</v>
          </cell>
        </row>
        <row r="56">
          <cell r="F56" t="str">
            <v>PTI10</v>
          </cell>
        </row>
        <row r="77">
          <cell r="F77" t="str">
            <v>PTI 18</v>
          </cell>
        </row>
        <row r="109">
          <cell r="F109" t="str">
            <v>PTS3</v>
          </cell>
        </row>
        <row r="141">
          <cell r="F141" t="str">
            <v>PTS4</v>
          </cell>
        </row>
        <row r="161">
          <cell r="F161" t="str">
            <v>FVTI35</v>
          </cell>
        </row>
        <row r="206">
          <cell r="F206" t="str">
            <v>FVTI15</v>
          </cell>
        </row>
      </sheetData>
      <sheetData sheetId="7">
        <row r="2">
          <cell r="F2" t="str">
            <v>VF1</v>
          </cell>
        </row>
        <row r="25">
          <cell r="F25" t="str">
            <v>VF2</v>
          </cell>
        </row>
        <row r="48">
          <cell r="F48" t="str">
            <v>VF3</v>
          </cell>
        </row>
        <row r="88">
          <cell r="F88" t="str">
            <v>VH1</v>
          </cell>
        </row>
      </sheetData>
      <sheetData sheetId="8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eurs"/>
      <sheetName val="physique"/>
      <sheetName val="Feuil3"/>
      <sheetName val="préventif"/>
      <sheetName val="programme"/>
      <sheetName val="worldleague"/>
      <sheetName val="P1M1"/>
      <sheetName val="Feuil1"/>
      <sheetName val="semainier TQCM"/>
      <sheetName val="Feuil2"/>
      <sheetName val="matrice mi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ueurs"/>
      <sheetName val="physique"/>
      <sheetName val="Feuil3"/>
      <sheetName val="préventif"/>
      <sheetName val="programme"/>
      <sheetName val="worldleague"/>
      <sheetName val="P1M1"/>
      <sheetName val="Feuil1"/>
      <sheetName val="semainier TQCM"/>
      <sheetName val="Feuil2"/>
      <sheetName val="matrice mi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.XLM"/>
      <sheetName val="SOMMAIRE.XLS"/>
      <sheetName val="BRUE_D_T.XLS"/>
      <sheetName val="BRUE_NBT.XLS"/>
      <sheetName val="BRUE_T_D.XLS"/>
      <sheetName val="VAM_D_T.XLS"/>
      <sheetName val="VAM_NBT.XLS"/>
      <sheetName val="VAM_T_D.XLS"/>
      <sheetName val="LLN_D_T.XLS"/>
      <sheetName val="LLN_NBT.XLS"/>
      <sheetName val="LLN_T_D.XLS"/>
      <sheetName val="LLP_D_T.XLS"/>
      <sheetName val="LLP_NBT.XLS"/>
      <sheetName val="LLP_T_D.XLS"/>
      <sheetName val="PASS_TOX.XLS"/>
      <sheetName val="ENDUR_X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">
          <cell r="F1">
            <v>5</v>
          </cell>
          <cell r="H1" t="str">
            <v>VA</v>
          </cell>
          <cell r="K1">
            <v>3.4722222222222224E-2</v>
          </cell>
        </row>
        <row r="2">
          <cell r="C2">
            <v>1.0416666666666666E-2</v>
          </cell>
        </row>
        <row r="5">
          <cell r="H5">
            <v>10.5</v>
          </cell>
          <cell r="Q5">
            <v>11</v>
          </cell>
          <cell r="Z5">
            <v>11.5</v>
          </cell>
        </row>
        <row r="32">
          <cell r="H32">
            <v>12</v>
          </cell>
          <cell r="Q32">
            <v>12.5</v>
          </cell>
          <cell r="Z32">
            <v>13</v>
          </cell>
        </row>
      </sheetData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M"/>
      <sheetName val="Gainages"/>
      <sheetName val="2010"/>
      <sheetName val="Calendrier"/>
      <sheetName val="Programme individuel"/>
      <sheetName val="suivi"/>
      <sheetName val="Vma"/>
      <sheetName val="% vitesse"/>
      <sheetName val="Energetique"/>
      <sheetName val="TI"/>
      <sheetName val="TS"/>
      <sheetName val="PDC"/>
      <sheetName val="Charges 2"/>
      <sheetName val="Masse"/>
      <sheetName val="Modéle Billat"/>
      <sheetName val="Force explo"/>
    </sheetNames>
    <sheetDataSet>
      <sheetData sheetId="0" refreshError="1">
        <row r="2">
          <cell r="A2" t="str">
            <v>RMTS</v>
          </cell>
        </row>
        <row r="14">
          <cell r="A14" t="str">
            <v>FDTI</v>
          </cell>
        </row>
        <row r="26">
          <cell r="A26" t="str">
            <v>FDTS</v>
          </cell>
        </row>
        <row r="94">
          <cell r="A94">
            <v>39917</v>
          </cell>
        </row>
      </sheetData>
      <sheetData sheetId="1" refreshError="1">
        <row r="2">
          <cell r="A2" t="str">
            <v>DROITS</v>
          </cell>
        </row>
        <row r="3">
          <cell r="B3" t="str">
            <v>Jeté Mball vertical</v>
          </cell>
          <cell r="D3" t="str">
            <v>Gainages Av Arr</v>
          </cell>
          <cell r="F3" t="str">
            <v>Araignée</v>
          </cell>
          <cell r="H3" t="str">
            <v>Wolfermann épaules</v>
          </cell>
          <cell r="P3" t="str">
            <v>Gainage dorsal alterné</v>
          </cell>
          <cell r="R3" t="str">
            <v>Pont arriére</v>
          </cell>
          <cell r="T3" t="str">
            <v>Pont arriére</v>
          </cell>
          <cell r="V3" t="str">
            <v>Gainage obliques</v>
          </cell>
          <cell r="X3" t="str">
            <v>Gainages obliques oscillations</v>
          </cell>
        </row>
        <row r="4">
          <cell r="A4" t="str">
            <v>Chaîne longue</v>
          </cell>
        </row>
        <row r="9">
          <cell r="B9" t="str">
            <v>Relevé dans l'axe</v>
          </cell>
          <cell r="D9" t="str">
            <v>Gainage Statique</v>
          </cell>
          <cell r="F9" t="str">
            <v>Jeté de Mball en statique</v>
          </cell>
          <cell r="H9" t="str">
            <v>Wolfermann</v>
          </cell>
          <cell r="P9" t="str">
            <v>Dorsaux chaise rom</v>
          </cell>
          <cell r="R9" t="str">
            <v>SQ barre haute</v>
          </cell>
          <cell r="T9" t="str">
            <v>Elevation dorsale</v>
          </cell>
          <cell r="V9" t="str">
            <v>Essuie glace courts</v>
          </cell>
          <cell r="X9" t="str">
            <v>presions tous axes</v>
          </cell>
        </row>
        <row r="10">
          <cell r="A10" t="str">
            <v>Chaîne Moyenne</v>
          </cell>
        </row>
        <row r="15">
          <cell r="A15" t="str">
            <v>Chaîne courte</v>
          </cell>
          <cell r="B15" t="str">
            <v>soulevé de bassin</v>
          </cell>
          <cell r="D15" t="str">
            <v>Sit Up</v>
          </cell>
          <cell r="F15" t="str">
            <v xml:space="preserve">Pressions de Gainages </v>
          </cell>
          <cell r="H15" t="str">
            <v>Pressions de Gainages  axe</v>
          </cell>
          <cell r="J15" t="str">
            <v>Ecrasé de ballon</v>
          </cell>
          <cell r="P15" t="str">
            <v>Med ball écrasé</v>
          </cell>
          <cell r="R15" t="str">
            <v>mise sous tension sio</v>
          </cell>
          <cell r="T15" t="str">
            <v>SQ devant</v>
          </cell>
          <cell r="V15" t="str">
            <v>pressions av arr</v>
          </cell>
          <cell r="X15" t="str">
            <v>poussés alternées</v>
          </cell>
        </row>
        <row r="21">
          <cell r="A21" t="str">
            <v>OBLIQUES</v>
          </cell>
        </row>
        <row r="22">
          <cell r="B22" t="str">
            <v>Gainages obliques oscillations</v>
          </cell>
          <cell r="D22" t="str">
            <v>Genou G // Coude Droit</v>
          </cell>
          <cell r="F22" t="str">
            <v xml:space="preserve">Rotation freinée barre haute </v>
          </cell>
          <cell r="H22" t="str">
            <v>Rotation Sautée barre basse</v>
          </cell>
          <cell r="J22" t="str">
            <v xml:space="preserve">Rotation freinée barre basse </v>
          </cell>
          <cell r="L22" t="str">
            <v>Rotations marchées croisées</v>
          </cell>
        </row>
        <row r="23">
          <cell r="A23" t="str">
            <v>Chaîne longue</v>
          </cell>
        </row>
        <row r="28">
          <cell r="B28" t="str">
            <v>Essuie glace courts</v>
          </cell>
          <cell r="D28" t="str">
            <v>Genou G // Coude Droit</v>
          </cell>
          <cell r="F28" t="str">
            <v>Gainage statique axe ou croisé</v>
          </cell>
          <cell r="H28" t="str">
            <v>Obliques courts</v>
          </cell>
          <cell r="J28" t="str">
            <v>Relevé Vrillé</v>
          </cell>
          <cell r="L28" t="str">
            <v>Relevé Vrillé chaise</v>
          </cell>
        </row>
        <row r="29">
          <cell r="A29" t="str">
            <v>Chaîne Moyenne</v>
          </cell>
        </row>
        <row r="34">
          <cell r="A34" t="str">
            <v>Chaîne courte</v>
          </cell>
          <cell r="B34" t="str">
            <v>Obliques courts</v>
          </cell>
          <cell r="D34" t="str">
            <v xml:space="preserve">Gainages obliques </v>
          </cell>
          <cell r="F34" t="str">
            <v>Croisé  grande amplitude</v>
          </cell>
          <cell r="H34" t="str">
            <v>Obliques courts</v>
          </cell>
          <cell r="J34" t="str">
            <v>Oscillations dans l'axe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"/>
      <sheetName val="Calendrier"/>
      <sheetName val="Programme individuel"/>
      <sheetName val="suivi"/>
      <sheetName val="Vma"/>
      <sheetName val="% vitesse"/>
      <sheetName val="Energetique"/>
      <sheetName val="RM"/>
      <sheetName val="Gainages"/>
      <sheetName val="TI"/>
      <sheetName val="TS"/>
      <sheetName val="PDC"/>
      <sheetName val="Charges 2"/>
      <sheetName val="Masse"/>
      <sheetName val="Modéle Billat"/>
      <sheetName val="Force expl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RMTS</v>
          </cell>
        </row>
        <row r="14">
          <cell r="A14" t="str">
            <v>FDTI</v>
          </cell>
        </row>
        <row r="26">
          <cell r="A26" t="str">
            <v>FDTS</v>
          </cell>
        </row>
        <row r="94">
          <cell r="A94">
            <v>39917</v>
          </cell>
        </row>
      </sheetData>
      <sheetData sheetId="8">
        <row r="2">
          <cell r="A2" t="str">
            <v>DROITS</v>
          </cell>
        </row>
        <row r="3">
          <cell r="B3" t="str">
            <v>Jeté Mball vertical</v>
          </cell>
          <cell r="D3" t="str">
            <v>Gainages Av Arr</v>
          </cell>
          <cell r="F3" t="str">
            <v>Araignée</v>
          </cell>
          <cell r="H3" t="str">
            <v>Wolfermann épaules</v>
          </cell>
          <cell r="P3" t="str">
            <v>Gainage dorsal alterné</v>
          </cell>
          <cell r="R3" t="str">
            <v>Pont arriére</v>
          </cell>
          <cell r="T3" t="str">
            <v>Pont arriére</v>
          </cell>
          <cell r="V3" t="str">
            <v>Gainage obliques</v>
          </cell>
          <cell r="X3" t="str">
            <v>Gainages obliques oscillations</v>
          </cell>
        </row>
        <row r="4">
          <cell r="A4" t="str">
            <v>Chaîne longue</v>
          </cell>
        </row>
        <row r="9">
          <cell r="B9" t="str">
            <v>Relevé dans l'axe</v>
          </cell>
          <cell r="D9" t="str">
            <v>Gainage Statique</v>
          </cell>
          <cell r="F9" t="str">
            <v>Jeté de Mball en statique</v>
          </cell>
          <cell r="H9" t="str">
            <v>Wolfermann</v>
          </cell>
          <cell r="P9" t="str">
            <v>Dorsaux chaise rom</v>
          </cell>
          <cell r="R9" t="str">
            <v>SQ barre haute</v>
          </cell>
          <cell r="T9" t="str">
            <v>Elevation dorsale</v>
          </cell>
          <cell r="V9" t="str">
            <v>Essuie glace courts</v>
          </cell>
          <cell r="X9" t="str">
            <v>presions tous axes</v>
          </cell>
        </row>
        <row r="10">
          <cell r="A10" t="str">
            <v>Chaîne Moyenne</v>
          </cell>
        </row>
        <row r="15">
          <cell r="A15" t="str">
            <v>Chaîne courte</v>
          </cell>
          <cell r="B15" t="str">
            <v>soulevé de bassin</v>
          </cell>
          <cell r="D15" t="str">
            <v>Sit Up</v>
          </cell>
          <cell r="F15" t="str">
            <v xml:space="preserve">Pressions de Gainages </v>
          </cell>
          <cell r="H15" t="str">
            <v>Pressions de Gainages  axe</v>
          </cell>
          <cell r="J15" t="str">
            <v>Ecrasé de ballon</v>
          </cell>
          <cell r="P15" t="str">
            <v>Med ball écrasé</v>
          </cell>
          <cell r="R15" t="str">
            <v>mise sous tension sio</v>
          </cell>
          <cell r="T15" t="str">
            <v>SQ devant</v>
          </cell>
          <cell r="V15" t="str">
            <v>pressions av arr</v>
          </cell>
          <cell r="X15" t="str">
            <v>poussés alternées</v>
          </cell>
        </row>
        <row r="21">
          <cell r="A21" t="str">
            <v>OBLIQUES</v>
          </cell>
        </row>
        <row r="22">
          <cell r="B22" t="str">
            <v>Gainages obliques oscillations</v>
          </cell>
          <cell r="D22" t="str">
            <v>Genou G // Coude Droit</v>
          </cell>
          <cell r="F22" t="str">
            <v xml:space="preserve">Rotation freinée barre haute </v>
          </cell>
          <cell r="H22" t="str">
            <v>Rotation Sautée barre basse</v>
          </cell>
          <cell r="J22" t="str">
            <v xml:space="preserve">Rotation freinée barre basse </v>
          </cell>
          <cell r="L22" t="str">
            <v>Rotations marchées croisées</v>
          </cell>
        </row>
        <row r="23">
          <cell r="A23" t="str">
            <v>Chaîne longue</v>
          </cell>
        </row>
        <row r="28">
          <cell r="B28" t="str">
            <v>Essuie glace courts</v>
          </cell>
          <cell r="D28" t="str">
            <v>Genou G // Coude Droit</v>
          </cell>
          <cell r="F28" t="str">
            <v>Gainage statique axe ou croisé</v>
          </cell>
          <cell r="H28" t="str">
            <v>Obliques courts</v>
          </cell>
          <cell r="J28" t="str">
            <v>Relevé Vrillé</v>
          </cell>
          <cell r="L28" t="str">
            <v>Relevé Vrillé chaise</v>
          </cell>
        </row>
        <row r="29">
          <cell r="A29" t="str">
            <v>Chaîne Moyenne</v>
          </cell>
        </row>
        <row r="34">
          <cell r="A34" t="str">
            <v>Chaîne courte</v>
          </cell>
          <cell r="B34" t="str">
            <v>Obliques courts</v>
          </cell>
          <cell r="D34" t="str">
            <v xml:space="preserve">Gainages obliques </v>
          </cell>
          <cell r="F34" t="str">
            <v>Croisé  grande amplitude</v>
          </cell>
          <cell r="H34" t="str">
            <v>Obliques courts</v>
          </cell>
          <cell r="J34" t="str">
            <v>Oscillations dans l'axe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sco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sc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ain"/>
      <sheetName val="dom"/>
      <sheetName val="marek"/>
      <sheetName val="paco"/>
      <sheetName val="sergei"/>
      <sheetName val="mésos"/>
      <sheetName val="FORCE"/>
      <sheetName val="PHYSIO"/>
      <sheetName val="Bos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2013 COMPLET"/>
      <sheetName val="Plan annuel bis"/>
      <sheetName val="Items"/>
      <sheetName val="Liste exercices"/>
      <sheetName val="Planning filière"/>
      <sheetName val="Axe de travail"/>
      <sheetName val="Calendriers croisés"/>
      <sheetName val="Listing séances"/>
      <sheetName val="Contenu séance"/>
      <sheetName val="Plan annuel"/>
      <sheetName val="Prise de max"/>
      <sheetName val="Poids"/>
      <sheetName val="Soins"/>
      <sheetName val="Plan annuel (2)"/>
      <sheetName val="Planning Fitlane"/>
    </sheetNames>
    <sheetDataSet>
      <sheetData sheetId="0"/>
      <sheetData sheetId="1"/>
      <sheetData sheetId="2">
        <row r="2">
          <cell r="A2" t="str">
            <v>Contracture</v>
          </cell>
          <cell r="B2" t="str">
            <v>Ensemble du corps</v>
          </cell>
          <cell r="C2" t="str">
            <v>Abdomen</v>
          </cell>
          <cell r="D2" t="str">
            <v>Droite</v>
          </cell>
          <cell r="E2" t="str">
            <v>Droite</v>
          </cell>
          <cell r="F2" t="str">
            <v>Bénigne</v>
          </cell>
          <cell r="G2" t="str">
            <v>Crochettage</v>
          </cell>
          <cell r="H2" t="str">
            <v>Infiltration</v>
          </cell>
          <cell r="I2" t="str">
            <v>Oui</v>
          </cell>
          <cell r="J2">
            <v>0.33333333333333331</v>
          </cell>
          <cell r="K2" t="str">
            <v>Oui</v>
          </cell>
          <cell r="L2" t="str">
            <v>Excellent</v>
          </cell>
          <cell r="M2" t="str">
            <v>Excellent</v>
          </cell>
          <cell r="N2" t="str">
            <v>Excellent</v>
          </cell>
          <cell r="O2" t="str">
            <v>Oui</v>
          </cell>
          <cell r="P2" t="str">
            <v>Oui</v>
          </cell>
          <cell r="Q2" t="str">
            <v>RAS</v>
          </cell>
          <cell r="R2" t="str">
            <v>Bien être</v>
          </cell>
          <cell r="S2" t="str">
            <v>Excellent</v>
          </cell>
          <cell r="T2">
            <v>0</v>
          </cell>
          <cell r="U2" t="str">
            <v>Parquet</v>
          </cell>
          <cell r="V2">
            <v>1</v>
          </cell>
          <cell r="W2">
            <v>1</v>
          </cell>
          <cell r="X2" t="str">
            <v>Accident matériel</v>
          </cell>
          <cell r="Y2">
            <v>1</v>
          </cell>
          <cell r="Z2" t="str">
            <v>Oui</v>
          </cell>
          <cell r="AA2" t="str">
            <v>Oui</v>
          </cell>
        </row>
        <row r="3">
          <cell r="A3" t="str">
            <v>Contusion</v>
          </cell>
          <cell r="B3" t="str">
            <v>Membre inférieur</v>
          </cell>
          <cell r="C3" t="str">
            <v>Avant-bras</v>
          </cell>
          <cell r="D3" t="str">
            <v>Gauche</v>
          </cell>
          <cell r="E3" t="str">
            <v>Gauche</v>
          </cell>
          <cell r="F3" t="str">
            <v>Grave</v>
          </cell>
          <cell r="G3" t="str">
            <v>Cryothérapie</v>
          </cell>
          <cell r="H3" t="str">
            <v>Infiltration intra musculaire</v>
          </cell>
          <cell r="I3" t="str">
            <v>Non</v>
          </cell>
          <cell r="J3">
            <v>0.375</v>
          </cell>
          <cell r="K3" t="str">
            <v>Non</v>
          </cell>
          <cell r="L3" t="str">
            <v>Normal</v>
          </cell>
          <cell r="M3" t="str">
            <v>Normal</v>
          </cell>
          <cell r="N3" t="str">
            <v>Normal</v>
          </cell>
          <cell r="O3" t="str">
            <v>Non</v>
          </cell>
          <cell r="P3" t="str">
            <v>Non</v>
          </cell>
          <cell r="Q3" t="str">
            <v>AD apport</v>
          </cell>
          <cell r="R3" t="str">
            <v>Normal</v>
          </cell>
          <cell r="S3" t="str">
            <v>Normal</v>
          </cell>
          <cell r="T3">
            <v>0</v>
          </cell>
          <cell r="U3" t="str">
            <v>Taraflex</v>
          </cell>
          <cell r="V3">
            <v>2</v>
          </cell>
          <cell r="W3">
            <v>2</v>
          </cell>
          <cell r="X3" t="str">
            <v>Accident partenaire</v>
          </cell>
          <cell r="Y3">
            <v>2</v>
          </cell>
          <cell r="Z3" t="str">
            <v>Non</v>
          </cell>
          <cell r="AA3" t="str">
            <v>Non</v>
          </cell>
        </row>
        <row r="4">
          <cell r="A4" t="str">
            <v>Courbatures</v>
          </cell>
          <cell r="B4" t="str">
            <v>Membre supérieur</v>
          </cell>
          <cell r="C4" t="str">
            <v>Bassin</v>
          </cell>
          <cell r="D4" t="str">
            <v>Bilatérale</v>
          </cell>
          <cell r="G4" t="str">
            <v>Electrostimulation</v>
          </cell>
          <cell r="H4" t="str">
            <v>Infiltration intra veineuse</v>
          </cell>
          <cell r="J4">
            <v>0.41666666666666702</v>
          </cell>
          <cell r="L4" t="str">
            <v>Perturbé</v>
          </cell>
          <cell r="M4" t="str">
            <v>Perturbé</v>
          </cell>
          <cell r="N4" t="str">
            <v>Perturbé</v>
          </cell>
          <cell r="P4" t="str">
            <v>NSP</v>
          </cell>
          <cell r="Q4" t="str">
            <v>AD malnutrition</v>
          </cell>
          <cell r="R4" t="str">
            <v>Mal être</v>
          </cell>
          <cell r="S4" t="str">
            <v>Faible</v>
          </cell>
          <cell r="T4">
            <v>0</v>
          </cell>
          <cell r="U4" t="str">
            <v>Combiné</v>
          </cell>
          <cell r="V4">
            <v>3</v>
          </cell>
          <cell r="W4">
            <v>3</v>
          </cell>
          <cell r="X4" t="str">
            <v>Cardio</v>
          </cell>
          <cell r="Y4">
            <v>3</v>
          </cell>
        </row>
        <row r="5">
          <cell r="A5" t="str">
            <v>Déchirure</v>
          </cell>
          <cell r="B5" t="str">
            <v>Membres</v>
          </cell>
          <cell r="C5" t="str">
            <v>Bras</v>
          </cell>
          <cell r="G5" t="str">
            <v>Etirements</v>
          </cell>
          <cell r="H5" t="str">
            <v>Médicaments voie cutanée</v>
          </cell>
          <cell r="J5">
            <v>0.45833333333333298</v>
          </cell>
          <cell r="L5" t="str">
            <v>Insomnie</v>
          </cell>
          <cell r="M5" t="str">
            <v>Insomnie</v>
          </cell>
          <cell r="N5" t="str">
            <v>Insomnie</v>
          </cell>
          <cell r="Q5" t="str">
            <v>Avis psychologique</v>
          </cell>
          <cell r="T5">
            <v>0</v>
          </cell>
          <cell r="U5" t="str">
            <v>Dur</v>
          </cell>
          <cell r="V5">
            <v>4</v>
          </cell>
          <cell r="W5">
            <v>4</v>
          </cell>
          <cell r="X5" t="str">
            <v>Contre</v>
          </cell>
          <cell r="Y5">
            <v>4</v>
          </cell>
        </row>
        <row r="6">
          <cell r="A6" t="str">
            <v>Elongation</v>
          </cell>
          <cell r="B6" t="str">
            <v>Rachis</v>
          </cell>
          <cell r="C6" t="str">
            <v>Cheville</v>
          </cell>
          <cell r="G6" t="str">
            <v xml:space="preserve">Manipulations </v>
          </cell>
          <cell r="H6" t="str">
            <v>Médicaments voie orale</v>
          </cell>
          <cell r="J6">
            <v>0.5</v>
          </cell>
          <cell r="Q6" t="str">
            <v>Arrêt du sport</v>
          </cell>
          <cell r="T6">
            <v>0</v>
          </cell>
          <cell r="V6">
            <v>5</v>
          </cell>
          <cell r="W6">
            <v>5</v>
          </cell>
          <cell r="X6" t="str">
            <v>Défense</v>
          </cell>
          <cell r="Y6">
            <v>5</v>
          </cell>
        </row>
        <row r="7">
          <cell r="A7" t="str">
            <v>Entorse</v>
          </cell>
          <cell r="B7" t="str">
            <v>Tête</v>
          </cell>
          <cell r="C7" t="str">
            <v>Coude</v>
          </cell>
          <cell r="G7" t="str">
            <v>Massage</v>
          </cell>
          <cell r="H7" t="str">
            <v>Médicaments voie rectale</v>
          </cell>
          <cell r="J7">
            <v>0.54166666666666596</v>
          </cell>
          <cell r="T7">
            <v>0</v>
          </cell>
          <cell r="V7">
            <v>6</v>
          </cell>
          <cell r="X7" t="str">
            <v>Démarrage</v>
          </cell>
          <cell r="Y7">
            <v>6</v>
          </cell>
        </row>
        <row r="8">
          <cell r="A8" t="str">
            <v>Fracture</v>
          </cell>
          <cell r="B8" t="str">
            <v>Tronc</v>
          </cell>
          <cell r="C8" t="str">
            <v>Crâne</v>
          </cell>
          <cell r="G8" t="str">
            <v>Mobilisation</v>
          </cell>
          <cell r="H8" t="str">
            <v>Médicaments voie vaginale</v>
          </cell>
          <cell r="J8">
            <v>0.58333333333333304</v>
          </cell>
          <cell r="T8">
            <v>0</v>
          </cell>
          <cell r="V8">
            <v>7</v>
          </cell>
          <cell r="X8" t="str">
            <v>Frappe attaque</v>
          </cell>
          <cell r="Y8">
            <v>7</v>
          </cell>
        </row>
        <row r="9">
          <cell r="A9" t="str">
            <v>Instabilité</v>
          </cell>
          <cell r="C9" t="str">
            <v>Cuisse</v>
          </cell>
          <cell r="G9" t="str">
            <v>Orthèse</v>
          </cell>
          <cell r="H9" t="str">
            <v xml:space="preserve">Pédicurie </v>
          </cell>
          <cell r="J9">
            <v>0.625</v>
          </cell>
          <cell r="T9">
            <v>0</v>
          </cell>
          <cell r="V9">
            <v>8</v>
          </cell>
          <cell r="X9" t="str">
            <v>Frappe service</v>
          </cell>
          <cell r="Y9">
            <v>8</v>
          </cell>
        </row>
        <row r="10">
          <cell r="A10" t="str">
            <v>Lésion ostéo</v>
          </cell>
          <cell r="C10" t="str">
            <v>Epaule</v>
          </cell>
          <cell r="G10" t="str">
            <v>Proprioception</v>
          </cell>
          <cell r="H10" t="str">
            <v>Podologie</v>
          </cell>
          <cell r="J10">
            <v>0.66666666666666596</v>
          </cell>
          <cell r="T10">
            <v>0</v>
          </cell>
          <cell r="V10">
            <v>9</v>
          </cell>
          <cell r="X10" t="str">
            <v>Impulsion d'attaque</v>
          </cell>
          <cell r="Y10">
            <v>9</v>
          </cell>
        </row>
        <row r="11">
          <cell r="A11" t="str">
            <v>Lombalgie</v>
          </cell>
          <cell r="C11" t="str">
            <v>Genou</v>
          </cell>
          <cell r="G11" t="str">
            <v>Renforcement</v>
          </cell>
          <cell r="J11">
            <v>0.70833333333333304</v>
          </cell>
          <cell r="T11">
            <v>0</v>
          </cell>
          <cell r="V11">
            <v>10</v>
          </cell>
          <cell r="X11" t="str">
            <v>Impulsion de contre</v>
          </cell>
          <cell r="Y11">
            <v>10</v>
          </cell>
        </row>
        <row r="12">
          <cell r="A12" t="str">
            <v>Luxation</v>
          </cell>
          <cell r="C12" t="str">
            <v>Grill costal</v>
          </cell>
          <cell r="G12" t="str">
            <v>Ultra sons</v>
          </cell>
          <cell r="J12">
            <v>0.75</v>
          </cell>
          <cell r="V12">
            <v>11</v>
          </cell>
          <cell r="X12" t="str">
            <v>Musculation</v>
          </cell>
          <cell r="Y12">
            <v>11</v>
          </cell>
        </row>
        <row r="13">
          <cell r="A13" t="str">
            <v>Pubalgie</v>
          </cell>
          <cell r="C13" t="str">
            <v>Jambe</v>
          </cell>
          <cell r="J13">
            <v>0.79166666666666696</v>
          </cell>
          <cell r="V13">
            <v>12</v>
          </cell>
          <cell r="X13" t="str">
            <v>Passe</v>
          </cell>
          <cell r="Y13">
            <v>12</v>
          </cell>
        </row>
        <row r="14">
          <cell r="A14" t="str">
            <v>Tendinite</v>
          </cell>
          <cell r="C14" t="str">
            <v>Main</v>
          </cell>
          <cell r="J14">
            <v>0.83333333333333304</v>
          </cell>
          <cell r="V14">
            <v>13</v>
          </cell>
          <cell r="X14" t="str">
            <v>Plongeon</v>
          </cell>
          <cell r="Y14">
            <v>13</v>
          </cell>
        </row>
        <row r="15">
          <cell r="C15" t="str">
            <v>Pied</v>
          </cell>
          <cell r="J15">
            <v>0.875</v>
          </cell>
          <cell r="V15">
            <v>14</v>
          </cell>
          <cell r="X15" t="str">
            <v>Réception</v>
          </cell>
          <cell r="Y15">
            <v>14</v>
          </cell>
        </row>
        <row r="16">
          <cell r="C16" t="str">
            <v>Poignet</v>
          </cell>
          <cell r="J16">
            <v>0.91666666666666696</v>
          </cell>
          <cell r="V16">
            <v>15</v>
          </cell>
          <cell r="X16" t="str">
            <v>Réception d'attaque</v>
          </cell>
          <cell r="Y16">
            <v>15</v>
          </cell>
        </row>
        <row r="17">
          <cell r="C17" t="str">
            <v>Rachis cervical</v>
          </cell>
          <cell r="J17">
            <v>0.95833333333333304</v>
          </cell>
          <cell r="V17">
            <v>16</v>
          </cell>
          <cell r="X17" t="str">
            <v>Réception de contre</v>
          </cell>
          <cell r="Y17">
            <v>16</v>
          </cell>
        </row>
        <row r="18">
          <cell r="C18" t="str">
            <v>Rachis dorsal</v>
          </cell>
          <cell r="V18">
            <v>17</v>
          </cell>
          <cell r="X18" t="str">
            <v>Sprint arrière</v>
          </cell>
          <cell r="Y18">
            <v>17</v>
          </cell>
        </row>
        <row r="19">
          <cell r="C19" t="str">
            <v>Rachis lombaire</v>
          </cell>
          <cell r="V19">
            <v>18</v>
          </cell>
          <cell r="X19" t="str">
            <v>Sprint avant</v>
          </cell>
          <cell r="Y19">
            <v>18</v>
          </cell>
        </row>
        <row r="20">
          <cell r="V20">
            <v>19</v>
          </cell>
          <cell r="X20" t="str">
            <v>Sprint droite</v>
          </cell>
          <cell r="Y20">
            <v>19</v>
          </cell>
        </row>
        <row r="21">
          <cell r="V21">
            <v>20</v>
          </cell>
          <cell r="X21" t="str">
            <v>Sprint gauche</v>
          </cell>
          <cell r="Y21">
            <v>20</v>
          </cell>
        </row>
        <row r="22">
          <cell r="V22">
            <v>21</v>
          </cell>
          <cell r="Y22">
            <v>21</v>
          </cell>
        </row>
        <row r="23">
          <cell r="Y23">
            <v>22</v>
          </cell>
        </row>
        <row r="24">
          <cell r="Y24">
            <v>23</v>
          </cell>
        </row>
        <row r="25">
          <cell r="Y25">
            <v>24</v>
          </cell>
        </row>
        <row r="26">
          <cell r="Y26">
            <v>25</v>
          </cell>
        </row>
        <row r="27">
          <cell r="Y27">
            <v>26</v>
          </cell>
        </row>
        <row r="28">
          <cell r="Y28">
            <v>27</v>
          </cell>
        </row>
        <row r="29">
          <cell r="Y29">
            <v>28</v>
          </cell>
        </row>
        <row r="30">
          <cell r="Y30">
            <v>29</v>
          </cell>
        </row>
        <row r="31">
          <cell r="Y31">
            <v>30</v>
          </cell>
        </row>
        <row r="32">
          <cell r="Y32">
            <v>31</v>
          </cell>
        </row>
        <row r="33">
          <cell r="Y33">
            <v>32</v>
          </cell>
        </row>
        <row r="34">
          <cell r="Y34">
            <v>33</v>
          </cell>
        </row>
        <row r="35">
          <cell r="Y35">
            <v>34</v>
          </cell>
        </row>
        <row r="36">
          <cell r="Y36">
            <v>35</v>
          </cell>
        </row>
        <row r="37">
          <cell r="Y37">
            <v>36</v>
          </cell>
        </row>
        <row r="38">
          <cell r="Y38">
            <v>37</v>
          </cell>
        </row>
        <row r="39">
          <cell r="Y39">
            <v>38</v>
          </cell>
        </row>
        <row r="40">
          <cell r="Y40">
            <v>39</v>
          </cell>
        </row>
        <row r="41">
          <cell r="Y41">
            <v>40</v>
          </cell>
        </row>
        <row r="42">
          <cell r="Y42">
            <v>41</v>
          </cell>
        </row>
        <row r="43">
          <cell r="Y43">
            <v>42</v>
          </cell>
        </row>
        <row r="44">
          <cell r="Y44">
            <v>43</v>
          </cell>
        </row>
        <row r="45">
          <cell r="Y45">
            <v>44</v>
          </cell>
        </row>
        <row r="46">
          <cell r="Y46">
            <v>45</v>
          </cell>
        </row>
        <row r="47">
          <cell r="Y47">
            <v>46</v>
          </cell>
        </row>
        <row r="48">
          <cell r="Y48">
            <v>47</v>
          </cell>
        </row>
        <row r="49">
          <cell r="Y49">
            <v>48</v>
          </cell>
        </row>
        <row r="50">
          <cell r="Y50">
            <v>49</v>
          </cell>
        </row>
        <row r="51">
          <cell r="Y51">
            <v>50</v>
          </cell>
        </row>
        <row r="52">
          <cell r="Y52">
            <v>51</v>
          </cell>
        </row>
        <row r="53">
          <cell r="Y53">
            <v>52</v>
          </cell>
        </row>
        <row r="54">
          <cell r="Y54">
            <v>53</v>
          </cell>
        </row>
        <row r="55">
          <cell r="Y55">
            <v>54</v>
          </cell>
        </row>
        <row r="56">
          <cell r="Y56">
            <v>55</v>
          </cell>
        </row>
        <row r="57">
          <cell r="Y57">
            <v>56</v>
          </cell>
        </row>
        <row r="58">
          <cell r="Y58">
            <v>57</v>
          </cell>
        </row>
        <row r="59">
          <cell r="Y59">
            <v>58</v>
          </cell>
        </row>
        <row r="60">
          <cell r="Y60">
            <v>59</v>
          </cell>
        </row>
        <row r="61">
          <cell r="Y61">
            <v>60</v>
          </cell>
        </row>
        <row r="62">
          <cell r="Y62">
            <v>61</v>
          </cell>
        </row>
        <row r="63">
          <cell r="Y63">
            <v>62</v>
          </cell>
        </row>
        <row r="64">
          <cell r="Y64">
            <v>63</v>
          </cell>
        </row>
        <row r="65">
          <cell r="Y65">
            <v>64</v>
          </cell>
        </row>
        <row r="66">
          <cell r="Y66">
            <v>65</v>
          </cell>
        </row>
        <row r="67">
          <cell r="Y67">
            <v>66</v>
          </cell>
        </row>
        <row r="68">
          <cell r="Y68">
            <v>67</v>
          </cell>
        </row>
        <row r="69">
          <cell r="Y69">
            <v>68</v>
          </cell>
        </row>
        <row r="70">
          <cell r="Y70">
            <v>69</v>
          </cell>
        </row>
        <row r="71">
          <cell r="Y71">
            <v>70</v>
          </cell>
        </row>
        <row r="72">
          <cell r="Y72">
            <v>71</v>
          </cell>
        </row>
        <row r="73">
          <cell r="Y73">
            <v>72</v>
          </cell>
        </row>
        <row r="74">
          <cell r="Y74">
            <v>73</v>
          </cell>
        </row>
        <row r="75">
          <cell r="Y75">
            <v>74</v>
          </cell>
        </row>
        <row r="76">
          <cell r="Y76">
            <v>75</v>
          </cell>
        </row>
        <row r="77">
          <cell r="Y77">
            <v>76</v>
          </cell>
        </row>
        <row r="78">
          <cell r="Y78">
            <v>77</v>
          </cell>
        </row>
        <row r="79">
          <cell r="Y79">
            <v>78</v>
          </cell>
        </row>
        <row r="80">
          <cell r="Y80">
            <v>79</v>
          </cell>
        </row>
        <row r="81">
          <cell r="Y81">
            <v>80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 indiv"/>
      <sheetName val="MATHIAS"/>
      <sheetName val="OLI"/>
      <sheetName val="BABAR"/>
      <sheetName val="Programme indiv"/>
      <sheetName val="France"/>
      <sheetName val="Italie"/>
      <sheetName val="Charges muscu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  <sheetName val="prog"/>
      <sheetName val="plan"/>
      <sheetName val="cfc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</sheetNames>
    <sheetDataSet>
      <sheetData sheetId="0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se de max"/>
      <sheetName val="Feuil1"/>
      <sheetName val="Rapport sur la compatibilité"/>
      <sheetName val="Feuil2"/>
    </sheetNames>
    <sheetDataSet>
      <sheetData sheetId="0"/>
      <sheetData sheetId="1">
        <row r="1">
          <cell r="A1" t="str">
            <v>Abaisseurs frontal</v>
          </cell>
        </row>
        <row r="2">
          <cell r="A2" t="str">
            <v>Abaisseurs latéral</v>
          </cell>
        </row>
        <row r="3">
          <cell r="A3" t="str">
            <v>Abducteurs</v>
          </cell>
        </row>
        <row r="4">
          <cell r="A4" t="str">
            <v>Adducteurs</v>
          </cell>
        </row>
        <row r="5">
          <cell r="A5" t="str">
            <v>Arraché</v>
          </cell>
        </row>
        <row r="6">
          <cell r="A6" t="str">
            <v>Biceps debout</v>
          </cell>
        </row>
        <row r="7">
          <cell r="A7" t="str">
            <v>Bûcheron</v>
          </cell>
        </row>
        <row r="8">
          <cell r="A8" t="str">
            <v>Développé couché</v>
          </cell>
        </row>
        <row r="9">
          <cell r="A9" t="str">
            <v>Développé décliné</v>
          </cell>
        </row>
        <row r="10">
          <cell r="A10" t="str">
            <v>Développé épaules</v>
          </cell>
        </row>
        <row r="11">
          <cell r="A11" t="str">
            <v>Développé haltères</v>
          </cell>
        </row>
        <row r="12">
          <cell r="A12" t="str">
            <v>Dips</v>
          </cell>
        </row>
        <row r="13">
          <cell r="A13" t="str">
            <v>Ecarté couché</v>
          </cell>
        </row>
        <row r="14">
          <cell r="A14" t="str">
            <v>Ecarté couché</v>
          </cell>
        </row>
        <row r="15">
          <cell r="A15" t="str">
            <v>Epaulé</v>
          </cell>
        </row>
        <row r="16">
          <cell r="A16" t="str">
            <v>Fentes avant marchées</v>
          </cell>
        </row>
        <row r="17">
          <cell r="A17" t="str">
            <v>Fentes avant retour</v>
          </cell>
        </row>
        <row r="18">
          <cell r="A18" t="str">
            <v>Fentes latérales</v>
          </cell>
        </row>
        <row r="19">
          <cell r="A19" t="str">
            <v>Fessiers allongés</v>
          </cell>
        </row>
        <row r="20">
          <cell r="A20" t="str">
            <v>Ischios</v>
          </cell>
        </row>
        <row r="21">
          <cell r="A21" t="str">
            <v>Jeté avec fentes</v>
          </cell>
        </row>
        <row r="22">
          <cell r="A22" t="str">
            <v>Jeté pointes de pieds</v>
          </cell>
        </row>
        <row r="23">
          <cell r="A23" t="str">
            <v>Mollets debout</v>
          </cell>
        </row>
        <row r="24">
          <cell r="A24" t="str">
            <v>Montées sur banc avec bras</v>
          </cell>
        </row>
        <row r="25">
          <cell r="A25" t="str">
            <v>Montées sur banc sans bras</v>
          </cell>
        </row>
        <row r="26">
          <cell r="A26" t="str">
            <v>Oiseau</v>
          </cell>
        </row>
        <row r="27">
          <cell r="A27" t="str">
            <v>Pompes</v>
          </cell>
        </row>
        <row r="28">
          <cell r="A28" t="str">
            <v>Pompes belges</v>
          </cell>
        </row>
        <row r="29">
          <cell r="A29" t="str">
            <v>Presse 45°</v>
          </cell>
        </row>
        <row r="30">
          <cell r="A30" t="str">
            <v>Presse 90°</v>
          </cell>
        </row>
        <row r="31">
          <cell r="A31" t="str">
            <v>Pull over épaule libre</v>
          </cell>
        </row>
        <row r="32">
          <cell r="A32" t="str">
            <v>Pull over épaule machine</v>
          </cell>
        </row>
        <row r="33">
          <cell r="A33" t="str">
            <v>Pull-over Triceps</v>
          </cell>
        </row>
        <row r="34">
          <cell r="A34" t="str">
            <v>Quadriceps</v>
          </cell>
        </row>
        <row r="35">
          <cell r="A35" t="str">
            <v>Rowing</v>
          </cell>
        </row>
        <row r="36">
          <cell r="A36" t="str">
            <v>Soulever de terre</v>
          </cell>
        </row>
        <row r="37">
          <cell r="A37" t="str">
            <v>Squat barre derrière 45°</v>
          </cell>
        </row>
        <row r="38">
          <cell r="A38" t="str">
            <v>Squat barre derrière 90°</v>
          </cell>
        </row>
        <row r="39">
          <cell r="A39" t="str">
            <v>Squat barre devant 45°</v>
          </cell>
        </row>
        <row r="40">
          <cell r="A40" t="str">
            <v>Squat barre devant 90°</v>
          </cell>
        </row>
        <row r="41">
          <cell r="A41" t="str">
            <v>Tirage allongé</v>
          </cell>
        </row>
        <row r="42">
          <cell r="A42" t="str">
            <v>Tirage debout</v>
          </cell>
        </row>
        <row r="43">
          <cell r="A43" t="str">
            <v>Tirage nuque</v>
          </cell>
        </row>
        <row r="44">
          <cell r="A44" t="str">
            <v>Tirage poitrine</v>
          </cell>
        </row>
        <row r="45">
          <cell r="A45" t="str">
            <v>Traction</v>
          </cell>
        </row>
        <row r="46">
          <cell r="A46" t="str">
            <v>Triceps</v>
          </cell>
        </row>
      </sheetData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se de max"/>
      <sheetName val="Feuil1"/>
    </sheetNames>
    <sheetDataSet>
      <sheetData sheetId="0"/>
      <sheetData sheetId="1">
        <row r="1">
          <cell r="A1" t="str">
            <v>Abaisseurs frontal</v>
          </cell>
        </row>
        <row r="2">
          <cell r="A2" t="str">
            <v>Abaisseurs latéral</v>
          </cell>
        </row>
        <row r="3">
          <cell r="A3" t="str">
            <v>Abducteurs</v>
          </cell>
        </row>
        <row r="4">
          <cell r="A4" t="str">
            <v>Adducteurs</v>
          </cell>
        </row>
        <row r="5">
          <cell r="A5" t="str">
            <v>Arraché</v>
          </cell>
        </row>
        <row r="6">
          <cell r="A6" t="str">
            <v>Biceps debout</v>
          </cell>
        </row>
        <row r="7">
          <cell r="A7" t="str">
            <v>Bûcheron</v>
          </cell>
        </row>
        <row r="8">
          <cell r="A8" t="str">
            <v>Développé couché</v>
          </cell>
        </row>
        <row r="9">
          <cell r="A9" t="str">
            <v>Développé décliné</v>
          </cell>
        </row>
        <row r="10">
          <cell r="A10" t="str">
            <v>Développé épaules</v>
          </cell>
        </row>
        <row r="11">
          <cell r="A11" t="str">
            <v>Développé haltères</v>
          </cell>
        </row>
        <row r="12">
          <cell r="A12" t="str">
            <v>Dips</v>
          </cell>
        </row>
        <row r="13">
          <cell r="A13" t="str">
            <v>Ecarté couché</v>
          </cell>
        </row>
        <row r="14">
          <cell r="A14" t="str">
            <v>Ecarté couché</v>
          </cell>
        </row>
        <row r="15">
          <cell r="A15" t="str">
            <v>Epaulé</v>
          </cell>
        </row>
        <row r="16">
          <cell r="A16" t="str">
            <v>Fentes avant marchées</v>
          </cell>
        </row>
        <row r="17">
          <cell r="A17" t="str">
            <v>Fentes avant retour</v>
          </cell>
        </row>
        <row r="18">
          <cell r="A18" t="str">
            <v>Fentes latérales</v>
          </cell>
        </row>
        <row r="19">
          <cell r="A19" t="str">
            <v>Fessiers allongés</v>
          </cell>
        </row>
        <row r="20">
          <cell r="A20" t="str">
            <v>Ischios</v>
          </cell>
        </row>
        <row r="21">
          <cell r="A21" t="str">
            <v>Jeté avec fentes</v>
          </cell>
        </row>
        <row r="22">
          <cell r="A22" t="str">
            <v>Jeté pointes de pieds</v>
          </cell>
        </row>
        <row r="23">
          <cell r="A23" t="str">
            <v>Mollets debout</v>
          </cell>
        </row>
        <row r="24">
          <cell r="A24" t="str">
            <v>Montées sur banc avec bras</v>
          </cell>
        </row>
        <row r="25">
          <cell r="A25" t="str">
            <v>Montées sur banc sans bras</v>
          </cell>
        </row>
        <row r="26">
          <cell r="A26" t="str">
            <v>Oiseau</v>
          </cell>
        </row>
        <row r="27">
          <cell r="A27" t="str">
            <v>Pompes</v>
          </cell>
        </row>
        <row r="28">
          <cell r="A28" t="str">
            <v>Pompes belges</v>
          </cell>
        </row>
        <row r="29">
          <cell r="A29" t="str">
            <v>Presse 45°</v>
          </cell>
        </row>
        <row r="30">
          <cell r="A30" t="str">
            <v>Presse 90°</v>
          </cell>
        </row>
        <row r="31">
          <cell r="A31" t="str">
            <v>Pull over épaule libre</v>
          </cell>
        </row>
        <row r="32">
          <cell r="A32" t="str">
            <v>Pull over épaule machine</v>
          </cell>
        </row>
        <row r="33">
          <cell r="A33" t="str">
            <v>Pull-over Triceps</v>
          </cell>
        </row>
        <row r="34">
          <cell r="A34" t="str">
            <v>Quadriceps</v>
          </cell>
        </row>
        <row r="35">
          <cell r="A35" t="str">
            <v>Rowing</v>
          </cell>
        </row>
        <row r="36">
          <cell r="A36" t="str">
            <v>Soulever de terre</v>
          </cell>
        </row>
        <row r="37">
          <cell r="A37" t="str">
            <v>Squat barre derrière 45°</v>
          </cell>
        </row>
        <row r="38">
          <cell r="A38" t="str">
            <v>Squat barre derrière 90°</v>
          </cell>
        </row>
        <row r="39">
          <cell r="A39" t="str">
            <v>Squat barre devant 45°</v>
          </cell>
        </row>
        <row r="40">
          <cell r="A40" t="str">
            <v>Squat barre devant 90°</v>
          </cell>
        </row>
        <row r="41">
          <cell r="A41" t="str">
            <v>Tirage allongé</v>
          </cell>
        </row>
        <row r="42">
          <cell r="A42" t="str">
            <v>Tirage debout</v>
          </cell>
        </row>
        <row r="43">
          <cell r="A43" t="str">
            <v>Tirage nuque</v>
          </cell>
        </row>
        <row r="44">
          <cell r="A44" t="str">
            <v>Tirage poitrine</v>
          </cell>
        </row>
        <row r="45">
          <cell r="A45" t="str">
            <v>Traction</v>
          </cell>
        </row>
        <row r="46">
          <cell r="A46" t="str">
            <v>Triceps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M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0"/>
      <sheetName val="Calendrier"/>
      <sheetName val="Programme individuel"/>
      <sheetName val="suivi"/>
      <sheetName val="Vma"/>
      <sheetName val="% vitesse"/>
      <sheetName val="Energetique"/>
      <sheetName val="RM"/>
      <sheetName val="Gainages"/>
      <sheetName val="TI"/>
      <sheetName val="TS"/>
      <sheetName val="PDC"/>
      <sheetName val="Charges 2"/>
      <sheetName val="Masse"/>
      <sheetName val="Modéle Billat"/>
      <sheetName val="Force exp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2" t="str">
            <v>RMTS</v>
          </cell>
        </row>
        <row r="38">
          <cell r="A38" t="str">
            <v>RMM 1</v>
          </cell>
        </row>
        <row r="61">
          <cell r="A61" t="str">
            <v>RMM 2</v>
          </cell>
        </row>
      </sheetData>
      <sheetData sheetId="8">
        <row r="2">
          <cell r="A2" t="str">
            <v>DROITS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ances du jour"/>
      <sheetName val="Acceuil"/>
      <sheetName val="Séance"/>
      <sheetName val="choix"/>
      <sheetName val="gainage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Séa"/>
    </sheetNames>
    <sheetDataSet>
      <sheetData sheetId="0"/>
      <sheetData sheetId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éances du jour"/>
      <sheetName val="RM"/>
      <sheetName val="2009"/>
      <sheetName val="prog travail "/>
      <sheetName val="Planif"/>
      <sheetName val="prog stage"/>
      <sheetName val="Programme individuel"/>
      <sheetName val="Charges muscul"/>
      <sheetName val="Gainages"/>
      <sheetName val="TI"/>
      <sheetName val="TS"/>
      <sheetName val="Masse"/>
      <sheetName val="Haltéro"/>
      <sheetName val="vitesse"/>
      <sheetName val="MM"/>
    </sheetNames>
    <sheetDataSet>
      <sheetData sheetId="0" refreshError="1">
        <row r="11">
          <cell r="A11" t="str">
            <v>RMPTS</v>
          </cell>
        </row>
        <row r="12">
          <cell r="A12" t="str">
            <v>Fixateurs hauts</v>
          </cell>
          <cell r="K12" t="str">
            <v>Abaisseurs</v>
          </cell>
        </row>
        <row r="13">
          <cell r="A13">
            <v>1</v>
          </cell>
          <cell r="C13">
            <v>2</v>
          </cell>
          <cell r="E13">
            <v>3</v>
          </cell>
          <cell r="G13">
            <v>4</v>
          </cell>
          <cell r="I13">
            <v>5</v>
          </cell>
          <cell r="K13">
            <v>6</v>
          </cell>
          <cell r="M13">
            <v>7</v>
          </cell>
          <cell r="O13">
            <v>8</v>
          </cell>
        </row>
        <row r="14">
          <cell r="A14" t="str">
            <v xml:space="preserve">Tirage  </v>
          </cell>
          <cell r="C14" t="str">
            <v>dorsy haut</v>
          </cell>
          <cell r="E14" t="str">
            <v>fixateurs hauts</v>
          </cell>
          <cell r="G14" t="str">
            <v>Dévloppé  nuque dev/derr</v>
          </cell>
          <cell r="I14" t="str">
            <v>Fixateur</v>
          </cell>
          <cell r="K14" t="str">
            <v>Abaisseur debout</v>
          </cell>
          <cell r="M14" t="str">
            <v>Abaisseurs à genoux</v>
          </cell>
          <cell r="O14" t="str">
            <v>traction assistée</v>
          </cell>
        </row>
        <row r="21">
          <cell r="A21" t="str">
            <v>12 rm</v>
          </cell>
          <cell r="B21">
            <v>10</v>
          </cell>
          <cell r="C21" t="str">
            <v>12 rm</v>
          </cell>
          <cell r="D21">
            <v>10</v>
          </cell>
          <cell r="E21" t="str">
            <v>12 rm</v>
          </cell>
          <cell r="F21">
            <v>10</v>
          </cell>
          <cell r="G21" t="str">
            <v>12 rm</v>
          </cell>
          <cell r="H21">
            <v>10</v>
          </cell>
          <cell r="I21" t="str">
            <v xml:space="preserve">Pds + aide </v>
          </cell>
          <cell r="J21" t="str">
            <v>20/30 sec</v>
          </cell>
          <cell r="K21" t="str">
            <v>12 rm</v>
          </cell>
          <cell r="L21">
            <v>10</v>
          </cell>
          <cell r="M21" t="str">
            <v>12 rm</v>
          </cell>
          <cell r="N21">
            <v>10</v>
          </cell>
          <cell r="O21" t="str">
            <v>12 rm</v>
          </cell>
          <cell r="P21">
            <v>10</v>
          </cell>
        </row>
        <row r="22">
          <cell r="A22" t="str">
            <v>Abaisseurs</v>
          </cell>
          <cell r="C22" t="str">
            <v>Fixateurs médians</v>
          </cell>
        </row>
        <row r="23">
          <cell r="A23">
            <v>9</v>
          </cell>
          <cell r="C23">
            <v>10</v>
          </cell>
          <cell r="E23">
            <v>11</v>
          </cell>
          <cell r="G23">
            <v>12</v>
          </cell>
          <cell r="I23">
            <v>13</v>
          </cell>
          <cell r="K23">
            <v>14</v>
          </cell>
          <cell r="M23">
            <v>15</v>
          </cell>
          <cell r="O23">
            <v>16</v>
          </cell>
        </row>
        <row r="24">
          <cell r="A24" t="str">
            <v>abaisseurs croisés diagonale</v>
          </cell>
          <cell r="C24" t="str">
            <v>butterfly inversé</v>
          </cell>
          <cell r="E24" t="str">
            <v>Oiseau</v>
          </cell>
          <cell r="G24" t="str">
            <v>1/2 rowing</v>
          </cell>
          <cell r="I24" t="str">
            <v>Fixateurs medians</v>
          </cell>
          <cell r="K24" t="str">
            <v>Fixateurs medians</v>
          </cell>
          <cell r="M24" t="str">
            <v xml:space="preserve">Rotateurs internes et externes avec charges </v>
          </cell>
          <cell r="O24" t="str">
            <v>Biceps</v>
          </cell>
        </row>
        <row r="31">
          <cell r="A31" t="str">
            <v>12 rm</v>
          </cell>
          <cell r="B31">
            <v>10</v>
          </cell>
          <cell r="C31" t="str">
            <v>12 rm</v>
          </cell>
          <cell r="D31">
            <v>10</v>
          </cell>
          <cell r="E31" t="str">
            <v>12 rm</v>
          </cell>
          <cell r="F31">
            <v>10</v>
          </cell>
          <cell r="G31" t="str">
            <v>12 rm</v>
          </cell>
          <cell r="H31">
            <v>10</v>
          </cell>
          <cell r="I31" t="str">
            <v>12 rm</v>
          </cell>
          <cell r="J31">
            <v>10</v>
          </cell>
          <cell r="K31" t="str">
            <v>12 rm</v>
          </cell>
          <cell r="L31">
            <v>10</v>
          </cell>
          <cell r="M31" t="str">
            <v>A définir</v>
          </cell>
          <cell r="N31" t="str">
            <v>séries de 10</v>
          </cell>
          <cell r="O31" t="str">
            <v>A définir</v>
          </cell>
          <cell r="P31" t="str">
            <v>séries de 11</v>
          </cell>
        </row>
      </sheetData>
      <sheetData sheetId="1" refreshError="1">
        <row r="331">
          <cell r="A331" t="str">
            <v>2010 TS</v>
          </cell>
          <cell r="B331">
            <v>1</v>
          </cell>
          <cell r="D331">
            <v>2</v>
          </cell>
          <cell r="F331">
            <v>3</v>
          </cell>
          <cell r="H331">
            <v>4</v>
          </cell>
          <cell r="J331">
            <v>5</v>
          </cell>
          <cell r="L331">
            <v>6</v>
          </cell>
        </row>
        <row r="332">
          <cell r="A332" t="str">
            <v>RMTS ANT</v>
          </cell>
          <cell r="B332" t="str">
            <v xml:space="preserve">Ecarté couché </v>
          </cell>
          <cell r="D332" t="str">
            <v>Pulls triceps</v>
          </cell>
          <cell r="F332" t="str">
            <v xml:space="preserve">Butterfly </v>
          </cell>
          <cell r="H332" t="str">
            <v>biceps</v>
          </cell>
          <cell r="J332" t="str">
            <v>Pulls épaules</v>
          </cell>
          <cell r="L332" t="str">
            <v>Wolfermann</v>
          </cell>
        </row>
        <row r="339">
          <cell r="A339" t="str">
            <v>régime</v>
          </cell>
          <cell r="B339" t="str">
            <v>Concentrique</v>
          </cell>
          <cell r="D339" t="str">
            <v>Concentrique</v>
          </cell>
          <cell r="F339" t="str">
            <v>Concentrique</v>
          </cell>
          <cell r="H339" t="str">
            <v>Concentrique</v>
          </cell>
          <cell r="J339" t="str">
            <v>Concentrique</v>
          </cell>
          <cell r="L339" t="str">
            <v>Concentrique</v>
          </cell>
        </row>
        <row r="340">
          <cell r="A340" t="str">
            <v>Charge</v>
          </cell>
          <cell r="B340" t="str">
            <v>de 12  vers 10 RM</v>
          </cell>
          <cell r="D340" t="str">
            <v>de 12  vers 10 RM</v>
          </cell>
          <cell r="F340" t="str">
            <v>de 12  vers 10 RM</v>
          </cell>
          <cell r="H340" t="str">
            <v>de 12  vers 10 RM</v>
          </cell>
          <cell r="J340" t="str">
            <v>de 12  vers 10 RM</v>
          </cell>
          <cell r="L340" t="str">
            <v>AD</v>
          </cell>
        </row>
        <row r="341">
          <cell r="A341" t="str">
            <v>Reps</v>
          </cell>
          <cell r="B341" t="str">
            <v>de 12 vers 10</v>
          </cell>
          <cell r="D341" t="str">
            <v>de 12 vers 10</v>
          </cell>
          <cell r="F341" t="str">
            <v>de 12 vers 10</v>
          </cell>
          <cell r="H341" t="str">
            <v>de 12 vers 10</v>
          </cell>
          <cell r="J341" t="str">
            <v>de 12 vers 10</v>
          </cell>
          <cell r="L341">
            <v>10</v>
          </cell>
        </row>
        <row r="342">
          <cell r="A342" t="str">
            <v>angle</v>
          </cell>
          <cell r="B342" t="str">
            <v>amplitude compléte</v>
          </cell>
          <cell r="D342" t="str">
            <v>amplitude compléte</v>
          </cell>
          <cell r="F342" t="str">
            <v>amplitude compléte</v>
          </cell>
          <cell r="H342" t="str">
            <v>amplitude compléte</v>
          </cell>
          <cell r="J342" t="str">
            <v>amplitude compléte</v>
          </cell>
          <cell r="L342" t="str">
            <v>amplitude compléte</v>
          </cell>
        </row>
        <row r="343">
          <cell r="B343">
            <v>1</v>
          </cell>
          <cell r="D343">
            <v>2</v>
          </cell>
          <cell r="F343">
            <v>3</v>
          </cell>
          <cell r="H343">
            <v>4</v>
          </cell>
          <cell r="J343">
            <v>5</v>
          </cell>
          <cell r="L343">
            <v>6</v>
          </cell>
        </row>
        <row r="344">
          <cell r="A344" t="str">
            <v>RMTS POST</v>
          </cell>
          <cell r="B344" t="str">
            <v xml:space="preserve">Rowing couché </v>
          </cell>
          <cell r="D344" t="str">
            <v>Dorsy haut</v>
          </cell>
          <cell r="F344" t="str">
            <v>develloppé de nuque</v>
          </cell>
          <cell r="H344" t="str">
            <v>Butterfly inverse</v>
          </cell>
          <cell r="J344" t="str">
            <v>Croisé postérieur</v>
          </cell>
          <cell r="L344" t="str">
            <v>fixateurs hauts</v>
          </cell>
        </row>
        <row r="351">
          <cell r="A351" t="str">
            <v>régime</v>
          </cell>
          <cell r="B351" t="str">
            <v>Concentrique</v>
          </cell>
          <cell r="D351" t="str">
            <v>Concentrique</v>
          </cell>
          <cell r="F351" t="str">
            <v>Concentrique</v>
          </cell>
          <cell r="H351" t="str">
            <v>Concentrique</v>
          </cell>
          <cell r="J351" t="str">
            <v>Concentrique</v>
          </cell>
          <cell r="L351" t="str">
            <v>Concentrique</v>
          </cell>
        </row>
        <row r="352">
          <cell r="A352" t="str">
            <v>Charge</v>
          </cell>
          <cell r="B352" t="str">
            <v>de 12  vers 10 RM</v>
          </cell>
          <cell r="D352" t="str">
            <v>de 12  vers 10 RM</v>
          </cell>
          <cell r="F352" t="str">
            <v>de 12  vers 10 RM</v>
          </cell>
          <cell r="H352" t="str">
            <v>de 12  vers 10 RM</v>
          </cell>
          <cell r="J352" t="str">
            <v>de 12  vers 10 RM</v>
          </cell>
          <cell r="L352" t="str">
            <v>de 12  vers 10 RM</v>
          </cell>
        </row>
        <row r="353">
          <cell r="A353" t="str">
            <v>Reps</v>
          </cell>
          <cell r="B353" t="str">
            <v>de 12 vers 10</v>
          </cell>
          <cell r="D353" t="str">
            <v>de 12 vers 10</v>
          </cell>
          <cell r="F353" t="str">
            <v>de 12 vers 10</v>
          </cell>
          <cell r="H353" t="str">
            <v>de 12 vers 10</v>
          </cell>
          <cell r="J353" t="str">
            <v>de 12 vers 10</v>
          </cell>
          <cell r="L353" t="str">
            <v>de 12 vers 10</v>
          </cell>
        </row>
        <row r="354">
          <cell r="A354" t="str">
            <v>angle</v>
          </cell>
          <cell r="B354" t="str">
            <v>amplitude compléte</v>
          </cell>
          <cell r="D354" t="str">
            <v>amplitude compléte</v>
          </cell>
          <cell r="F354" t="str">
            <v>amplitude compléte</v>
          </cell>
          <cell r="H354" t="str">
            <v>amplitude compléte</v>
          </cell>
          <cell r="J354" t="str">
            <v>amplitude compléte</v>
          </cell>
          <cell r="L354" t="str">
            <v>amplitude compléte</v>
          </cell>
        </row>
        <row r="355">
          <cell r="B355">
            <v>1</v>
          </cell>
          <cell r="D355">
            <v>2</v>
          </cell>
          <cell r="F355">
            <v>3</v>
          </cell>
          <cell r="H355">
            <v>4</v>
          </cell>
          <cell r="J355">
            <v>5</v>
          </cell>
          <cell r="L355">
            <v>6</v>
          </cell>
        </row>
        <row r="356">
          <cell r="A356" t="str">
            <v>RMTS LAT</v>
          </cell>
          <cell r="B356" t="str">
            <v>Abaisseur oblique</v>
          </cell>
          <cell r="D356" t="str">
            <v>Elevation latérale</v>
          </cell>
          <cell r="F356" t="str">
            <v>abaisseur latéral</v>
          </cell>
          <cell r="H356" t="str">
            <v>rotateur externe</v>
          </cell>
          <cell r="J356" t="str">
            <v>rotations épaules basses</v>
          </cell>
          <cell r="L356" t="str">
            <v>Tirage épaules basses</v>
          </cell>
        </row>
        <row r="363">
          <cell r="A363" t="str">
            <v>régime</v>
          </cell>
          <cell r="B363" t="str">
            <v>Concentrique</v>
          </cell>
          <cell r="D363" t="str">
            <v>Concentrique</v>
          </cell>
          <cell r="F363" t="str">
            <v>Concentrique</v>
          </cell>
          <cell r="H363" t="str">
            <v>Concentrique ou excentrique</v>
          </cell>
          <cell r="J363" t="str">
            <v>Concentrique</v>
          </cell>
          <cell r="L363" t="str">
            <v>Concentrique</v>
          </cell>
        </row>
        <row r="364">
          <cell r="A364" t="str">
            <v>Charge</v>
          </cell>
          <cell r="B364" t="str">
            <v>de 12  vers 10 RM</v>
          </cell>
          <cell r="D364" t="str">
            <v>de 12  vers 10 RM</v>
          </cell>
          <cell r="F364" t="str">
            <v>de 12  vers 10 RM</v>
          </cell>
          <cell r="H364" t="str">
            <v>de 12  vers 10 RM</v>
          </cell>
          <cell r="J364" t="str">
            <v>de 12  vers 10 RM</v>
          </cell>
          <cell r="L364" t="str">
            <v>de 12  vers 10 RM</v>
          </cell>
        </row>
        <row r="365">
          <cell r="A365" t="str">
            <v>Reps</v>
          </cell>
          <cell r="B365" t="str">
            <v>de 12 vers 10</v>
          </cell>
          <cell r="D365" t="str">
            <v>de 12 vers 10</v>
          </cell>
          <cell r="F365" t="str">
            <v>de 12 vers 10</v>
          </cell>
          <cell r="H365" t="str">
            <v>de 12 vers 10</v>
          </cell>
          <cell r="J365" t="str">
            <v>de 12 vers 10</v>
          </cell>
          <cell r="L365" t="str">
            <v>de 12 vers 10</v>
          </cell>
        </row>
        <row r="366">
          <cell r="A366" t="str">
            <v>angle</v>
          </cell>
          <cell r="B366" t="str">
            <v>amplitude compléte</v>
          </cell>
          <cell r="D366" t="str">
            <v>amplitude compléte</v>
          </cell>
          <cell r="F366" t="str">
            <v>amplitude compléte</v>
          </cell>
          <cell r="H366" t="str">
            <v>amplitude compléte</v>
          </cell>
          <cell r="J366" t="str">
            <v>amplitude compléte</v>
          </cell>
          <cell r="L366" t="str">
            <v>amplitude compléte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9"/>
      <sheetName val="prog travail "/>
      <sheetName val="Planif"/>
      <sheetName val="prog stage"/>
      <sheetName val="Programme individuel"/>
      <sheetName val="Charges muscul"/>
      <sheetName val="Séances du jour"/>
      <sheetName val="Gainages"/>
      <sheetName val="RM"/>
      <sheetName val="TI"/>
      <sheetName val="TS"/>
      <sheetName val="Masse"/>
      <sheetName val="Haltéro"/>
      <sheetName val="vitesse"/>
      <sheetName val="MM"/>
    </sheetNames>
    <sheetDataSet>
      <sheetData sheetId="0"/>
      <sheetData sheetId="1"/>
      <sheetData sheetId="2"/>
      <sheetData sheetId="3"/>
      <sheetData sheetId="4"/>
      <sheetData sheetId="5"/>
      <sheetData sheetId="6">
        <row r="11">
          <cell r="A11" t="str">
            <v>RMPTS</v>
          </cell>
        </row>
        <row r="12">
          <cell r="A12" t="str">
            <v>Fixateurs hauts</v>
          </cell>
          <cell r="K12" t="str">
            <v>Abaisseurs</v>
          </cell>
        </row>
        <row r="13">
          <cell r="A13">
            <v>1</v>
          </cell>
          <cell r="C13">
            <v>2</v>
          </cell>
          <cell r="E13">
            <v>3</v>
          </cell>
          <cell r="G13">
            <v>4</v>
          </cell>
          <cell r="I13">
            <v>5</v>
          </cell>
          <cell r="K13">
            <v>6</v>
          </cell>
          <cell r="M13">
            <v>7</v>
          </cell>
          <cell r="O13">
            <v>8</v>
          </cell>
        </row>
        <row r="14">
          <cell r="A14" t="str">
            <v xml:space="preserve">Tirage  </v>
          </cell>
          <cell r="C14" t="str">
            <v>dorsy haut</v>
          </cell>
          <cell r="E14" t="str">
            <v>fixateurs hauts</v>
          </cell>
          <cell r="G14" t="str">
            <v>Dévloppé  nuque dev/derr</v>
          </cell>
          <cell r="I14" t="str">
            <v>Fixateur</v>
          </cell>
          <cell r="K14" t="str">
            <v>Abaisseur debout</v>
          </cell>
          <cell r="M14" t="str">
            <v>Abaisseurs à genoux</v>
          </cell>
          <cell r="O14" t="str">
            <v>traction assistée</v>
          </cell>
        </row>
        <row r="21">
          <cell r="A21" t="str">
            <v>12 rm</v>
          </cell>
          <cell r="B21">
            <v>10</v>
          </cell>
          <cell r="C21" t="str">
            <v>12 rm</v>
          </cell>
          <cell r="D21">
            <v>10</v>
          </cell>
          <cell r="E21" t="str">
            <v>12 rm</v>
          </cell>
          <cell r="F21">
            <v>10</v>
          </cell>
          <cell r="G21" t="str">
            <v>12 rm</v>
          </cell>
          <cell r="H21">
            <v>10</v>
          </cell>
          <cell r="I21" t="str">
            <v xml:space="preserve">Pds + aide </v>
          </cell>
          <cell r="J21" t="str">
            <v>20/30 sec</v>
          </cell>
          <cell r="K21" t="str">
            <v>12 rm</v>
          </cell>
          <cell r="L21">
            <v>10</v>
          </cell>
          <cell r="M21" t="str">
            <v>12 rm</v>
          </cell>
          <cell r="N21">
            <v>10</v>
          </cell>
          <cell r="O21" t="str">
            <v>12 rm</v>
          </cell>
          <cell r="P21">
            <v>10</v>
          </cell>
        </row>
        <row r="22">
          <cell r="A22" t="str">
            <v>Abaisseurs</v>
          </cell>
          <cell r="C22" t="str">
            <v>Fixateurs médians</v>
          </cell>
        </row>
        <row r="23">
          <cell r="A23">
            <v>9</v>
          </cell>
          <cell r="C23">
            <v>10</v>
          </cell>
          <cell r="E23">
            <v>11</v>
          </cell>
          <cell r="G23">
            <v>12</v>
          </cell>
          <cell r="I23">
            <v>13</v>
          </cell>
          <cell r="K23">
            <v>14</v>
          </cell>
          <cell r="M23">
            <v>15</v>
          </cell>
          <cell r="O23">
            <v>16</v>
          </cell>
        </row>
        <row r="24">
          <cell r="A24" t="str">
            <v>abaisseurs croisés diagonale</v>
          </cell>
          <cell r="C24" t="str">
            <v>butterfly inversé</v>
          </cell>
          <cell r="E24" t="str">
            <v>Oiseau</v>
          </cell>
          <cell r="G24" t="str">
            <v>1/2 rowing</v>
          </cell>
          <cell r="I24" t="str">
            <v>Fixateurs medians</v>
          </cell>
          <cell r="K24" t="str">
            <v>Fixateurs medians</v>
          </cell>
          <cell r="M24" t="str">
            <v xml:space="preserve">Rotateurs internes et externes avec charges </v>
          </cell>
          <cell r="O24" t="str">
            <v>Biceps</v>
          </cell>
        </row>
        <row r="31">
          <cell r="A31" t="str">
            <v>12 rm</v>
          </cell>
          <cell r="B31">
            <v>10</v>
          </cell>
          <cell r="C31" t="str">
            <v>12 rm</v>
          </cell>
          <cell r="D31">
            <v>10</v>
          </cell>
          <cell r="E31" t="str">
            <v>12 rm</v>
          </cell>
          <cell r="F31">
            <v>10</v>
          </cell>
          <cell r="G31" t="str">
            <v>12 rm</v>
          </cell>
          <cell r="H31">
            <v>10</v>
          </cell>
          <cell r="I31" t="str">
            <v>12 rm</v>
          </cell>
          <cell r="J31">
            <v>10</v>
          </cell>
          <cell r="K31" t="str">
            <v>12 rm</v>
          </cell>
          <cell r="L31">
            <v>10</v>
          </cell>
          <cell r="M31" t="str">
            <v>A définir</v>
          </cell>
          <cell r="N31" t="str">
            <v>séries de 10</v>
          </cell>
          <cell r="O31" t="str">
            <v>A définir</v>
          </cell>
          <cell r="P31" t="str">
            <v>séries de 11</v>
          </cell>
        </row>
      </sheetData>
      <sheetData sheetId="7"/>
      <sheetData sheetId="8">
        <row r="331">
          <cell r="A331" t="str">
            <v>2010 TS</v>
          </cell>
          <cell r="B331">
            <v>1</v>
          </cell>
          <cell r="D331">
            <v>2</v>
          </cell>
          <cell r="F331">
            <v>3</v>
          </cell>
          <cell r="H331">
            <v>4</v>
          </cell>
          <cell r="J331">
            <v>5</v>
          </cell>
          <cell r="L331">
            <v>6</v>
          </cell>
        </row>
        <row r="332">
          <cell r="A332" t="str">
            <v>RMTS ANT</v>
          </cell>
          <cell r="B332" t="str">
            <v xml:space="preserve">Ecarté couché </v>
          </cell>
          <cell r="D332" t="str">
            <v>Pulls triceps</v>
          </cell>
          <cell r="F332" t="str">
            <v xml:space="preserve">Butterfly </v>
          </cell>
          <cell r="H332" t="str">
            <v>biceps</v>
          </cell>
          <cell r="J332" t="str">
            <v>Pulls épaules</v>
          </cell>
          <cell r="L332" t="str">
            <v>Wolfermann</v>
          </cell>
        </row>
        <row r="339">
          <cell r="A339" t="str">
            <v>régime</v>
          </cell>
          <cell r="B339" t="str">
            <v>Concentrique</v>
          </cell>
          <cell r="D339" t="str">
            <v>Concentrique</v>
          </cell>
          <cell r="F339" t="str">
            <v>Concentrique</v>
          </cell>
          <cell r="H339" t="str">
            <v>Concentrique</v>
          </cell>
          <cell r="J339" t="str">
            <v>Concentrique</v>
          </cell>
          <cell r="L339" t="str">
            <v>Concentrique</v>
          </cell>
        </row>
        <row r="340">
          <cell r="A340" t="str">
            <v>Charge</v>
          </cell>
          <cell r="B340" t="str">
            <v>de 12  vers 10 RM</v>
          </cell>
          <cell r="D340" t="str">
            <v>de 12  vers 10 RM</v>
          </cell>
          <cell r="F340" t="str">
            <v>de 12  vers 10 RM</v>
          </cell>
          <cell r="H340" t="str">
            <v>de 12  vers 10 RM</v>
          </cell>
          <cell r="J340" t="str">
            <v>de 12  vers 10 RM</v>
          </cell>
          <cell r="L340" t="str">
            <v>AD</v>
          </cell>
        </row>
        <row r="341">
          <cell r="A341" t="str">
            <v>Reps</v>
          </cell>
          <cell r="B341" t="str">
            <v>de 12 vers 10</v>
          </cell>
          <cell r="D341" t="str">
            <v>de 12 vers 10</v>
          </cell>
          <cell r="F341" t="str">
            <v>de 12 vers 10</v>
          </cell>
          <cell r="H341" t="str">
            <v>de 12 vers 10</v>
          </cell>
          <cell r="J341" t="str">
            <v>de 12 vers 10</v>
          </cell>
          <cell r="L341">
            <v>10</v>
          </cell>
        </row>
        <row r="342">
          <cell r="A342" t="str">
            <v>angle</v>
          </cell>
          <cell r="B342" t="str">
            <v>amplitude compléte</v>
          </cell>
          <cell r="D342" t="str">
            <v>amplitude compléte</v>
          </cell>
          <cell r="F342" t="str">
            <v>amplitude compléte</v>
          </cell>
          <cell r="H342" t="str">
            <v>amplitude compléte</v>
          </cell>
          <cell r="J342" t="str">
            <v>amplitude compléte</v>
          </cell>
          <cell r="L342" t="str">
            <v>amplitude compléte</v>
          </cell>
        </row>
        <row r="343">
          <cell r="B343">
            <v>1</v>
          </cell>
          <cell r="D343">
            <v>2</v>
          </cell>
          <cell r="F343">
            <v>3</v>
          </cell>
          <cell r="H343">
            <v>4</v>
          </cell>
          <cell r="J343">
            <v>5</v>
          </cell>
          <cell r="L343">
            <v>6</v>
          </cell>
        </row>
        <row r="344">
          <cell r="A344" t="str">
            <v>RMTS POST</v>
          </cell>
          <cell r="B344" t="str">
            <v xml:space="preserve">Rowing couché </v>
          </cell>
          <cell r="D344" t="str">
            <v>Dorsy haut</v>
          </cell>
          <cell r="F344" t="str">
            <v>develloppé de nuque</v>
          </cell>
          <cell r="H344" t="str">
            <v>Butterfly inverse</v>
          </cell>
          <cell r="J344" t="str">
            <v>Croisé postérieur</v>
          </cell>
          <cell r="L344" t="str">
            <v>fixateurs hauts</v>
          </cell>
        </row>
        <row r="351">
          <cell r="A351" t="str">
            <v>régime</v>
          </cell>
          <cell r="B351" t="str">
            <v>Concentrique</v>
          </cell>
          <cell r="D351" t="str">
            <v>Concentrique</v>
          </cell>
          <cell r="F351" t="str">
            <v>Concentrique</v>
          </cell>
          <cell r="H351" t="str">
            <v>Concentrique</v>
          </cell>
          <cell r="J351" t="str">
            <v>Concentrique</v>
          </cell>
          <cell r="L351" t="str">
            <v>Concentrique</v>
          </cell>
        </row>
        <row r="352">
          <cell r="A352" t="str">
            <v>Charge</v>
          </cell>
          <cell r="B352" t="str">
            <v>de 12  vers 10 RM</v>
          </cell>
          <cell r="D352" t="str">
            <v>de 12  vers 10 RM</v>
          </cell>
          <cell r="F352" t="str">
            <v>de 12  vers 10 RM</v>
          </cell>
          <cell r="H352" t="str">
            <v>de 12  vers 10 RM</v>
          </cell>
          <cell r="J352" t="str">
            <v>de 12  vers 10 RM</v>
          </cell>
          <cell r="L352" t="str">
            <v>de 12  vers 10 RM</v>
          </cell>
        </row>
        <row r="353">
          <cell r="A353" t="str">
            <v>Reps</v>
          </cell>
          <cell r="B353" t="str">
            <v>de 12 vers 10</v>
          </cell>
          <cell r="D353" t="str">
            <v>de 12 vers 10</v>
          </cell>
          <cell r="F353" t="str">
            <v>de 12 vers 10</v>
          </cell>
          <cell r="H353" t="str">
            <v>de 12 vers 10</v>
          </cell>
          <cell r="J353" t="str">
            <v>de 12 vers 10</v>
          </cell>
          <cell r="L353" t="str">
            <v>de 12 vers 10</v>
          </cell>
        </row>
        <row r="354">
          <cell r="A354" t="str">
            <v>angle</v>
          </cell>
          <cell r="B354" t="str">
            <v>amplitude compléte</v>
          </cell>
          <cell r="D354" t="str">
            <v>amplitude compléte</v>
          </cell>
          <cell r="F354" t="str">
            <v>amplitude compléte</v>
          </cell>
          <cell r="H354" t="str">
            <v>amplitude compléte</v>
          </cell>
          <cell r="J354" t="str">
            <v>amplitude compléte</v>
          </cell>
          <cell r="L354" t="str">
            <v>amplitude compléte</v>
          </cell>
        </row>
        <row r="355">
          <cell r="B355">
            <v>1</v>
          </cell>
          <cell r="D355">
            <v>2</v>
          </cell>
          <cell r="F355">
            <v>3</v>
          </cell>
          <cell r="H355">
            <v>4</v>
          </cell>
          <cell r="J355">
            <v>5</v>
          </cell>
          <cell r="L355">
            <v>6</v>
          </cell>
        </row>
        <row r="356">
          <cell r="A356" t="str">
            <v>RMTS LAT</v>
          </cell>
          <cell r="B356" t="str">
            <v>Abaisseur oblique</v>
          </cell>
          <cell r="D356" t="str">
            <v>Elevation latérale</v>
          </cell>
          <cell r="F356" t="str">
            <v>abaisseur latéral</v>
          </cell>
          <cell r="H356" t="str">
            <v>rotateur externe</v>
          </cell>
          <cell r="J356" t="str">
            <v>rotations épaules basses</v>
          </cell>
          <cell r="L356" t="str">
            <v>Tirage épaules basses</v>
          </cell>
        </row>
        <row r="363">
          <cell r="A363" t="str">
            <v>régime</v>
          </cell>
          <cell r="B363" t="str">
            <v>Concentrique</v>
          </cell>
          <cell r="D363" t="str">
            <v>Concentrique</v>
          </cell>
          <cell r="F363" t="str">
            <v>Concentrique</v>
          </cell>
          <cell r="H363" t="str">
            <v>Concentrique ou excentrique</v>
          </cell>
          <cell r="J363" t="str">
            <v>Concentrique</v>
          </cell>
          <cell r="L363" t="str">
            <v>Concentrique</v>
          </cell>
        </row>
        <row r="364">
          <cell r="A364" t="str">
            <v>Charge</v>
          </cell>
          <cell r="B364" t="str">
            <v>de 12  vers 10 RM</v>
          </cell>
          <cell r="D364" t="str">
            <v>de 12  vers 10 RM</v>
          </cell>
          <cell r="F364" t="str">
            <v>de 12  vers 10 RM</v>
          </cell>
          <cell r="H364" t="str">
            <v>de 12  vers 10 RM</v>
          </cell>
          <cell r="J364" t="str">
            <v>de 12  vers 10 RM</v>
          </cell>
          <cell r="L364" t="str">
            <v>de 12  vers 10 RM</v>
          </cell>
        </row>
        <row r="365">
          <cell r="A365" t="str">
            <v>Reps</v>
          </cell>
          <cell r="B365" t="str">
            <v>de 12 vers 10</v>
          </cell>
          <cell r="D365" t="str">
            <v>de 12 vers 10</v>
          </cell>
          <cell r="F365" t="str">
            <v>de 12 vers 10</v>
          </cell>
          <cell r="H365" t="str">
            <v>de 12 vers 10</v>
          </cell>
          <cell r="J365" t="str">
            <v>de 12 vers 10</v>
          </cell>
          <cell r="L365" t="str">
            <v>de 12 vers 10</v>
          </cell>
        </row>
        <row r="366">
          <cell r="A366" t="str">
            <v>angle</v>
          </cell>
          <cell r="B366" t="str">
            <v>amplitude compléte</v>
          </cell>
          <cell r="D366" t="str">
            <v>amplitude compléte</v>
          </cell>
          <cell r="F366" t="str">
            <v>amplitude compléte</v>
          </cell>
          <cell r="H366" t="str">
            <v>amplitude compléte</v>
          </cell>
          <cell r="J366" t="str">
            <v>amplitude compléte</v>
          </cell>
          <cell r="L366" t="str">
            <v>amplitude compléte</v>
          </cell>
        </row>
      </sheetData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id="1" name="Tableau2522" displayName="Tableau2522" ref="A2:Y58" totalsRowShown="0" headerRowDxfId="72" dataDxfId="71" tableBorderDxfId="70">
  <autoFilter ref="A2:Y58">
    <filterColumn colId="1">
      <filters>
        <filter val="2"/>
        <filter val="3"/>
      </filters>
    </filterColumn>
  </autoFilter>
  <tableColumns count="25">
    <tableColumn id="1" name="J" dataDxfId="69"/>
    <tableColumn id="4" name="S" dataDxfId="68"/>
    <tableColumn id="2" name="Date" dataDxfId="67"/>
    <tableColumn id="6" name="Balnéo" dataDxfId="66">
      <calculatedColumnFormula>IF(COUNTIF(Z3:BA3,"Balnéo")&gt;0, "Balnéo")</calculatedColumnFormula>
    </tableColumn>
    <tableColumn id="7" name="Cardio matin" dataDxfId="65">
      <calculatedColumnFormula>IF(COUNTIF(Z3:BA3,"Cardio.")&gt;0, "2","0")+0</calculatedColumnFormula>
    </tableColumn>
    <tableColumn id="8" name="Cardio après-midi" dataDxfId="64">
      <calculatedColumnFormula>IF(COUNTIF(Z3:BA3,"Cardio")&gt;0, "3","0")+0</calculatedColumnFormula>
    </tableColumn>
    <tableColumn id="9" name="Décrassage" dataDxfId="63">
      <calculatedColumnFormula>IF(COUNTIF(Z3:BA3,"Décrassage")&gt;0, "Décrassage")</calculatedColumnFormula>
    </tableColumn>
    <tableColumn id="10" name="Match amical" dataDxfId="62">
      <calculatedColumnFormula>IF(COUNTIF(Z3:BA3,"Match Amical")&gt;0, "Match amical")</calculatedColumnFormula>
    </tableColumn>
    <tableColumn id="11" name="Match officiel domicile" dataDxfId="61">
      <calculatedColumnFormula>IF(COUNTIF(Z3:BA3,"Match officiel domicile")&gt;0, "Match officiel domicile")</calculatedColumnFormula>
    </tableColumn>
    <tableColumn id="12" name="Match officiel extérieur" dataDxfId="60">
      <calculatedColumnFormula>IF(COUNTIF(Z3:BA3,"Match officiel extérieur")&gt;0, "Match officiel extérieur")</calculatedColumnFormula>
    </tableColumn>
    <tableColumn id="13" name="Muscu + Cardio matin" dataDxfId="59">
      <calculatedColumnFormula>IF(COUNTIF(Z3:BA3,"Muscu + Cardio1")&gt;0, "Muscu + Cardio matin")</calculatedColumnFormula>
    </tableColumn>
    <tableColumn id="14" name="Muscu + Cardio après-midi" dataDxfId="58">
      <calculatedColumnFormula>IF(COUNTIF(Z3:BA3,"Muscu + Cardio2")&gt;0, "Muscu + Cardio après-midi")</calculatedColumnFormula>
    </tableColumn>
    <tableColumn id="15" name="Musculation matin" dataDxfId="57">
      <calculatedColumnFormula>IF(COUNTIF(Z3:BA3,"Musculation1")&gt;0, "Musculation matin")</calculatedColumnFormula>
    </tableColumn>
    <tableColumn id="16" name="Musculation après-midi" dataDxfId="56">
      <calculatedColumnFormula>IF(COUNTIF(Z3:BA3,"Musculation2")&gt;0, "Musculation après-midi")</calculatedColumnFormula>
    </tableColumn>
    <tableColumn id="17" name="Volley / Muscu matin" dataDxfId="55">
      <calculatedColumnFormula>IF(COUNTIF(Z3:BA3,"Volley / Muscu1")&gt;0, "Volley/Muscu matin")</calculatedColumnFormula>
    </tableColumn>
    <tableColumn id="18" name="Volley / Muscu après-midi" dataDxfId="54">
      <calculatedColumnFormula>IF(COUNTIF(Z3:BA3,"Volley / Muscu2")&gt;0, "Volley/Muscu après-midi")</calculatedColumnFormula>
    </tableColumn>
    <tableColumn id="19" name="Récupération" dataDxfId="53">
      <calculatedColumnFormula>IF(COUNTIF(Z3:BA3,"Récupération")&gt;0, "Récupération")</calculatedColumnFormula>
    </tableColumn>
    <tableColumn id="33" name="Repos matin" dataDxfId="52">
      <calculatedColumnFormula>IF(COUNTIF(Z3:BA3,"Repos matin")&gt;0, "Repos matin")</calculatedColumnFormula>
    </tableColumn>
    <tableColumn id="34" name="Repos après-midi" dataDxfId="51">
      <calculatedColumnFormula>IF(COUNTIF(Z3:BA3,"Repos après-midi")&gt;0, "Repos après-midi")</calculatedColumnFormula>
    </tableColumn>
    <tableColumn id="20" name="Repos journée" dataDxfId="50">
      <calculatedColumnFormula>IF(COUNTIF(Z3:BA3,"Repos journée")&gt;0, "Repos journée")</calculatedColumnFormula>
    </tableColumn>
    <tableColumn id="21" name="Vacances" dataDxfId="49">
      <calculatedColumnFormula>IF(COUNTIF(Z3:BA3,"Vacances")&gt;0, "Vacances")</calculatedColumnFormula>
    </tableColumn>
    <tableColumn id="22" name="Vidéo" dataDxfId="48">
      <calculatedColumnFormula>IF(COUNTIF(Z3:BA3,"Vidéo")&gt;0, "Vidéo")</calculatedColumnFormula>
    </tableColumn>
    <tableColumn id="23" name="Volley matin" dataDxfId="47">
      <calculatedColumnFormula>IF(COUNTIF(Z3:BA3,"Volley1")&gt;0, "Volley matin")</calculatedColumnFormula>
    </tableColumn>
    <tableColumn id="24" name="Volley après-midi" dataDxfId="46">
      <calculatedColumnFormula>IF(COUNTIF(Z3:BA3,"Volley2")&gt;0, "Volley après-midi")</calculatedColumnFormula>
    </tableColumn>
    <tableColumn id="25" name="Voyage" dataDxfId="45">
      <calculatedColumnFormula>IF(COUNTIF(Z3:BA3,"Voyage")&gt;0, "Voyage")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A60"/>
  <sheetViews>
    <sheetView showGridLines="0" tabSelected="1" zoomScaleNormal="100" workbookViewId="0">
      <pane xSplit="3" ySplit="2" topLeftCell="D10" activePane="bottomRight" state="frozenSplit"/>
      <selection pane="topRight" activeCell="N1" sqref="N1"/>
      <selection pane="bottomLeft" activeCell="A15" sqref="A15"/>
      <selection pane="bottomRight" activeCell="F65" sqref="F65"/>
    </sheetView>
  </sheetViews>
  <sheetFormatPr baseColWidth="10" defaultRowHeight="12" x14ac:dyDescent="0.25"/>
  <cols>
    <col min="1" max="1" width="3.85546875" style="106" customWidth="1"/>
    <col min="2" max="2" width="3.85546875" style="3" customWidth="1"/>
    <col min="3" max="3" width="23.85546875" style="106" customWidth="1"/>
    <col min="4" max="25" width="7.140625" style="3" customWidth="1"/>
    <col min="26" max="53" width="5.5703125" style="21" customWidth="1"/>
    <col min="54" max="16384" width="11.42578125" style="21"/>
  </cols>
  <sheetData>
    <row r="1" spans="1:53" ht="29.25" customHeight="1" thickBot="1" x14ac:dyDescent="0.3">
      <c r="A1" s="1"/>
      <c r="B1" s="2"/>
      <c r="C1" s="1"/>
      <c r="T1" s="4"/>
      <c r="U1" s="4"/>
      <c r="V1" s="4"/>
      <c r="W1" s="4"/>
      <c r="X1" s="4"/>
      <c r="Z1" s="5" t="s">
        <v>0</v>
      </c>
      <c r="AA1" s="6" t="s">
        <v>1</v>
      </c>
      <c r="AB1" s="6" t="s">
        <v>2</v>
      </c>
      <c r="AC1" s="7" t="s">
        <v>3</v>
      </c>
      <c r="AD1" s="8" t="s">
        <v>4</v>
      </c>
      <c r="AE1" s="9" t="s">
        <v>5</v>
      </c>
      <c r="AF1" s="10" t="s">
        <v>6</v>
      </c>
      <c r="AG1" s="11" t="s">
        <v>7</v>
      </c>
      <c r="AH1" s="11" t="s">
        <v>8</v>
      </c>
      <c r="AI1" s="12" t="s">
        <v>9</v>
      </c>
      <c r="AJ1" s="12" t="s">
        <v>10</v>
      </c>
      <c r="AK1" s="13" t="s">
        <v>11</v>
      </c>
      <c r="AL1" s="13" t="s">
        <v>12</v>
      </c>
      <c r="AM1" s="14" t="s">
        <v>13</v>
      </c>
      <c r="AN1" s="15" t="s">
        <v>14</v>
      </c>
      <c r="AO1" s="15" t="s">
        <v>15</v>
      </c>
      <c r="AP1" s="15" t="s">
        <v>16</v>
      </c>
      <c r="AQ1" s="16" t="s">
        <v>17</v>
      </c>
      <c r="AR1" s="17" t="s">
        <v>18</v>
      </c>
      <c r="AS1" s="18" t="s">
        <v>19</v>
      </c>
      <c r="AT1" s="18" t="s">
        <v>20</v>
      </c>
      <c r="AU1" s="19" t="s">
        <v>21</v>
      </c>
      <c r="AV1" s="20"/>
      <c r="AW1" s="20"/>
      <c r="AX1" s="20"/>
      <c r="AY1" s="20"/>
      <c r="AZ1" s="20"/>
      <c r="BA1" s="20"/>
    </row>
    <row r="2" spans="1:53" ht="39.950000000000003" customHeight="1" thickBot="1" x14ac:dyDescent="0.3">
      <c r="A2" s="22" t="s">
        <v>23</v>
      </c>
      <c r="B2" s="22" t="s">
        <v>24</v>
      </c>
      <c r="C2" s="23" t="s">
        <v>25</v>
      </c>
      <c r="D2" s="24" t="s">
        <v>0</v>
      </c>
      <c r="E2" s="25" t="s">
        <v>26</v>
      </c>
      <c r="F2" s="25" t="s">
        <v>27</v>
      </c>
      <c r="G2" s="26" t="s">
        <v>3</v>
      </c>
      <c r="H2" s="27" t="s">
        <v>4</v>
      </c>
      <c r="I2" s="28" t="s">
        <v>5</v>
      </c>
      <c r="J2" s="29" t="s">
        <v>6</v>
      </c>
      <c r="K2" s="30" t="s">
        <v>28</v>
      </c>
      <c r="L2" s="30" t="s">
        <v>29</v>
      </c>
      <c r="M2" s="31" t="s">
        <v>30</v>
      </c>
      <c r="N2" s="31" t="s">
        <v>31</v>
      </c>
      <c r="O2" s="32" t="s">
        <v>32</v>
      </c>
      <c r="P2" s="32" t="s">
        <v>33</v>
      </c>
      <c r="Q2" s="33" t="s">
        <v>13</v>
      </c>
      <c r="R2" s="34" t="s">
        <v>14</v>
      </c>
      <c r="S2" s="34" t="s">
        <v>15</v>
      </c>
      <c r="T2" s="34" t="s">
        <v>16</v>
      </c>
      <c r="U2" s="35" t="s">
        <v>17</v>
      </c>
      <c r="V2" s="36" t="s">
        <v>18</v>
      </c>
      <c r="W2" s="37" t="s">
        <v>34</v>
      </c>
      <c r="X2" s="37" t="s">
        <v>35</v>
      </c>
      <c r="Y2" s="38" t="s">
        <v>21</v>
      </c>
      <c r="Z2" s="39" t="s">
        <v>36</v>
      </c>
      <c r="AA2" s="40" t="s">
        <v>37</v>
      </c>
      <c r="AB2" s="40" t="s">
        <v>38</v>
      </c>
      <c r="AC2" s="40" t="s">
        <v>39</v>
      </c>
      <c r="AD2" s="40" t="s">
        <v>40</v>
      </c>
      <c r="AE2" s="40" t="s">
        <v>41</v>
      </c>
      <c r="AF2" s="40" t="s">
        <v>42</v>
      </c>
      <c r="AG2" s="40" t="s">
        <v>43</v>
      </c>
      <c r="AH2" s="40" t="s">
        <v>44</v>
      </c>
      <c r="AI2" s="40" t="s">
        <v>45</v>
      </c>
      <c r="AJ2" s="40" t="s">
        <v>46</v>
      </c>
      <c r="AK2" s="40" t="s">
        <v>47</v>
      </c>
      <c r="AL2" s="40" t="s">
        <v>48</v>
      </c>
      <c r="AM2" s="40" t="s">
        <v>49</v>
      </c>
      <c r="AN2" s="40" t="s">
        <v>50</v>
      </c>
      <c r="AO2" s="40" t="s">
        <v>51</v>
      </c>
      <c r="AP2" s="40" t="s">
        <v>52</v>
      </c>
      <c r="AQ2" s="40" t="s">
        <v>53</v>
      </c>
      <c r="AR2" s="40" t="s">
        <v>54</v>
      </c>
      <c r="AS2" s="40" t="s">
        <v>55</v>
      </c>
      <c r="AT2" s="40" t="s">
        <v>56</v>
      </c>
      <c r="AU2" s="40" t="s">
        <v>57</v>
      </c>
      <c r="AV2" s="40" t="s">
        <v>58</v>
      </c>
      <c r="AW2" s="40" t="s">
        <v>59</v>
      </c>
      <c r="AX2" s="40" t="s">
        <v>60</v>
      </c>
      <c r="AY2" s="40" t="s">
        <v>61</v>
      </c>
      <c r="AZ2" s="40" t="s">
        <v>62</v>
      </c>
      <c r="BA2" s="41" t="s">
        <v>63</v>
      </c>
    </row>
    <row r="3" spans="1:53" ht="12" hidden="1" customHeight="1" x14ac:dyDescent="0.3">
      <c r="A3" s="42" t="s">
        <v>64</v>
      </c>
      <c r="B3" s="43">
        <v>1</v>
      </c>
      <c r="C3" s="62">
        <v>41883</v>
      </c>
      <c r="D3" s="44" t="b">
        <f t="shared" ref="D3:D38" si="0">IF(COUNTIF(Z3:BA3,"Balnéo")&gt;0, "Balnéo")</f>
        <v>0</v>
      </c>
      <c r="E3" s="45" t="b">
        <f>IF(COUNTIF(Z3:BA3,"Cardio1")&gt;0, "Cardio matin")</f>
        <v>0</v>
      </c>
      <c r="F3" s="45" t="b">
        <f>IF(COUNTIF(Z3:BA3,"Cardio2")&gt;0, "Cardio après-midi")</f>
        <v>0</v>
      </c>
      <c r="G3" s="45" t="b">
        <f t="shared" ref="G3:G38" si="1">IF(COUNTIF(Z3:BA3,"Décrassage")&gt;0, "Décrassage")</f>
        <v>0</v>
      </c>
      <c r="H3" s="45" t="b">
        <f t="shared" ref="H3:H38" si="2">IF(COUNTIF(Z3:BA3,"Match Amical")&gt;0, "Match amical")</f>
        <v>0</v>
      </c>
      <c r="I3" s="45" t="b">
        <f t="shared" ref="I3:I38" si="3">IF(COUNTIF(Z3:BA3,"Match officiel domicile")&gt;0, "Match officiel domicile")</f>
        <v>0</v>
      </c>
      <c r="J3" s="45" t="b">
        <f t="shared" ref="J3:J38" si="4">IF(COUNTIF(Z3:BA3,"Match officiel extérieur")&gt;0, "Match officiel extérieur")</f>
        <v>0</v>
      </c>
      <c r="K3" s="45" t="b">
        <f t="shared" ref="K3:K38" si="5">IF(COUNTIF(Z3:BA3,"Muscu + Cardio1")&gt;0, "Muscu + Cardio matin")</f>
        <v>0</v>
      </c>
      <c r="L3" s="46" t="b">
        <f t="shared" ref="L3:L38" si="6">IF(COUNTIF(Z3:BA3,"Muscu + Cardio2")&gt;0, "Muscu + Cardio après-midi")</f>
        <v>0</v>
      </c>
      <c r="M3" s="45" t="str">
        <f t="shared" ref="M3:M38" si="7">IF(COUNTIF(Z3:BA3,"Musculation1")&gt;0, "Musculation matin")</f>
        <v>Musculation matin</v>
      </c>
      <c r="N3" s="47" t="b">
        <f t="shared" ref="N3:N38" si="8">IF(COUNTIF(Z3:BA3,"Musculation2")&gt;0, "Musculation après-midi")</f>
        <v>0</v>
      </c>
      <c r="O3" s="45" t="b">
        <f t="shared" ref="O3:O38" si="9">IF(COUNTIF(Z3:BA3,"Volley / Muscu1")&gt;0, "Volley/Muscu matin")</f>
        <v>0</v>
      </c>
      <c r="P3" s="45" t="b">
        <f t="shared" ref="P3:P38" si="10">IF(COUNTIF(Z3:BA3,"Volley / Muscu2")&gt;0, "Volley/Muscu après-midi")</f>
        <v>0</v>
      </c>
      <c r="Q3" s="45" t="str">
        <f t="shared" ref="Q3:Q38" si="11">IF(COUNTIF(Z3:BA3,"Récupération")&gt;0, "Récupération")</f>
        <v>Récupération</v>
      </c>
      <c r="R3" s="45" t="b">
        <f t="shared" ref="R3:R38" si="12">IF(COUNTIF(Z3:BA3,"Repos matin")&gt;0, "Repos matin")</f>
        <v>0</v>
      </c>
      <c r="S3" s="45" t="b">
        <f t="shared" ref="S3:S38" si="13">IF(COUNTIF(Z3:BA3,"Repos après-midi")&gt;0, "Repos après-midi")</f>
        <v>0</v>
      </c>
      <c r="T3" s="45" t="b">
        <f t="shared" ref="T3:T38" si="14">IF(COUNTIF(Z3:BA3,"Repos journée")&gt;0, "Repos journée")</f>
        <v>0</v>
      </c>
      <c r="U3" s="45" t="b">
        <f t="shared" ref="U3:U38" si="15">IF(COUNTIF(Z3:BA3,"Vacances")&gt;0, "Vacances")</f>
        <v>0</v>
      </c>
      <c r="V3" s="45" t="b">
        <f t="shared" ref="V3:V38" si="16">IF(COUNTIF(Z3:BA3,"Vidéo")&gt;0, "Vidéo")</f>
        <v>0</v>
      </c>
      <c r="W3" s="45" t="b">
        <f t="shared" ref="W3:W38" si="17">IF(COUNTIF(Z3:BA3,"Volley1")&gt;0, "Volley matin")</f>
        <v>0</v>
      </c>
      <c r="X3" s="45" t="str">
        <f t="shared" ref="X3:X38" si="18">IF(COUNTIF(Z3:BA3,"Volley2")&gt;0, "Volley après-midi")</f>
        <v>Volley après-midi</v>
      </c>
      <c r="Y3" s="48" t="b">
        <f t="shared" ref="Y3:Y38" si="19">IF(COUNTIF(Z3:BA3,"Voyage")&gt;0, "Voyage")</f>
        <v>0</v>
      </c>
      <c r="Z3" s="66" t="s">
        <v>13</v>
      </c>
      <c r="AA3" s="67"/>
      <c r="AB3" s="67"/>
      <c r="AC3" s="67"/>
      <c r="AD3" s="68" t="s">
        <v>9</v>
      </c>
      <c r="AE3" s="68"/>
      <c r="AF3" s="68"/>
      <c r="AG3" s="68"/>
      <c r="AH3" s="67" t="s">
        <v>13</v>
      </c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9" t="s">
        <v>69</v>
      </c>
      <c r="AV3" s="69"/>
      <c r="AW3" s="69"/>
      <c r="AX3" s="69"/>
      <c r="AY3" s="67" t="s">
        <v>13</v>
      </c>
      <c r="AZ3" s="67"/>
      <c r="BA3" s="70"/>
    </row>
    <row r="4" spans="1:53" ht="12" hidden="1" customHeight="1" x14ac:dyDescent="0.3">
      <c r="A4" s="71" t="s">
        <v>65</v>
      </c>
      <c r="B4" s="50">
        <v>1</v>
      </c>
      <c r="C4" s="63">
        <v>41884</v>
      </c>
      <c r="D4" s="51" t="b">
        <f t="shared" si="0"/>
        <v>0</v>
      </c>
      <c r="E4" s="52" t="b">
        <f t="shared" ref="E4:E9" si="20">IF(COUNTIF(Z4:BA4,"Cardio.")&gt;0, "Cardio1")</f>
        <v>0</v>
      </c>
      <c r="F4" s="52" t="b">
        <f t="shared" ref="F4:F9" si="21">IF(COUNTIF(Z4:BA4,"Cardio")&gt;0, "Cardio2")</f>
        <v>0</v>
      </c>
      <c r="G4" s="52" t="b">
        <f t="shared" si="1"/>
        <v>0</v>
      </c>
      <c r="H4" s="52" t="b">
        <f t="shared" si="2"/>
        <v>0</v>
      </c>
      <c r="I4" s="52" t="b">
        <f t="shared" si="3"/>
        <v>0</v>
      </c>
      <c r="J4" s="52" t="b">
        <f t="shared" si="4"/>
        <v>0</v>
      </c>
      <c r="K4" s="52" t="str">
        <f t="shared" si="5"/>
        <v>Muscu + Cardio matin</v>
      </c>
      <c r="L4" s="53" t="b">
        <f t="shared" si="6"/>
        <v>0</v>
      </c>
      <c r="M4" s="52" t="b">
        <f t="shared" si="7"/>
        <v>0</v>
      </c>
      <c r="N4" s="54" t="b">
        <f t="shared" si="8"/>
        <v>0</v>
      </c>
      <c r="O4" s="52" t="b">
        <f t="shared" si="9"/>
        <v>0</v>
      </c>
      <c r="P4" s="52" t="b">
        <f t="shared" si="10"/>
        <v>0</v>
      </c>
      <c r="Q4" s="52" t="str">
        <f t="shared" si="11"/>
        <v>Récupération</v>
      </c>
      <c r="R4" s="52" t="b">
        <f t="shared" si="12"/>
        <v>0</v>
      </c>
      <c r="S4" s="52" t="b">
        <f t="shared" si="13"/>
        <v>0</v>
      </c>
      <c r="T4" s="52" t="b">
        <f t="shared" si="14"/>
        <v>0</v>
      </c>
      <c r="U4" s="52" t="b">
        <f t="shared" si="15"/>
        <v>0</v>
      </c>
      <c r="V4" s="52" t="b">
        <f t="shared" si="16"/>
        <v>0</v>
      </c>
      <c r="W4" s="52" t="b">
        <f t="shared" si="17"/>
        <v>0</v>
      </c>
      <c r="X4" s="52" t="str">
        <f t="shared" si="18"/>
        <v>Volley après-midi</v>
      </c>
      <c r="Y4" s="55" t="b">
        <f t="shared" si="19"/>
        <v>0</v>
      </c>
      <c r="Z4" s="72" t="s">
        <v>13</v>
      </c>
      <c r="AA4" s="73"/>
      <c r="AB4" s="73"/>
      <c r="AC4" s="73"/>
      <c r="AD4" s="74" t="s">
        <v>70</v>
      </c>
      <c r="AE4" s="74"/>
      <c r="AF4" s="74"/>
      <c r="AG4" s="74"/>
      <c r="AH4" s="73" t="s">
        <v>13</v>
      </c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5" t="s">
        <v>69</v>
      </c>
      <c r="AV4" s="75"/>
      <c r="AW4" s="75"/>
      <c r="AX4" s="75"/>
      <c r="AY4" s="73" t="s">
        <v>13</v>
      </c>
      <c r="AZ4" s="73"/>
      <c r="BA4" s="76"/>
    </row>
    <row r="5" spans="1:53" ht="12" hidden="1" customHeight="1" x14ac:dyDescent="0.3">
      <c r="A5" s="71" t="s">
        <v>66</v>
      </c>
      <c r="B5" s="50">
        <v>1</v>
      </c>
      <c r="C5" s="63">
        <v>41885</v>
      </c>
      <c r="D5" s="51" t="b">
        <f t="shared" si="0"/>
        <v>0</v>
      </c>
      <c r="E5" s="52" t="b">
        <f t="shared" si="20"/>
        <v>0</v>
      </c>
      <c r="F5" s="52" t="b">
        <f t="shared" si="21"/>
        <v>0</v>
      </c>
      <c r="G5" s="52" t="b">
        <f t="shared" si="1"/>
        <v>0</v>
      </c>
      <c r="H5" s="52" t="b">
        <f t="shared" si="2"/>
        <v>0</v>
      </c>
      <c r="I5" s="52" t="b">
        <f t="shared" si="3"/>
        <v>0</v>
      </c>
      <c r="J5" s="52" t="b">
        <f t="shared" si="4"/>
        <v>0</v>
      </c>
      <c r="K5" s="52" t="b">
        <f t="shared" si="5"/>
        <v>0</v>
      </c>
      <c r="L5" s="53" t="b">
        <f t="shared" si="6"/>
        <v>0</v>
      </c>
      <c r="M5" s="52" t="b">
        <f t="shared" si="7"/>
        <v>0</v>
      </c>
      <c r="N5" s="54" t="b">
        <f t="shared" si="8"/>
        <v>0</v>
      </c>
      <c r="O5" s="52" t="b">
        <f t="shared" si="9"/>
        <v>0</v>
      </c>
      <c r="P5" s="52" t="b">
        <f t="shared" si="10"/>
        <v>0</v>
      </c>
      <c r="Q5" s="52" t="b">
        <f t="shared" si="11"/>
        <v>0</v>
      </c>
      <c r="R5" s="52" t="b">
        <f t="shared" si="12"/>
        <v>0</v>
      </c>
      <c r="S5" s="52" t="b">
        <f t="shared" si="13"/>
        <v>0</v>
      </c>
      <c r="T5" s="52" t="str">
        <f t="shared" si="14"/>
        <v>Repos journée</v>
      </c>
      <c r="U5" s="52" t="b">
        <f t="shared" si="15"/>
        <v>0</v>
      </c>
      <c r="V5" s="52" t="b">
        <f t="shared" si="16"/>
        <v>0</v>
      </c>
      <c r="W5" s="52" t="b">
        <f t="shared" si="17"/>
        <v>0</v>
      </c>
      <c r="X5" s="52" t="b">
        <f t="shared" si="18"/>
        <v>0</v>
      </c>
      <c r="Y5" s="55" t="b">
        <f t="shared" si="19"/>
        <v>0</v>
      </c>
      <c r="Z5" s="77" t="s">
        <v>16</v>
      </c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9"/>
    </row>
    <row r="6" spans="1:53" ht="12" hidden="1" customHeight="1" x14ac:dyDescent="0.3">
      <c r="A6" s="71" t="s">
        <v>23</v>
      </c>
      <c r="B6" s="50">
        <v>1</v>
      </c>
      <c r="C6" s="63">
        <v>41886</v>
      </c>
      <c r="D6" s="51" t="b">
        <f t="shared" si="0"/>
        <v>0</v>
      </c>
      <c r="E6" s="52" t="b">
        <f t="shared" si="20"/>
        <v>0</v>
      </c>
      <c r="F6" s="52" t="b">
        <f t="shared" si="21"/>
        <v>0</v>
      </c>
      <c r="G6" s="52" t="b">
        <f t="shared" si="1"/>
        <v>0</v>
      </c>
      <c r="H6" s="52" t="b">
        <f t="shared" si="2"/>
        <v>0</v>
      </c>
      <c r="I6" s="52" t="b">
        <f t="shared" si="3"/>
        <v>0</v>
      </c>
      <c r="J6" s="52" t="b">
        <f t="shared" si="4"/>
        <v>0</v>
      </c>
      <c r="K6" s="52" t="b">
        <f t="shared" si="5"/>
        <v>0</v>
      </c>
      <c r="L6" s="53" t="b">
        <f t="shared" si="6"/>
        <v>0</v>
      </c>
      <c r="M6" s="52" t="str">
        <f t="shared" si="7"/>
        <v>Musculation matin</v>
      </c>
      <c r="N6" s="54" t="b">
        <f t="shared" si="8"/>
        <v>0</v>
      </c>
      <c r="O6" s="52" t="b">
        <f t="shared" si="9"/>
        <v>0</v>
      </c>
      <c r="P6" s="52" t="b">
        <f t="shared" si="10"/>
        <v>0</v>
      </c>
      <c r="Q6" s="52" t="str">
        <f t="shared" si="11"/>
        <v>Récupération</v>
      </c>
      <c r="R6" s="52" t="b">
        <f t="shared" si="12"/>
        <v>0</v>
      </c>
      <c r="S6" s="52" t="b">
        <f t="shared" si="13"/>
        <v>0</v>
      </c>
      <c r="T6" s="52" t="b">
        <f t="shared" si="14"/>
        <v>0</v>
      </c>
      <c r="U6" s="52" t="b">
        <f t="shared" si="15"/>
        <v>0</v>
      </c>
      <c r="V6" s="52" t="b">
        <f t="shared" si="16"/>
        <v>0</v>
      </c>
      <c r="W6" s="52" t="b">
        <f t="shared" si="17"/>
        <v>0</v>
      </c>
      <c r="X6" s="52" t="str">
        <f t="shared" si="18"/>
        <v>Volley après-midi</v>
      </c>
      <c r="Y6" s="55" t="b">
        <f t="shared" si="19"/>
        <v>0</v>
      </c>
      <c r="Z6" s="72" t="s">
        <v>13</v>
      </c>
      <c r="AA6" s="73"/>
      <c r="AB6" s="73"/>
      <c r="AC6" s="73"/>
      <c r="AD6" s="80" t="s">
        <v>9</v>
      </c>
      <c r="AE6" s="80"/>
      <c r="AF6" s="80"/>
      <c r="AG6" s="80"/>
      <c r="AH6" s="73" t="s">
        <v>13</v>
      </c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5" t="s">
        <v>69</v>
      </c>
      <c r="AV6" s="75"/>
      <c r="AW6" s="75"/>
      <c r="AX6" s="75"/>
      <c r="AY6" s="73" t="s">
        <v>13</v>
      </c>
      <c r="AZ6" s="73"/>
      <c r="BA6" s="76"/>
    </row>
    <row r="7" spans="1:53" ht="12" hidden="1" customHeight="1" x14ac:dyDescent="0.3">
      <c r="A7" s="71" t="s">
        <v>67</v>
      </c>
      <c r="B7" s="50">
        <v>1</v>
      </c>
      <c r="C7" s="63">
        <v>41887</v>
      </c>
      <c r="D7" s="51" t="b">
        <f t="shared" si="0"/>
        <v>0</v>
      </c>
      <c r="E7" s="52" t="b">
        <f t="shared" si="20"/>
        <v>0</v>
      </c>
      <c r="F7" s="52" t="b">
        <f t="shared" si="21"/>
        <v>0</v>
      </c>
      <c r="G7" s="52" t="b">
        <f t="shared" si="1"/>
        <v>0</v>
      </c>
      <c r="H7" s="52" t="b">
        <f t="shared" si="2"/>
        <v>0</v>
      </c>
      <c r="I7" s="52" t="b">
        <f t="shared" si="3"/>
        <v>0</v>
      </c>
      <c r="J7" s="52" t="b">
        <f t="shared" si="4"/>
        <v>0</v>
      </c>
      <c r="K7" s="52" t="str">
        <f t="shared" si="5"/>
        <v>Muscu + Cardio matin</v>
      </c>
      <c r="L7" s="53" t="b">
        <f t="shared" si="6"/>
        <v>0</v>
      </c>
      <c r="M7" s="52" t="b">
        <f t="shared" si="7"/>
        <v>0</v>
      </c>
      <c r="N7" s="54" t="b">
        <f t="shared" si="8"/>
        <v>0</v>
      </c>
      <c r="O7" s="52" t="b">
        <f t="shared" si="9"/>
        <v>0</v>
      </c>
      <c r="P7" s="52" t="b">
        <f t="shared" si="10"/>
        <v>0</v>
      </c>
      <c r="Q7" s="52" t="str">
        <f t="shared" si="11"/>
        <v>Récupération</v>
      </c>
      <c r="R7" s="52" t="b">
        <f t="shared" si="12"/>
        <v>0</v>
      </c>
      <c r="S7" s="52" t="b">
        <f t="shared" si="13"/>
        <v>0</v>
      </c>
      <c r="T7" s="52" t="b">
        <f t="shared" si="14"/>
        <v>0</v>
      </c>
      <c r="U7" s="52" t="b">
        <f t="shared" si="15"/>
        <v>0</v>
      </c>
      <c r="V7" s="52" t="b">
        <f t="shared" si="16"/>
        <v>0</v>
      </c>
      <c r="W7" s="52" t="b">
        <f t="shared" si="17"/>
        <v>0</v>
      </c>
      <c r="X7" s="52" t="str">
        <f t="shared" si="18"/>
        <v>Volley après-midi</v>
      </c>
      <c r="Y7" s="55" t="b">
        <f t="shared" si="19"/>
        <v>0</v>
      </c>
      <c r="Z7" s="72" t="s">
        <v>13</v>
      </c>
      <c r="AA7" s="73"/>
      <c r="AB7" s="73"/>
      <c r="AC7" s="73"/>
      <c r="AD7" s="74" t="s">
        <v>70</v>
      </c>
      <c r="AE7" s="74"/>
      <c r="AF7" s="74"/>
      <c r="AG7" s="74"/>
      <c r="AH7" s="73" t="s">
        <v>13</v>
      </c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5" t="s">
        <v>69</v>
      </c>
      <c r="AV7" s="75"/>
      <c r="AW7" s="75"/>
      <c r="AX7" s="75"/>
      <c r="AY7" s="73" t="s">
        <v>13</v>
      </c>
      <c r="AZ7" s="73"/>
      <c r="BA7" s="76"/>
    </row>
    <row r="8" spans="1:53" ht="12" hidden="1" customHeight="1" x14ac:dyDescent="0.3">
      <c r="A8" s="71" t="s">
        <v>24</v>
      </c>
      <c r="B8" s="50">
        <v>1</v>
      </c>
      <c r="C8" s="63">
        <v>41888</v>
      </c>
      <c r="D8" s="51" t="b">
        <f t="shared" si="0"/>
        <v>0</v>
      </c>
      <c r="E8" s="52" t="b">
        <f t="shared" si="20"/>
        <v>0</v>
      </c>
      <c r="F8" s="52" t="b">
        <f t="shared" si="21"/>
        <v>0</v>
      </c>
      <c r="G8" s="52" t="b">
        <f t="shared" si="1"/>
        <v>0</v>
      </c>
      <c r="H8" s="52" t="b">
        <f t="shared" si="2"/>
        <v>0</v>
      </c>
      <c r="I8" s="52" t="b">
        <f t="shared" si="3"/>
        <v>0</v>
      </c>
      <c r="J8" s="52" t="b">
        <f t="shared" si="4"/>
        <v>0</v>
      </c>
      <c r="K8" s="52" t="str">
        <f t="shared" si="5"/>
        <v>Muscu + Cardio matin</v>
      </c>
      <c r="L8" s="53" t="b">
        <f t="shared" si="6"/>
        <v>0</v>
      </c>
      <c r="M8" s="52" t="b">
        <f t="shared" si="7"/>
        <v>0</v>
      </c>
      <c r="N8" s="54" t="b">
        <f t="shared" si="8"/>
        <v>0</v>
      </c>
      <c r="O8" s="52" t="b">
        <f t="shared" si="9"/>
        <v>0</v>
      </c>
      <c r="P8" s="52" t="b">
        <f t="shared" si="10"/>
        <v>0</v>
      </c>
      <c r="Q8" s="52" t="str">
        <f t="shared" si="11"/>
        <v>Récupération</v>
      </c>
      <c r="R8" s="52" t="b">
        <f t="shared" si="12"/>
        <v>0</v>
      </c>
      <c r="S8" s="52" t="str">
        <f t="shared" si="13"/>
        <v>Repos après-midi</v>
      </c>
      <c r="T8" s="52" t="b">
        <f t="shared" si="14"/>
        <v>0</v>
      </c>
      <c r="U8" s="52" t="b">
        <f t="shared" si="15"/>
        <v>0</v>
      </c>
      <c r="V8" s="52" t="b">
        <f t="shared" si="16"/>
        <v>0</v>
      </c>
      <c r="W8" s="52" t="b">
        <f t="shared" si="17"/>
        <v>0</v>
      </c>
      <c r="X8" s="52" t="b">
        <f t="shared" si="18"/>
        <v>0</v>
      </c>
      <c r="Y8" s="55" t="b">
        <f t="shared" si="19"/>
        <v>0</v>
      </c>
      <c r="Z8" s="72" t="s">
        <v>13</v>
      </c>
      <c r="AA8" s="73"/>
      <c r="AB8" s="73"/>
      <c r="AC8" s="73"/>
      <c r="AD8" s="74" t="s">
        <v>70</v>
      </c>
      <c r="AE8" s="74"/>
      <c r="AF8" s="74"/>
      <c r="AG8" s="74"/>
      <c r="AH8" s="78" t="s">
        <v>15</v>
      </c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9"/>
    </row>
    <row r="9" spans="1:53" ht="12" hidden="1" customHeight="1" thickBot="1" x14ac:dyDescent="0.3">
      <c r="A9" s="49" t="s">
        <v>68</v>
      </c>
      <c r="B9" s="56">
        <v>1</v>
      </c>
      <c r="C9" s="64">
        <v>41889</v>
      </c>
      <c r="D9" s="57" t="b">
        <f t="shared" si="0"/>
        <v>0</v>
      </c>
      <c r="E9" s="58" t="b">
        <f t="shared" si="20"/>
        <v>0</v>
      </c>
      <c r="F9" s="58" t="b">
        <f t="shared" si="21"/>
        <v>0</v>
      </c>
      <c r="G9" s="58" t="b">
        <f t="shared" si="1"/>
        <v>0</v>
      </c>
      <c r="H9" s="58" t="b">
        <f t="shared" si="2"/>
        <v>0</v>
      </c>
      <c r="I9" s="58" t="b">
        <f t="shared" si="3"/>
        <v>0</v>
      </c>
      <c r="J9" s="58" t="b">
        <f t="shared" si="4"/>
        <v>0</v>
      </c>
      <c r="K9" s="58" t="b">
        <f t="shared" si="5"/>
        <v>0</v>
      </c>
      <c r="L9" s="59" t="b">
        <f t="shared" si="6"/>
        <v>0</v>
      </c>
      <c r="M9" s="58" t="b">
        <f t="shared" si="7"/>
        <v>0</v>
      </c>
      <c r="N9" s="60" t="b">
        <f t="shared" si="8"/>
        <v>0</v>
      </c>
      <c r="O9" s="58" t="b">
        <f t="shared" si="9"/>
        <v>0</v>
      </c>
      <c r="P9" s="58" t="b">
        <f t="shared" si="10"/>
        <v>0</v>
      </c>
      <c r="Q9" s="58" t="b">
        <f t="shared" si="11"/>
        <v>0</v>
      </c>
      <c r="R9" s="58" t="b">
        <f t="shared" si="12"/>
        <v>0</v>
      </c>
      <c r="S9" s="58" t="b">
        <f t="shared" si="13"/>
        <v>0</v>
      </c>
      <c r="T9" s="58" t="str">
        <f t="shared" si="14"/>
        <v>Repos journée</v>
      </c>
      <c r="U9" s="58" t="b">
        <f t="shared" si="15"/>
        <v>0</v>
      </c>
      <c r="V9" s="58" t="b">
        <f t="shared" si="16"/>
        <v>0</v>
      </c>
      <c r="W9" s="58" t="b">
        <f t="shared" si="17"/>
        <v>0</v>
      </c>
      <c r="X9" s="58" t="b">
        <f t="shared" si="18"/>
        <v>0</v>
      </c>
      <c r="Y9" s="61" t="b">
        <f t="shared" si="19"/>
        <v>0</v>
      </c>
      <c r="Z9" s="81" t="s">
        <v>16</v>
      </c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3"/>
    </row>
    <row r="10" spans="1:53" ht="12" customHeight="1" x14ac:dyDescent="0.25">
      <c r="A10" s="84" t="s">
        <v>64</v>
      </c>
      <c r="B10" s="43">
        <v>2</v>
      </c>
      <c r="C10" s="62">
        <v>41890</v>
      </c>
      <c r="D10" s="44" t="b">
        <f t="shared" si="0"/>
        <v>0</v>
      </c>
      <c r="E10" s="45" t="b">
        <f>IF(COUNTIF(Z10:BA10,"Cardio1")&gt;0, "Cardio matin")</f>
        <v>0</v>
      </c>
      <c r="F10" s="45" t="b">
        <f>IF(COUNTIF(Z10:BA10,"Cardio2")&gt;0, "Cardio après-midi")</f>
        <v>0</v>
      </c>
      <c r="G10" s="45" t="b">
        <f t="shared" si="1"/>
        <v>0</v>
      </c>
      <c r="H10" s="45" t="b">
        <f t="shared" si="2"/>
        <v>0</v>
      </c>
      <c r="I10" s="45" t="b">
        <f t="shared" si="3"/>
        <v>0</v>
      </c>
      <c r="J10" s="45" t="b">
        <f t="shared" si="4"/>
        <v>0</v>
      </c>
      <c r="K10" s="45" t="b">
        <f t="shared" si="5"/>
        <v>0</v>
      </c>
      <c r="L10" s="46" t="b">
        <f t="shared" si="6"/>
        <v>0</v>
      </c>
      <c r="M10" s="45" t="str">
        <f t="shared" si="7"/>
        <v>Musculation matin</v>
      </c>
      <c r="N10" s="47" t="b">
        <f t="shared" si="8"/>
        <v>0</v>
      </c>
      <c r="O10" s="45" t="b">
        <f t="shared" si="9"/>
        <v>0</v>
      </c>
      <c r="P10" s="45" t="b">
        <f t="shared" si="10"/>
        <v>0</v>
      </c>
      <c r="Q10" s="45" t="str">
        <f t="shared" si="11"/>
        <v>Récupération</v>
      </c>
      <c r="R10" s="45" t="b">
        <f t="shared" si="12"/>
        <v>0</v>
      </c>
      <c r="S10" s="45" t="b">
        <f t="shared" si="13"/>
        <v>0</v>
      </c>
      <c r="T10" s="45" t="b">
        <f t="shared" si="14"/>
        <v>0</v>
      </c>
      <c r="U10" s="45" t="b">
        <f t="shared" si="15"/>
        <v>0</v>
      </c>
      <c r="V10" s="45" t="b">
        <f t="shared" si="16"/>
        <v>0</v>
      </c>
      <c r="W10" s="45" t="b">
        <f t="shared" si="17"/>
        <v>0</v>
      </c>
      <c r="X10" s="45" t="str">
        <f t="shared" si="18"/>
        <v>Volley après-midi</v>
      </c>
      <c r="Y10" s="48" t="b">
        <f t="shared" si="19"/>
        <v>0</v>
      </c>
      <c r="Z10" s="66" t="s">
        <v>13</v>
      </c>
      <c r="AA10" s="67"/>
      <c r="AB10" s="67"/>
      <c r="AC10" s="67"/>
      <c r="AD10" s="68" t="s">
        <v>9</v>
      </c>
      <c r="AE10" s="68"/>
      <c r="AF10" s="68"/>
      <c r="AG10" s="68"/>
      <c r="AH10" s="67" t="s">
        <v>13</v>
      </c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9" t="s">
        <v>69</v>
      </c>
      <c r="AV10" s="69"/>
      <c r="AW10" s="69"/>
      <c r="AX10" s="69"/>
      <c r="AY10" s="67" t="s">
        <v>13</v>
      </c>
      <c r="AZ10" s="67"/>
      <c r="BA10" s="70"/>
    </row>
    <row r="11" spans="1:53" ht="12" customHeight="1" x14ac:dyDescent="0.25">
      <c r="A11" s="71" t="s">
        <v>65</v>
      </c>
      <c r="B11" s="50">
        <v>2</v>
      </c>
      <c r="C11" s="63">
        <v>41891</v>
      </c>
      <c r="D11" s="51" t="b">
        <f t="shared" si="0"/>
        <v>0</v>
      </c>
      <c r="E11" s="52" t="b">
        <f t="shared" ref="E11:E16" si="22">IF(COUNTIF(Z11:BA11,"Cardio.")&gt;0, "Cardio1")</f>
        <v>0</v>
      </c>
      <c r="F11" s="52" t="b">
        <f t="shared" ref="F11:F16" si="23">IF(COUNTIF(Z11:BA11,"Cardio")&gt;0, "Cardio2")</f>
        <v>0</v>
      </c>
      <c r="G11" s="52" t="b">
        <f t="shared" si="1"/>
        <v>0</v>
      </c>
      <c r="H11" s="52" t="b">
        <f t="shared" si="2"/>
        <v>0</v>
      </c>
      <c r="I11" s="52" t="b">
        <f t="shared" si="3"/>
        <v>0</v>
      </c>
      <c r="J11" s="52" t="b">
        <f t="shared" si="4"/>
        <v>0</v>
      </c>
      <c r="K11" s="52" t="b">
        <f t="shared" si="5"/>
        <v>0</v>
      </c>
      <c r="L11" s="53" t="b">
        <f t="shared" si="6"/>
        <v>0</v>
      </c>
      <c r="M11" s="52" t="str">
        <f t="shared" si="7"/>
        <v>Musculation matin</v>
      </c>
      <c r="N11" s="54" t="b">
        <f t="shared" si="8"/>
        <v>0</v>
      </c>
      <c r="O11" s="52" t="b">
        <f t="shared" si="9"/>
        <v>0</v>
      </c>
      <c r="P11" s="52" t="b">
        <f t="shared" si="10"/>
        <v>0</v>
      </c>
      <c r="Q11" s="52" t="str">
        <f t="shared" si="11"/>
        <v>Récupération</v>
      </c>
      <c r="R11" s="52" t="b">
        <f t="shared" si="12"/>
        <v>0</v>
      </c>
      <c r="S11" s="52" t="b">
        <f t="shared" si="13"/>
        <v>0</v>
      </c>
      <c r="T11" s="52" t="b">
        <f t="shared" si="14"/>
        <v>0</v>
      </c>
      <c r="U11" s="52" t="b">
        <f t="shared" si="15"/>
        <v>0</v>
      </c>
      <c r="V11" s="52" t="b">
        <f t="shared" si="16"/>
        <v>0</v>
      </c>
      <c r="W11" s="52" t="b">
        <f t="shared" si="17"/>
        <v>0</v>
      </c>
      <c r="X11" s="52" t="str">
        <f t="shared" si="18"/>
        <v>Volley après-midi</v>
      </c>
      <c r="Y11" s="55" t="b">
        <f t="shared" si="19"/>
        <v>0</v>
      </c>
      <c r="Z11" s="72" t="s">
        <v>13</v>
      </c>
      <c r="AA11" s="73"/>
      <c r="AB11" s="73"/>
      <c r="AC11" s="73"/>
      <c r="AD11" s="80" t="s">
        <v>9</v>
      </c>
      <c r="AE11" s="80"/>
      <c r="AF11" s="80"/>
      <c r="AG11" s="80"/>
      <c r="AH11" s="73" t="s">
        <v>13</v>
      </c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5" t="s">
        <v>69</v>
      </c>
      <c r="AV11" s="75"/>
      <c r="AW11" s="75"/>
      <c r="AX11" s="75"/>
      <c r="AY11" s="73" t="s">
        <v>13</v>
      </c>
      <c r="AZ11" s="73"/>
      <c r="BA11" s="76"/>
    </row>
    <row r="12" spans="1:53" ht="12" customHeight="1" x14ac:dyDescent="0.25">
      <c r="A12" s="71" t="s">
        <v>66</v>
      </c>
      <c r="B12" s="50">
        <v>2</v>
      </c>
      <c r="C12" s="63">
        <v>41892</v>
      </c>
      <c r="D12" s="51" t="b">
        <f t="shared" si="0"/>
        <v>0</v>
      </c>
      <c r="E12" s="52" t="b">
        <f t="shared" si="22"/>
        <v>0</v>
      </c>
      <c r="F12" s="52" t="b">
        <f t="shared" si="23"/>
        <v>0</v>
      </c>
      <c r="G12" s="52" t="b">
        <f t="shared" si="1"/>
        <v>0</v>
      </c>
      <c r="H12" s="52" t="b">
        <f t="shared" si="2"/>
        <v>0</v>
      </c>
      <c r="I12" s="52" t="b">
        <f t="shared" si="3"/>
        <v>0</v>
      </c>
      <c r="J12" s="52" t="b">
        <f t="shared" si="4"/>
        <v>0</v>
      </c>
      <c r="K12" s="52" t="b">
        <f t="shared" si="5"/>
        <v>0</v>
      </c>
      <c r="L12" s="53" t="b">
        <f t="shared" si="6"/>
        <v>0</v>
      </c>
      <c r="M12" s="52" t="b">
        <f t="shared" si="7"/>
        <v>0</v>
      </c>
      <c r="N12" s="54" t="b">
        <f t="shared" si="8"/>
        <v>0</v>
      </c>
      <c r="O12" s="52" t="b">
        <f t="shared" si="9"/>
        <v>0</v>
      </c>
      <c r="P12" s="52" t="b">
        <f t="shared" si="10"/>
        <v>0</v>
      </c>
      <c r="Q12" s="52" t="b">
        <f t="shared" si="11"/>
        <v>0</v>
      </c>
      <c r="R12" s="52" t="b">
        <f t="shared" si="12"/>
        <v>0</v>
      </c>
      <c r="S12" s="52" t="b">
        <f t="shared" si="13"/>
        <v>0</v>
      </c>
      <c r="T12" s="52" t="str">
        <f t="shared" si="14"/>
        <v>Repos journée</v>
      </c>
      <c r="U12" s="52" t="b">
        <f t="shared" si="15"/>
        <v>0</v>
      </c>
      <c r="V12" s="52" t="b">
        <f t="shared" si="16"/>
        <v>0</v>
      </c>
      <c r="W12" s="52" t="b">
        <f t="shared" si="17"/>
        <v>0</v>
      </c>
      <c r="X12" s="52" t="b">
        <f t="shared" si="18"/>
        <v>0</v>
      </c>
      <c r="Y12" s="55" t="b">
        <f t="shared" si="19"/>
        <v>0</v>
      </c>
      <c r="Z12" s="77" t="s">
        <v>16</v>
      </c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9"/>
    </row>
    <row r="13" spans="1:53" ht="12" customHeight="1" x14ac:dyDescent="0.25">
      <c r="A13" s="71" t="s">
        <v>23</v>
      </c>
      <c r="B13" s="50">
        <v>2</v>
      </c>
      <c r="C13" s="63">
        <v>41893</v>
      </c>
      <c r="D13" s="51" t="b">
        <f t="shared" si="0"/>
        <v>0</v>
      </c>
      <c r="E13" s="52" t="b">
        <f t="shared" si="22"/>
        <v>0</v>
      </c>
      <c r="F13" s="52" t="b">
        <f t="shared" si="23"/>
        <v>0</v>
      </c>
      <c r="G13" s="52" t="b">
        <f t="shared" si="1"/>
        <v>0</v>
      </c>
      <c r="H13" s="52" t="b">
        <f t="shared" si="2"/>
        <v>0</v>
      </c>
      <c r="I13" s="52" t="b">
        <f t="shared" si="3"/>
        <v>0</v>
      </c>
      <c r="J13" s="52" t="b">
        <f t="shared" si="4"/>
        <v>0</v>
      </c>
      <c r="K13" s="52" t="b">
        <f t="shared" si="5"/>
        <v>0</v>
      </c>
      <c r="L13" s="53" t="b">
        <f t="shared" si="6"/>
        <v>0</v>
      </c>
      <c r="M13" s="52" t="str">
        <f t="shared" si="7"/>
        <v>Musculation matin</v>
      </c>
      <c r="N13" s="54" t="b">
        <f t="shared" si="8"/>
        <v>0</v>
      </c>
      <c r="O13" s="52" t="b">
        <f t="shared" si="9"/>
        <v>0</v>
      </c>
      <c r="P13" s="52" t="b">
        <f t="shared" si="10"/>
        <v>0</v>
      </c>
      <c r="Q13" s="52" t="str">
        <f t="shared" si="11"/>
        <v>Récupération</v>
      </c>
      <c r="R13" s="52" t="b">
        <f t="shared" si="12"/>
        <v>0</v>
      </c>
      <c r="S13" s="52" t="b">
        <f t="shared" si="13"/>
        <v>0</v>
      </c>
      <c r="T13" s="52" t="b">
        <f t="shared" si="14"/>
        <v>0</v>
      </c>
      <c r="U13" s="52" t="b">
        <f t="shared" si="15"/>
        <v>0</v>
      </c>
      <c r="V13" s="52" t="b">
        <f t="shared" si="16"/>
        <v>0</v>
      </c>
      <c r="W13" s="52" t="b">
        <f t="shared" si="17"/>
        <v>0</v>
      </c>
      <c r="X13" s="52" t="str">
        <f t="shared" si="18"/>
        <v>Volley après-midi</v>
      </c>
      <c r="Y13" s="55" t="b">
        <f t="shared" si="19"/>
        <v>0</v>
      </c>
      <c r="Z13" s="72" t="s">
        <v>13</v>
      </c>
      <c r="AA13" s="73"/>
      <c r="AB13" s="73"/>
      <c r="AC13" s="73"/>
      <c r="AD13" s="80" t="s">
        <v>9</v>
      </c>
      <c r="AE13" s="80"/>
      <c r="AF13" s="80"/>
      <c r="AG13" s="80"/>
      <c r="AH13" s="73" t="s">
        <v>13</v>
      </c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5" t="s">
        <v>69</v>
      </c>
      <c r="AV13" s="75"/>
      <c r="AW13" s="75"/>
      <c r="AX13" s="75"/>
      <c r="AY13" s="73" t="s">
        <v>13</v>
      </c>
      <c r="AZ13" s="73"/>
      <c r="BA13" s="76"/>
    </row>
    <row r="14" spans="1:53" ht="12" customHeight="1" x14ac:dyDescent="0.25">
      <c r="A14" s="71" t="s">
        <v>67</v>
      </c>
      <c r="B14" s="50">
        <v>2</v>
      </c>
      <c r="C14" s="63">
        <v>41894</v>
      </c>
      <c r="D14" s="51" t="b">
        <f t="shared" si="0"/>
        <v>0</v>
      </c>
      <c r="E14" s="52" t="b">
        <f t="shared" si="22"/>
        <v>0</v>
      </c>
      <c r="F14" s="52" t="b">
        <f t="shared" si="23"/>
        <v>0</v>
      </c>
      <c r="G14" s="52" t="b">
        <f t="shared" si="1"/>
        <v>0</v>
      </c>
      <c r="H14" s="52" t="b">
        <f t="shared" si="2"/>
        <v>0</v>
      </c>
      <c r="I14" s="52" t="b">
        <f t="shared" si="3"/>
        <v>0</v>
      </c>
      <c r="J14" s="52" t="b">
        <f t="shared" si="4"/>
        <v>0</v>
      </c>
      <c r="K14" s="52" t="b">
        <f t="shared" si="5"/>
        <v>0</v>
      </c>
      <c r="L14" s="53" t="b">
        <f t="shared" si="6"/>
        <v>0</v>
      </c>
      <c r="M14" s="52" t="str">
        <f t="shared" si="7"/>
        <v>Musculation matin</v>
      </c>
      <c r="N14" s="54" t="b">
        <f t="shared" si="8"/>
        <v>0</v>
      </c>
      <c r="O14" s="52" t="b">
        <f t="shared" si="9"/>
        <v>0</v>
      </c>
      <c r="P14" s="52" t="b">
        <f t="shared" si="10"/>
        <v>0</v>
      </c>
      <c r="Q14" s="52" t="str">
        <f t="shared" si="11"/>
        <v>Récupération</v>
      </c>
      <c r="R14" s="52" t="b">
        <f t="shared" si="12"/>
        <v>0</v>
      </c>
      <c r="S14" s="52" t="b">
        <f t="shared" si="13"/>
        <v>0</v>
      </c>
      <c r="T14" s="52" t="b">
        <f t="shared" si="14"/>
        <v>0</v>
      </c>
      <c r="U14" s="52" t="b">
        <f t="shared" si="15"/>
        <v>0</v>
      </c>
      <c r="V14" s="52" t="b">
        <f t="shared" si="16"/>
        <v>0</v>
      </c>
      <c r="W14" s="52" t="b">
        <f t="shared" si="17"/>
        <v>0</v>
      </c>
      <c r="X14" s="52" t="str">
        <f t="shared" si="18"/>
        <v>Volley après-midi</v>
      </c>
      <c r="Y14" s="55" t="b">
        <f t="shared" si="19"/>
        <v>0</v>
      </c>
      <c r="Z14" s="72" t="s">
        <v>13</v>
      </c>
      <c r="AA14" s="73"/>
      <c r="AB14" s="73"/>
      <c r="AC14" s="73"/>
      <c r="AD14" s="80" t="s">
        <v>9</v>
      </c>
      <c r="AE14" s="80"/>
      <c r="AF14" s="80"/>
      <c r="AG14" s="80"/>
      <c r="AH14" s="73" t="s">
        <v>13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5" t="s">
        <v>69</v>
      </c>
      <c r="AV14" s="75"/>
      <c r="AW14" s="75"/>
      <c r="AX14" s="75"/>
      <c r="AY14" s="73" t="s">
        <v>13</v>
      </c>
      <c r="AZ14" s="73"/>
      <c r="BA14" s="76"/>
    </row>
    <row r="15" spans="1:53" ht="12" customHeight="1" x14ac:dyDescent="0.25">
      <c r="A15" s="71" t="s">
        <v>24</v>
      </c>
      <c r="B15" s="50">
        <v>2</v>
      </c>
      <c r="C15" s="63">
        <v>41895</v>
      </c>
      <c r="D15" s="51" t="b">
        <f t="shared" si="0"/>
        <v>0</v>
      </c>
      <c r="E15" s="52" t="b">
        <f t="shared" si="22"/>
        <v>0</v>
      </c>
      <c r="F15" s="52" t="b">
        <f t="shared" si="23"/>
        <v>0</v>
      </c>
      <c r="G15" s="52" t="b">
        <f t="shared" si="1"/>
        <v>0</v>
      </c>
      <c r="H15" s="52" t="b">
        <f t="shared" si="2"/>
        <v>0</v>
      </c>
      <c r="I15" s="52" t="b">
        <f t="shared" si="3"/>
        <v>0</v>
      </c>
      <c r="J15" s="52" t="b">
        <f t="shared" si="4"/>
        <v>0</v>
      </c>
      <c r="K15" s="52" t="b">
        <f t="shared" si="5"/>
        <v>0</v>
      </c>
      <c r="L15" s="53" t="b">
        <f t="shared" si="6"/>
        <v>0</v>
      </c>
      <c r="M15" s="52" t="str">
        <f t="shared" si="7"/>
        <v>Musculation matin</v>
      </c>
      <c r="N15" s="54" t="b">
        <f t="shared" si="8"/>
        <v>0</v>
      </c>
      <c r="O15" s="52" t="b">
        <f t="shared" si="9"/>
        <v>0</v>
      </c>
      <c r="P15" s="52" t="b">
        <f t="shared" si="10"/>
        <v>0</v>
      </c>
      <c r="Q15" s="52" t="str">
        <f t="shared" si="11"/>
        <v>Récupération</v>
      </c>
      <c r="R15" s="52" t="b">
        <f t="shared" si="12"/>
        <v>0</v>
      </c>
      <c r="S15" s="52" t="str">
        <f t="shared" si="13"/>
        <v>Repos après-midi</v>
      </c>
      <c r="T15" s="52" t="b">
        <f t="shared" si="14"/>
        <v>0</v>
      </c>
      <c r="U15" s="52" t="b">
        <f t="shared" si="15"/>
        <v>0</v>
      </c>
      <c r="V15" s="52" t="b">
        <f t="shared" si="16"/>
        <v>0</v>
      </c>
      <c r="W15" s="52" t="b">
        <f t="shared" si="17"/>
        <v>0</v>
      </c>
      <c r="X15" s="52" t="b">
        <f t="shared" si="18"/>
        <v>0</v>
      </c>
      <c r="Y15" s="55" t="b">
        <f t="shared" si="19"/>
        <v>0</v>
      </c>
      <c r="Z15" s="72" t="s">
        <v>13</v>
      </c>
      <c r="AA15" s="73"/>
      <c r="AB15" s="73"/>
      <c r="AC15" s="73"/>
      <c r="AD15" s="80" t="s">
        <v>9</v>
      </c>
      <c r="AE15" s="80"/>
      <c r="AF15" s="80"/>
      <c r="AG15" s="80"/>
      <c r="AH15" s="78" t="s">
        <v>15</v>
      </c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9"/>
    </row>
    <row r="16" spans="1:53" ht="12" customHeight="1" thickBot="1" x14ac:dyDescent="0.3">
      <c r="A16" s="49" t="s">
        <v>68</v>
      </c>
      <c r="B16" s="56">
        <v>2</v>
      </c>
      <c r="C16" s="64">
        <v>41896</v>
      </c>
      <c r="D16" s="57" t="b">
        <f t="shared" si="0"/>
        <v>0</v>
      </c>
      <c r="E16" s="58" t="b">
        <f t="shared" si="22"/>
        <v>0</v>
      </c>
      <c r="F16" s="58" t="b">
        <f t="shared" si="23"/>
        <v>0</v>
      </c>
      <c r="G16" s="58" t="b">
        <f t="shared" si="1"/>
        <v>0</v>
      </c>
      <c r="H16" s="58" t="b">
        <f t="shared" si="2"/>
        <v>0</v>
      </c>
      <c r="I16" s="58" t="b">
        <f t="shared" si="3"/>
        <v>0</v>
      </c>
      <c r="J16" s="58" t="b">
        <f t="shared" si="4"/>
        <v>0</v>
      </c>
      <c r="K16" s="58" t="b">
        <f t="shared" si="5"/>
        <v>0</v>
      </c>
      <c r="L16" s="59" t="b">
        <f t="shared" si="6"/>
        <v>0</v>
      </c>
      <c r="M16" s="58" t="b">
        <f t="shared" si="7"/>
        <v>0</v>
      </c>
      <c r="N16" s="60" t="b">
        <f t="shared" si="8"/>
        <v>0</v>
      </c>
      <c r="O16" s="58" t="b">
        <f t="shared" si="9"/>
        <v>0</v>
      </c>
      <c r="P16" s="58" t="b">
        <f t="shared" si="10"/>
        <v>0</v>
      </c>
      <c r="Q16" s="58" t="b">
        <f t="shared" si="11"/>
        <v>0</v>
      </c>
      <c r="R16" s="58" t="b">
        <f t="shared" si="12"/>
        <v>0</v>
      </c>
      <c r="S16" s="58" t="b">
        <f t="shared" si="13"/>
        <v>0</v>
      </c>
      <c r="T16" s="58" t="str">
        <f t="shared" si="14"/>
        <v>Repos journée</v>
      </c>
      <c r="U16" s="58" t="b">
        <f t="shared" si="15"/>
        <v>0</v>
      </c>
      <c r="V16" s="58" t="b">
        <f t="shared" si="16"/>
        <v>0</v>
      </c>
      <c r="W16" s="58" t="b">
        <f t="shared" si="17"/>
        <v>0</v>
      </c>
      <c r="X16" s="58" t="b">
        <f t="shared" si="18"/>
        <v>0</v>
      </c>
      <c r="Y16" s="61" t="b">
        <f t="shared" si="19"/>
        <v>0</v>
      </c>
      <c r="Z16" s="81" t="s">
        <v>16</v>
      </c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3"/>
    </row>
    <row r="17" spans="1:53" ht="12" customHeight="1" x14ac:dyDescent="0.25">
      <c r="A17" s="84" t="s">
        <v>64</v>
      </c>
      <c r="B17" s="43">
        <v>3</v>
      </c>
      <c r="C17" s="62">
        <v>41897</v>
      </c>
      <c r="D17" s="44" t="b">
        <f t="shared" si="0"/>
        <v>0</v>
      </c>
      <c r="E17" s="45" t="b">
        <f>IF(COUNTIF(Z17:BA17,"Cardio1")&gt;0, "Cardio matin")</f>
        <v>0</v>
      </c>
      <c r="F17" s="45" t="b">
        <f>IF(COUNTIF(Z17:BA17,"Cardio2")&gt;0, "Cardio après-midi")</f>
        <v>0</v>
      </c>
      <c r="G17" s="45" t="b">
        <f t="shared" si="1"/>
        <v>0</v>
      </c>
      <c r="H17" s="45" t="b">
        <f t="shared" si="2"/>
        <v>0</v>
      </c>
      <c r="I17" s="45" t="b">
        <f t="shared" si="3"/>
        <v>0</v>
      </c>
      <c r="J17" s="45" t="b">
        <f t="shared" si="4"/>
        <v>0</v>
      </c>
      <c r="K17" s="45" t="b">
        <f t="shared" si="5"/>
        <v>0</v>
      </c>
      <c r="L17" s="46" t="b">
        <f t="shared" si="6"/>
        <v>0</v>
      </c>
      <c r="M17" s="45" t="b">
        <f t="shared" si="7"/>
        <v>0</v>
      </c>
      <c r="N17" s="47" t="b">
        <f t="shared" si="8"/>
        <v>0</v>
      </c>
      <c r="O17" s="45" t="b">
        <f t="shared" si="9"/>
        <v>0</v>
      </c>
      <c r="P17" s="45" t="b">
        <f t="shared" si="10"/>
        <v>0</v>
      </c>
      <c r="Q17" s="45" t="str">
        <f t="shared" si="11"/>
        <v>Récupération</v>
      </c>
      <c r="R17" s="45" t="str">
        <f t="shared" si="12"/>
        <v>Repos matin</v>
      </c>
      <c r="S17" s="45" t="b">
        <f t="shared" si="13"/>
        <v>0</v>
      </c>
      <c r="T17" s="45" t="b">
        <f t="shared" si="14"/>
        <v>0</v>
      </c>
      <c r="U17" s="45" t="b">
        <f t="shared" si="15"/>
        <v>0</v>
      </c>
      <c r="V17" s="45" t="b">
        <f t="shared" si="16"/>
        <v>0</v>
      </c>
      <c r="W17" s="45" t="b">
        <f t="shared" si="17"/>
        <v>0</v>
      </c>
      <c r="X17" s="45" t="str">
        <f t="shared" si="18"/>
        <v>Volley après-midi</v>
      </c>
      <c r="Y17" s="48" t="b">
        <f t="shared" si="19"/>
        <v>0</v>
      </c>
      <c r="Z17" s="85" t="s">
        <v>14</v>
      </c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69" t="s">
        <v>69</v>
      </c>
      <c r="AV17" s="69"/>
      <c r="AW17" s="69"/>
      <c r="AX17" s="69"/>
      <c r="AY17" s="67" t="s">
        <v>13</v>
      </c>
      <c r="AZ17" s="67"/>
      <c r="BA17" s="70"/>
    </row>
    <row r="18" spans="1:53" ht="12" customHeight="1" x14ac:dyDescent="0.25">
      <c r="A18" s="71" t="s">
        <v>65</v>
      </c>
      <c r="B18" s="50">
        <v>3</v>
      </c>
      <c r="C18" s="63">
        <v>41898</v>
      </c>
      <c r="D18" s="51" t="b">
        <f t="shared" si="0"/>
        <v>0</v>
      </c>
      <c r="E18" s="52" t="b">
        <f t="shared" ref="E18:E23" si="24">IF(COUNTIF(Z18:BA18,"Cardio.")&gt;0, "Cardio1")</f>
        <v>0</v>
      </c>
      <c r="F18" s="52" t="b">
        <f t="shared" ref="F18:F23" si="25">IF(COUNTIF(Z18:BA18,"Cardio")&gt;0, "Cardio2")</f>
        <v>0</v>
      </c>
      <c r="G18" s="52" t="b">
        <f t="shared" si="1"/>
        <v>0</v>
      </c>
      <c r="H18" s="52" t="b">
        <f t="shared" si="2"/>
        <v>0</v>
      </c>
      <c r="I18" s="52" t="b">
        <f t="shared" si="3"/>
        <v>0</v>
      </c>
      <c r="J18" s="52" t="b">
        <f t="shared" si="4"/>
        <v>0</v>
      </c>
      <c r="K18" s="52" t="b">
        <f t="shared" si="5"/>
        <v>0</v>
      </c>
      <c r="L18" s="53" t="b">
        <f t="shared" si="6"/>
        <v>0</v>
      </c>
      <c r="M18" s="52" t="str">
        <f t="shared" si="7"/>
        <v>Musculation matin</v>
      </c>
      <c r="N18" s="54" t="b">
        <f t="shared" si="8"/>
        <v>0</v>
      </c>
      <c r="O18" s="52" t="b">
        <f t="shared" si="9"/>
        <v>0</v>
      </c>
      <c r="P18" s="52" t="b">
        <f t="shared" si="10"/>
        <v>0</v>
      </c>
      <c r="Q18" s="52" t="str">
        <f t="shared" si="11"/>
        <v>Récupération</v>
      </c>
      <c r="R18" s="52" t="b">
        <f t="shared" si="12"/>
        <v>0</v>
      </c>
      <c r="S18" s="52" t="b">
        <f t="shared" si="13"/>
        <v>0</v>
      </c>
      <c r="T18" s="52" t="b">
        <f t="shared" si="14"/>
        <v>0</v>
      </c>
      <c r="U18" s="52" t="b">
        <f t="shared" si="15"/>
        <v>0</v>
      </c>
      <c r="V18" s="52" t="b">
        <f t="shared" si="16"/>
        <v>0</v>
      </c>
      <c r="W18" s="52" t="b">
        <f t="shared" si="17"/>
        <v>0</v>
      </c>
      <c r="X18" s="52" t="str">
        <f t="shared" si="18"/>
        <v>Volley après-midi</v>
      </c>
      <c r="Y18" s="55" t="b">
        <f t="shared" si="19"/>
        <v>0</v>
      </c>
      <c r="Z18" s="72" t="s">
        <v>13</v>
      </c>
      <c r="AA18" s="73"/>
      <c r="AB18" s="73"/>
      <c r="AC18" s="73"/>
      <c r="AD18" s="80" t="s">
        <v>9</v>
      </c>
      <c r="AE18" s="80"/>
      <c r="AF18" s="80"/>
      <c r="AG18" s="80"/>
      <c r="AH18" s="73" t="s">
        <v>13</v>
      </c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5" t="s">
        <v>69</v>
      </c>
      <c r="AV18" s="75"/>
      <c r="AW18" s="75"/>
      <c r="AX18" s="75"/>
      <c r="AY18" s="73" t="s">
        <v>13</v>
      </c>
      <c r="AZ18" s="73"/>
      <c r="BA18" s="76"/>
    </row>
    <row r="19" spans="1:53" ht="12" customHeight="1" x14ac:dyDescent="0.25">
      <c r="A19" s="71" t="s">
        <v>66</v>
      </c>
      <c r="B19" s="50">
        <v>3</v>
      </c>
      <c r="C19" s="63">
        <v>41899</v>
      </c>
      <c r="D19" s="51" t="b">
        <f t="shared" si="0"/>
        <v>0</v>
      </c>
      <c r="E19" s="52" t="b">
        <f t="shared" si="24"/>
        <v>0</v>
      </c>
      <c r="F19" s="52" t="b">
        <f t="shared" si="25"/>
        <v>0</v>
      </c>
      <c r="G19" s="52" t="b">
        <f t="shared" si="1"/>
        <v>0</v>
      </c>
      <c r="H19" s="52" t="b">
        <f t="shared" si="2"/>
        <v>0</v>
      </c>
      <c r="I19" s="52" t="b">
        <f t="shared" si="3"/>
        <v>0</v>
      </c>
      <c r="J19" s="52" t="b">
        <f t="shared" si="4"/>
        <v>0</v>
      </c>
      <c r="K19" s="52" t="b">
        <f t="shared" si="5"/>
        <v>0</v>
      </c>
      <c r="L19" s="53" t="b">
        <f t="shared" si="6"/>
        <v>0</v>
      </c>
      <c r="M19" s="52" t="str">
        <f t="shared" si="7"/>
        <v>Musculation matin</v>
      </c>
      <c r="N19" s="54" t="b">
        <f t="shared" si="8"/>
        <v>0</v>
      </c>
      <c r="O19" s="52" t="b">
        <f t="shared" si="9"/>
        <v>0</v>
      </c>
      <c r="P19" s="52" t="b">
        <f t="shared" si="10"/>
        <v>0</v>
      </c>
      <c r="Q19" s="52" t="str">
        <f t="shared" si="11"/>
        <v>Récupération</v>
      </c>
      <c r="R19" s="52" t="b">
        <f t="shared" si="12"/>
        <v>0</v>
      </c>
      <c r="S19" s="52" t="b">
        <f t="shared" si="13"/>
        <v>0</v>
      </c>
      <c r="T19" s="52" t="b">
        <f t="shared" si="14"/>
        <v>0</v>
      </c>
      <c r="U19" s="52" t="b">
        <f t="shared" si="15"/>
        <v>0</v>
      </c>
      <c r="V19" s="52" t="b">
        <f t="shared" si="16"/>
        <v>0</v>
      </c>
      <c r="W19" s="52" t="b">
        <f t="shared" si="17"/>
        <v>0</v>
      </c>
      <c r="X19" s="52" t="str">
        <f t="shared" si="18"/>
        <v>Volley après-midi</v>
      </c>
      <c r="Y19" s="55" t="b">
        <f t="shared" si="19"/>
        <v>0</v>
      </c>
      <c r="Z19" s="72" t="s">
        <v>13</v>
      </c>
      <c r="AA19" s="73"/>
      <c r="AB19" s="73"/>
      <c r="AC19" s="73"/>
      <c r="AD19" s="80" t="s">
        <v>9</v>
      </c>
      <c r="AE19" s="80"/>
      <c r="AF19" s="80"/>
      <c r="AG19" s="80"/>
      <c r="AH19" s="73" t="s">
        <v>13</v>
      </c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5" t="s">
        <v>69</v>
      </c>
      <c r="AV19" s="75"/>
      <c r="AW19" s="75"/>
      <c r="AX19" s="75"/>
      <c r="AY19" s="73" t="s">
        <v>13</v>
      </c>
      <c r="AZ19" s="73"/>
      <c r="BA19" s="76"/>
    </row>
    <row r="20" spans="1:53" ht="12" customHeight="1" x14ac:dyDescent="0.25">
      <c r="A20" s="71" t="s">
        <v>23</v>
      </c>
      <c r="B20" s="50">
        <v>3</v>
      </c>
      <c r="C20" s="63">
        <v>41900</v>
      </c>
      <c r="D20" s="51" t="b">
        <f t="shared" si="0"/>
        <v>0</v>
      </c>
      <c r="E20" s="52" t="b">
        <f t="shared" si="24"/>
        <v>0</v>
      </c>
      <c r="F20" s="52" t="b">
        <f t="shared" si="25"/>
        <v>0</v>
      </c>
      <c r="G20" s="52" t="b">
        <f t="shared" si="1"/>
        <v>0</v>
      </c>
      <c r="H20" s="52" t="b">
        <f t="shared" si="2"/>
        <v>0</v>
      </c>
      <c r="I20" s="52" t="b">
        <f t="shared" si="3"/>
        <v>0</v>
      </c>
      <c r="J20" s="52" t="b">
        <f t="shared" si="4"/>
        <v>0</v>
      </c>
      <c r="K20" s="52" t="b">
        <f t="shared" si="5"/>
        <v>0</v>
      </c>
      <c r="L20" s="53" t="b">
        <f t="shared" si="6"/>
        <v>0</v>
      </c>
      <c r="M20" s="52" t="b">
        <f t="shared" si="7"/>
        <v>0</v>
      </c>
      <c r="N20" s="54" t="b">
        <f t="shared" si="8"/>
        <v>0</v>
      </c>
      <c r="O20" s="52" t="b">
        <f t="shared" si="9"/>
        <v>0</v>
      </c>
      <c r="P20" s="52" t="b">
        <f t="shared" si="10"/>
        <v>0</v>
      </c>
      <c r="Q20" s="52" t="str">
        <f t="shared" si="11"/>
        <v>Récupération</v>
      </c>
      <c r="R20" s="52" t="str">
        <f t="shared" si="12"/>
        <v>Repos matin</v>
      </c>
      <c r="S20" s="52" t="b">
        <f t="shared" si="13"/>
        <v>0</v>
      </c>
      <c r="T20" s="52" t="b">
        <f t="shared" si="14"/>
        <v>0</v>
      </c>
      <c r="U20" s="52" t="b">
        <f t="shared" si="15"/>
        <v>0</v>
      </c>
      <c r="V20" s="52" t="b">
        <f t="shared" si="16"/>
        <v>0</v>
      </c>
      <c r="W20" s="52" t="b">
        <f t="shared" si="17"/>
        <v>0</v>
      </c>
      <c r="X20" s="52" t="str">
        <f t="shared" si="18"/>
        <v>Volley après-midi</v>
      </c>
      <c r="Y20" s="55" t="b">
        <f t="shared" si="19"/>
        <v>0</v>
      </c>
      <c r="Z20" s="77" t="s">
        <v>14</v>
      </c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  <c r="AS20" s="78"/>
      <c r="AT20" s="78"/>
      <c r="AU20" s="75" t="s">
        <v>69</v>
      </c>
      <c r="AV20" s="75"/>
      <c r="AW20" s="75"/>
      <c r="AX20" s="75"/>
      <c r="AY20" s="73" t="s">
        <v>13</v>
      </c>
      <c r="AZ20" s="73"/>
      <c r="BA20" s="76"/>
    </row>
    <row r="21" spans="1:53" ht="12" customHeight="1" x14ac:dyDescent="0.25">
      <c r="A21" s="71" t="s">
        <v>67</v>
      </c>
      <c r="B21" s="50">
        <v>3</v>
      </c>
      <c r="C21" s="63">
        <v>41901</v>
      </c>
      <c r="D21" s="51" t="b">
        <f t="shared" si="0"/>
        <v>0</v>
      </c>
      <c r="E21" s="52" t="b">
        <f t="shared" si="24"/>
        <v>0</v>
      </c>
      <c r="F21" s="52" t="b">
        <f t="shared" si="25"/>
        <v>0</v>
      </c>
      <c r="G21" s="52" t="b">
        <f t="shared" si="1"/>
        <v>0</v>
      </c>
      <c r="H21" s="52" t="b">
        <f t="shared" si="2"/>
        <v>0</v>
      </c>
      <c r="I21" s="52" t="b">
        <f t="shared" si="3"/>
        <v>0</v>
      </c>
      <c r="J21" s="52" t="b">
        <f t="shared" si="4"/>
        <v>0</v>
      </c>
      <c r="K21" s="52" t="b">
        <f t="shared" si="5"/>
        <v>0</v>
      </c>
      <c r="L21" s="53" t="b">
        <f t="shared" si="6"/>
        <v>0</v>
      </c>
      <c r="M21" s="52" t="str">
        <f t="shared" si="7"/>
        <v>Musculation matin</v>
      </c>
      <c r="N21" s="54" t="b">
        <f t="shared" si="8"/>
        <v>0</v>
      </c>
      <c r="O21" s="52" t="b">
        <f t="shared" si="9"/>
        <v>0</v>
      </c>
      <c r="P21" s="52" t="b">
        <f t="shared" si="10"/>
        <v>0</v>
      </c>
      <c r="Q21" s="52" t="str">
        <f t="shared" si="11"/>
        <v>Récupération</v>
      </c>
      <c r="R21" s="52" t="b">
        <f t="shared" si="12"/>
        <v>0</v>
      </c>
      <c r="S21" s="52" t="b">
        <f t="shared" si="13"/>
        <v>0</v>
      </c>
      <c r="T21" s="52" t="b">
        <f t="shared" si="14"/>
        <v>0</v>
      </c>
      <c r="U21" s="52" t="b">
        <f t="shared" si="15"/>
        <v>0</v>
      </c>
      <c r="V21" s="52" t="b">
        <f t="shared" si="16"/>
        <v>0</v>
      </c>
      <c r="W21" s="52" t="b">
        <f t="shared" si="17"/>
        <v>0</v>
      </c>
      <c r="X21" s="52" t="str">
        <f t="shared" si="18"/>
        <v>Volley après-midi</v>
      </c>
      <c r="Y21" s="55" t="b">
        <f t="shared" si="19"/>
        <v>0</v>
      </c>
      <c r="Z21" s="72" t="s">
        <v>13</v>
      </c>
      <c r="AA21" s="73"/>
      <c r="AB21" s="73"/>
      <c r="AC21" s="73"/>
      <c r="AD21" s="80" t="s">
        <v>9</v>
      </c>
      <c r="AE21" s="80"/>
      <c r="AF21" s="80"/>
      <c r="AG21" s="80"/>
      <c r="AH21" s="73" t="s">
        <v>13</v>
      </c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5" t="s">
        <v>69</v>
      </c>
      <c r="AV21" s="75"/>
      <c r="AW21" s="75"/>
      <c r="AX21" s="75"/>
      <c r="AY21" s="73" t="s">
        <v>13</v>
      </c>
      <c r="AZ21" s="73"/>
      <c r="BA21" s="76"/>
    </row>
    <row r="22" spans="1:53" ht="12" customHeight="1" x14ac:dyDescent="0.25">
      <c r="A22" s="71" t="s">
        <v>24</v>
      </c>
      <c r="B22" s="50">
        <v>3</v>
      </c>
      <c r="C22" s="63">
        <v>41902</v>
      </c>
      <c r="D22" s="51" t="b">
        <f t="shared" si="0"/>
        <v>0</v>
      </c>
      <c r="E22" s="52" t="b">
        <f t="shared" si="24"/>
        <v>0</v>
      </c>
      <c r="F22" s="52" t="b">
        <f t="shared" si="25"/>
        <v>0</v>
      </c>
      <c r="G22" s="52" t="b">
        <f t="shared" si="1"/>
        <v>0</v>
      </c>
      <c r="H22" s="52" t="b">
        <f t="shared" si="2"/>
        <v>0</v>
      </c>
      <c r="I22" s="52" t="b">
        <f t="shared" si="3"/>
        <v>0</v>
      </c>
      <c r="J22" s="52" t="b">
        <f t="shared" si="4"/>
        <v>0</v>
      </c>
      <c r="K22" s="52" t="b">
        <f t="shared" si="5"/>
        <v>0</v>
      </c>
      <c r="L22" s="53" t="b">
        <f t="shared" si="6"/>
        <v>0</v>
      </c>
      <c r="M22" s="52" t="str">
        <f t="shared" si="7"/>
        <v>Musculation matin</v>
      </c>
      <c r="N22" s="54" t="b">
        <f t="shared" si="8"/>
        <v>0</v>
      </c>
      <c r="O22" s="52" t="b">
        <f t="shared" si="9"/>
        <v>0</v>
      </c>
      <c r="P22" s="52" t="b">
        <f t="shared" si="10"/>
        <v>0</v>
      </c>
      <c r="Q22" s="52" t="str">
        <f t="shared" si="11"/>
        <v>Récupération</v>
      </c>
      <c r="R22" s="52" t="b">
        <f t="shared" si="12"/>
        <v>0</v>
      </c>
      <c r="S22" s="52" t="str">
        <f t="shared" si="13"/>
        <v>Repos après-midi</v>
      </c>
      <c r="T22" s="52" t="b">
        <f t="shared" si="14"/>
        <v>0</v>
      </c>
      <c r="U22" s="52" t="b">
        <f t="shared" si="15"/>
        <v>0</v>
      </c>
      <c r="V22" s="52" t="b">
        <f t="shared" si="16"/>
        <v>0</v>
      </c>
      <c r="W22" s="52" t="b">
        <f t="shared" si="17"/>
        <v>0</v>
      </c>
      <c r="X22" s="52" t="b">
        <f t="shared" si="18"/>
        <v>0</v>
      </c>
      <c r="Y22" s="55" t="b">
        <f t="shared" si="19"/>
        <v>0</v>
      </c>
      <c r="Z22" s="72" t="s">
        <v>13</v>
      </c>
      <c r="AA22" s="73"/>
      <c r="AB22" s="73"/>
      <c r="AC22" s="73"/>
      <c r="AD22" s="80" t="s">
        <v>9</v>
      </c>
      <c r="AE22" s="80"/>
      <c r="AF22" s="80"/>
      <c r="AG22" s="80"/>
      <c r="AH22" s="78" t="s">
        <v>15</v>
      </c>
      <c r="AI22" s="78"/>
      <c r="AJ22" s="78"/>
      <c r="AK22" s="78"/>
      <c r="AL22" s="78"/>
      <c r="AM22" s="78"/>
      <c r="AN22" s="78"/>
      <c r="AO22" s="78"/>
      <c r="AP22" s="78"/>
      <c r="AQ22" s="78"/>
      <c r="AR22" s="78"/>
      <c r="AS22" s="78"/>
      <c r="AT22" s="78"/>
      <c r="AU22" s="78"/>
      <c r="AV22" s="78"/>
      <c r="AW22" s="78"/>
      <c r="AX22" s="78"/>
      <c r="AY22" s="78"/>
      <c r="AZ22" s="78"/>
      <c r="BA22" s="79"/>
    </row>
    <row r="23" spans="1:53" ht="12" customHeight="1" thickBot="1" x14ac:dyDescent="0.3">
      <c r="A23" s="49" t="s">
        <v>68</v>
      </c>
      <c r="B23" s="56">
        <v>3</v>
      </c>
      <c r="C23" s="64">
        <v>41903</v>
      </c>
      <c r="D23" s="57" t="b">
        <f t="shared" si="0"/>
        <v>0</v>
      </c>
      <c r="E23" s="58" t="b">
        <f t="shared" si="24"/>
        <v>0</v>
      </c>
      <c r="F23" s="58" t="b">
        <f t="shared" si="25"/>
        <v>0</v>
      </c>
      <c r="G23" s="58" t="b">
        <f t="shared" si="1"/>
        <v>0</v>
      </c>
      <c r="H23" s="58" t="b">
        <f t="shared" si="2"/>
        <v>0</v>
      </c>
      <c r="I23" s="58" t="b">
        <f t="shared" si="3"/>
        <v>0</v>
      </c>
      <c r="J23" s="58" t="b">
        <f t="shared" si="4"/>
        <v>0</v>
      </c>
      <c r="K23" s="58" t="b">
        <f t="shared" si="5"/>
        <v>0</v>
      </c>
      <c r="L23" s="59" t="b">
        <f t="shared" si="6"/>
        <v>0</v>
      </c>
      <c r="M23" s="58" t="b">
        <f t="shared" si="7"/>
        <v>0</v>
      </c>
      <c r="N23" s="60" t="b">
        <f t="shared" si="8"/>
        <v>0</v>
      </c>
      <c r="O23" s="58" t="b">
        <f t="shared" si="9"/>
        <v>0</v>
      </c>
      <c r="P23" s="58" t="b">
        <f t="shared" si="10"/>
        <v>0</v>
      </c>
      <c r="Q23" s="58" t="b">
        <f t="shared" si="11"/>
        <v>0</v>
      </c>
      <c r="R23" s="58" t="b">
        <f t="shared" si="12"/>
        <v>0</v>
      </c>
      <c r="S23" s="58" t="b">
        <f t="shared" si="13"/>
        <v>0</v>
      </c>
      <c r="T23" s="58" t="str">
        <f t="shared" si="14"/>
        <v>Repos journée</v>
      </c>
      <c r="U23" s="58" t="b">
        <f t="shared" si="15"/>
        <v>0</v>
      </c>
      <c r="V23" s="58" t="b">
        <f t="shared" si="16"/>
        <v>0</v>
      </c>
      <c r="W23" s="58" t="b">
        <f t="shared" si="17"/>
        <v>0</v>
      </c>
      <c r="X23" s="58" t="b">
        <f t="shared" si="18"/>
        <v>0</v>
      </c>
      <c r="Y23" s="61" t="b">
        <f t="shared" si="19"/>
        <v>0</v>
      </c>
      <c r="Z23" s="81" t="s">
        <v>16</v>
      </c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3"/>
    </row>
    <row r="24" spans="1:53" ht="12" hidden="1" customHeight="1" x14ac:dyDescent="0.3">
      <c r="A24" s="84" t="s">
        <v>64</v>
      </c>
      <c r="B24" s="43">
        <v>4</v>
      </c>
      <c r="C24" s="62">
        <v>41904</v>
      </c>
      <c r="D24" s="44" t="b">
        <f t="shared" si="0"/>
        <v>0</v>
      </c>
      <c r="E24" s="45" t="b">
        <f>IF(COUNTIF(Z24:BA24,"Cardio1")&gt;0, "Cardio matin")</f>
        <v>0</v>
      </c>
      <c r="F24" s="45" t="b">
        <f>IF(COUNTIF(Z24:BA24,"Cardio2")&gt;0, "Cardio après-midi")</f>
        <v>0</v>
      </c>
      <c r="G24" s="45" t="b">
        <f t="shared" si="1"/>
        <v>0</v>
      </c>
      <c r="H24" s="45" t="b">
        <f t="shared" si="2"/>
        <v>0</v>
      </c>
      <c r="I24" s="45" t="b">
        <f t="shared" si="3"/>
        <v>0</v>
      </c>
      <c r="J24" s="45" t="b">
        <f t="shared" si="4"/>
        <v>0</v>
      </c>
      <c r="K24" s="45" t="b">
        <f t="shared" si="5"/>
        <v>0</v>
      </c>
      <c r="L24" s="46" t="b">
        <f t="shared" si="6"/>
        <v>0</v>
      </c>
      <c r="M24" s="45" t="b">
        <f t="shared" si="7"/>
        <v>0</v>
      </c>
      <c r="N24" s="47" t="b">
        <f t="shared" si="8"/>
        <v>0</v>
      </c>
      <c r="O24" s="45" t="b">
        <f t="shared" si="9"/>
        <v>0</v>
      </c>
      <c r="P24" s="45" t="b">
        <f t="shared" si="10"/>
        <v>0</v>
      </c>
      <c r="Q24" s="45" t="str">
        <f t="shared" si="11"/>
        <v>Récupération</v>
      </c>
      <c r="R24" s="45" t="str">
        <f t="shared" si="12"/>
        <v>Repos matin</v>
      </c>
      <c r="S24" s="45" t="b">
        <f t="shared" si="13"/>
        <v>0</v>
      </c>
      <c r="T24" s="45" t="b">
        <f t="shared" si="14"/>
        <v>0</v>
      </c>
      <c r="U24" s="45" t="b">
        <f t="shared" si="15"/>
        <v>0</v>
      </c>
      <c r="V24" s="45" t="b">
        <f t="shared" si="16"/>
        <v>0</v>
      </c>
      <c r="W24" s="45" t="b">
        <f t="shared" si="17"/>
        <v>0</v>
      </c>
      <c r="X24" s="45" t="str">
        <f t="shared" si="18"/>
        <v>Volley après-midi</v>
      </c>
      <c r="Y24" s="48" t="b">
        <f t="shared" si="19"/>
        <v>0</v>
      </c>
      <c r="Z24" s="85" t="s">
        <v>14</v>
      </c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69" t="s">
        <v>69</v>
      </c>
      <c r="AV24" s="69"/>
      <c r="AW24" s="69"/>
      <c r="AX24" s="69"/>
      <c r="AY24" s="67" t="s">
        <v>13</v>
      </c>
      <c r="AZ24" s="67"/>
      <c r="BA24" s="70"/>
    </row>
    <row r="25" spans="1:53" ht="12" hidden="1" customHeight="1" x14ac:dyDescent="0.3">
      <c r="A25" s="71" t="s">
        <v>65</v>
      </c>
      <c r="B25" s="50">
        <v>4</v>
      </c>
      <c r="C25" s="63">
        <v>41905</v>
      </c>
      <c r="D25" s="51" t="b">
        <f t="shared" si="0"/>
        <v>0</v>
      </c>
      <c r="E25" s="52" t="b">
        <f t="shared" ref="E25:E30" si="26">IF(COUNTIF(Z25:BA25,"Cardio.")&gt;0, "Cardio1")</f>
        <v>0</v>
      </c>
      <c r="F25" s="52" t="b">
        <f t="shared" ref="F25:F30" si="27">IF(COUNTIF(Z25:BA25,"Cardio")&gt;0, "Cardio2")</f>
        <v>0</v>
      </c>
      <c r="G25" s="52" t="b">
        <f t="shared" si="1"/>
        <v>0</v>
      </c>
      <c r="H25" s="52" t="b">
        <f t="shared" si="2"/>
        <v>0</v>
      </c>
      <c r="I25" s="52" t="b">
        <f t="shared" si="3"/>
        <v>0</v>
      </c>
      <c r="J25" s="52" t="b">
        <f t="shared" si="4"/>
        <v>0</v>
      </c>
      <c r="K25" s="52" t="b">
        <f t="shared" si="5"/>
        <v>0</v>
      </c>
      <c r="L25" s="53" t="b">
        <f t="shared" si="6"/>
        <v>0</v>
      </c>
      <c r="M25" s="52" t="str">
        <f t="shared" si="7"/>
        <v>Musculation matin</v>
      </c>
      <c r="N25" s="54" t="b">
        <f t="shared" si="8"/>
        <v>0</v>
      </c>
      <c r="O25" s="52" t="b">
        <f t="shared" si="9"/>
        <v>0</v>
      </c>
      <c r="P25" s="52" t="b">
        <f t="shared" si="10"/>
        <v>0</v>
      </c>
      <c r="Q25" s="52" t="str">
        <f t="shared" si="11"/>
        <v>Récupération</v>
      </c>
      <c r="R25" s="52" t="b">
        <f t="shared" si="12"/>
        <v>0</v>
      </c>
      <c r="S25" s="52" t="b">
        <f t="shared" si="13"/>
        <v>0</v>
      </c>
      <c r="T25" s="52" t="b">
        <f t="shared" si="14"/>
        <v>0</v>
      </c>
      <c r="U25" s="52" t="b">
        <f t="shared" si="15"/>
        <v>0</v>
      </c>
      <c r="V25" s="52" t="b">
        <f t="shared" si="16"/>
        <v>0</v>
      </c>
      <c r="W25" s="52" t="b">
        <f t="shared" si="17"/>
        <v>0</v>
      </c>
      <c r="X25" s="52" t="str">
        <f t="shared" si="18"/>
        <v>Volley après-midi</v>
      </c>
      <c r="Y25" s="55" t="b">
        <f t="shared" si="19"/>
        <v>0</v>
      </c>
      <c r="Z25" s="72" t="s">
        <v>13</v>
      </c>
      <c r="AA25" s="73"/>
      <c r="AB25" s="73"/>
      <c r="AC25" s="73"/>
      <c r="AD25" s="80" t="s">
        <v>9</v>
      </c>
      <c r="AE25" s="80"/>
      <c r="AF25" s="80"/>
      <c r="AG25" s="80"/>
      <c r="AH25" s="73" t="s">
        <v>13</v>
      </c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5" t="s">
        <v>69</v>
      </c>
      <c r="AV25" s="75"/>
      <c r="AW25" s="75"/>
      <c r="AX25" s="75"/>
      <c r="AY25" s="73" t="s">
        <v>13</v>
      </c>
      <c r="AZ25" s="73"/>
      <c r="BA25" s="76"/>
    </row>
    <row r="26" spans="1:53" ht="12" hidden="1" customHeight="1" x14ac:dyDescent="0.3">
      <c r="A26" s="71" t="s">
        <v>66</v>
      </c>
      <c r="B26" s="50">
        <v>4</v>
      </c>
      <c r="C26" s="63">
        <v>41906</v>
      </c>
      <c r="D26" s="51" t="b">
        <f t="shared" si="0"/>
        <v>0</v>
      </c>
      <c r="E26" s="52" t="b">
        <f t="shared" si="26"/>
        <v>0</v>
      </c>
      <c r="F26" s="52" t="b">
        <f t="shared" si="27"/>
        <v>0</v>
      </c>
      <c r="G26" s="52" t="b">
        <f t="shared" si="1"/>
        <v>0</v>
      </c>
      <c r="H26" s="52" t="b">
        <f t="shared" si="2"/>
        <v>0</v>
      </c>
      <c r="I26" s="52" t="b">
        <f t="shared" si="3"/>
        <v>0</v>
      </c>
      <c r="J26" s="52" t="b">
        <f t="shared" si="4"/>
        <v>0</v>
      </c>
      <c r="K26" s="52" t="b">
        <f t="shared" si="5"/>
        <v>0</v>
      </c>
      <c r="L26" s="53" t="b">
        <f t="shared" si="6"/>
        <v>0</v>
      </c>
      <c r="M26" s="52" t="str">
        <f t="shared" si="7"/>
        <v>Musculation matin</v>
      </c>
      <c r="N26" s="54" t="b">
        <f t="shared" si="8"/>
        <v>0</v>
      </c>
      <c r="O26" s="52" t="b">
        <f t="shared" si="9"/>
        <v>0</v>
      </c>
      <c r="P26" s="52" t="b">
        <f t="shared" si="10"/>
        <v>0</v>
      </c>
      <c r="Q26" s="52" t="str">
        <f t="shared" si="11"/>
        <v>Récupération</v>
      </c>
      <c r="R26" s="52" t="b">
        <f t="shared" si="12"/>
        <v>0</v>
      </c>
      <c r="S26" s="52" t="b">
        <f t="shared" si="13"/>
        <v>0</v>
      </c>
      <c r="T26" s="52" t="b">
        <f t="shared" si="14"/>
        <v>0</v>
      </c>
      <c r="U26" s="52" t="b">
        <f t="shared" si="15"/>
        <v>0</v>
      </c>
      <c r="V26" s="52" t="b">
        <f t="shared" si="16"/>
        <v>0</v>
      </c>
      <c r="W26" s="52" t="b">
        <f t="shared" si="17"/>
        <v>0</v>
      </c>
      <c r="X26" s="52" t="str">
        <f t="shared" si="18"/>
        <v>Volley après-midi</v>
      </c>
      <c r="Y26" s="55" t="b">
        <f t="shared" si="19"/>
        <v>0</v>
      </c>
      <c r="Z26" s="72" t="s">
        <v>13</v>
      </c>
      <c r="AA26" s="73"/>
      <c r="AB26" s="73"/>
      <c r="AC26" s="73"/>
      <c r="AD26" s="80" t="s">
        <v>9</v>
      </c>
      <c r="AE26" s="80"/>
      <c r="AF26" s="80"/>
      <c r="AG26" s="80"/>
      <c r="AH26" s="73" t="s">
        <v>13</v>
      </c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5" t="s">
        <v>69</v>
      </c>
      <c r="AV26" s="75"/>
      <c r="AW26" s="75"/>
      <c r="AX26" s="75"/>
      <c r="AY26" s="73" t="s">
        <v>13</v>
      </c>
      <c r="AZ26" s="73"/>
      <c r="BA26" s="76"/>
    </row>
    <row r="27" spans="1:53" ht="12" hidden="1" customHeight="1" x14ac:dyDescent="0.3">
      <c r="A27" s="71" t="s">
        <v>23</v>
      </c>
      <c r="B27" s="50">
        <v>4</v>
      </c>
      <c r="C27" s="63">
        <v>41907</v>
      </c>
      <c r="D27" s="51" t="b">
        <f t="shared" si="0"/>
        <v>0</v>
      </c>
      <c r="E27" s="52" t="b">
        <f t="shared" si="26"/>
        <v>0</v>
      </c>
      <c r="F27" s="52" t="b">
        <f t="shared" si="27"/>
        <v>0</v>
      </c>
      <c r="G27" s="52" t="b">
        <f t="shared" si="1"/>
        <v>0</v>
      </c>
      <c r="H27" s="52" t="b">
        <f t="shared" si="2"/>
        <v>0</v>
      </c>
      <c r="I27" s="52" t="b">
        <f t="shared" si="3"/>
        <v>0</v>
      </c>
      <c r="J27" s="52" t="b">
        <f t="shared" si="4"/>
        <v>0</v>
      </c>
      <c r="K27" s="52" t="b">
        <f t="shared" si="5"/>
        <v>0</v>
      </c>
      <c r="L27" s="53" t="b">
        <f t="shared" si="6"/>
        <v>0</v>
      </c>
      <c r="M27" s="52" t="b">
        <f t="shared" si="7"/>
        <v>0</v>
      </c>
      <c r="N27" s="54" t="b">
        <f t="shared" si="8"/>
        <v>0</v>
      </c>
      <c r="O27" s="52" t="b">
        <f t="shared" si="9"/>
        <v>0</v>
      </c>
      <c r="P27" s="52" t="b">
        <f t="shared" si="10"/>
        <v>0</v>
      </c>
      <c r="Q27" s="52" t="str">
        <f t="shared" si="11"/>
        <v>Récupération</v>
      </c>
      <c r="R27" s="52" t="str">
        <f t="shared" si="12"/>
        <v>Repos matin</v>
      </c>
      <c r="S27" s="52" t="b">
        <f t="shared" si="13"/>
        <v>0</v>
      </c>
      <c r="T27" s="52" t="b">
        <f t="shared" si="14"/>
        <v>0</v>
      </c>
      <c r="U27" s="52" t="b">
        <f t="shared" si="15"/>
        <v>0</v>
      </c>
      <c r="V27" s="52" t="b">
        <f t="shared" si="16"/>
        <v>0</v>
      </c>
      <c r="W27" s="52" t="b">
        <f t="shared" si="17"/>
        <v>0</v>
      </c>
      <c r="X27" s="52" t="str">
        <f t="shared" si="18"/>
        <v>Volley après-midi</v>
      </c>
      <c r="Y27" s="55" t="b">
        <f t="shared" si="19"/>
        <v>0</v>
      </c>
      <c r="Z27" s="77" t="s">
        <v>14</v>
      </c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  <c r="AO27" s="78"/>
      <c r="AP27" s="78"/>
      <c r="AQ27" s="78"/>
      <c r="AR27" s="78"/>
      <c r="AS27" s="78"/>
      <c r="AT27" s="78"/>
      <c r="AU27" s="75" t="s">
        <v>69</v>
      </c>
      <c r="AV27" s="75"/>
      <c r="AW27" s="75"/>
      <c r="AX27" s="75"/>
      <c r="AY27" s="73" t="s">
        <v>13</v>
      </c>
      <c r="AZ27" s="73"/>
      <c r="BA27" s="76"/>
    </row>
    <row r="28" spans="1:53" ht="12" hidden="1" customHeight="1" x14ac:dyDescent="0.3">
      <c r="A28" s="71" t="s">
        <v>67</v>
      </c>
      <c r="B28" s="50">
        <v>4</v>
      </c>
      <c r="C28" s="63">
        <v>41908</v>
      </c>
      <c r="D28" s="51" t="b">
        <f t="shared" si="0"/>
        <v>0</v>
      </c>
      <c r="E28" s="52" t="b">
        <f t="shared" si="26"/>
        <v>0</v>
      </c>
      <c r="F28" s="52" t="b">
        <f t="shared" si="27"/>
        <v>0</v>
      </c>
      <c r="G28" s="52" t="b">
        <f t="shared" si="1"/>
        <v>0</v>
      </c>
      <c r="H28" s="52" t="str">
        <f t="shared" si="2"/>
        <v>Match amical</v>
      </c>
      <c r="I28" s="52" t="b">
        <f t="shared" si="3"/>
        <v>0</v>
      </c>
      <c r="J28" s="52" t="b">
        <f t="shared" si="4"/>
        <v>0</v>
      </c>
      <c r="K28" s="52" t="b">
        <f t="shared" si="5"/>
        <v>0</v>
      </c>
      <c r="L28" s="53" t="b">
        <f t="shared" si="6"/>
        <v>0</v>
      </c>
      <c r="M28" s="52" t="str">
        <f t="shared" si="7"/>
        <v>Musculation matin</v>
      </c>
      <c r="N28" s="54" t="b">
        <f t="shared" si="8"/>
        <v>0</v>
      </c>
      <c r="O28" s="52" t="b">
        <f t="shared" si="9"/>
        <v>0</v>
      </c>
      <c r="P28" s="52" t="b">
        <f t="shared" si="10"/>
        <v>0</v>
      </c>
      <c r="Q28" s="52" t="str">
        <f t="shared" si="11"/>
        <v>Récupération</v>
      </c>
      <c r="R28" s="52" t="b">
        <f t="shared" si="12"/>
        <v>0</v>
      </c>
      <c r="S28" s="52" t="b">
        <f t="shared" si="13"/>
        <v>0</v>
      </c>
      <c r="T28" s="52" t="b">
        <f t="shared" si="14"/>
        <v>0</v>
      </c>
      <c r="U28" s="52" t="b">
        <f t="shared" si="15"/>
        <v>0</v>
      </c>
      <c r="V28" s="52" t="b">
        <f t="shared" si="16"/>
        <v>0</v>
      </c>
      <c r="W28" s="52" t="b">
        <f t="shared" si="17"/>
        <v>0</v>
      </c>
      <c r="X28" s="52" t="b">
        <f t="shared" si="18"/>
        <v>0</v>
      </c>
      <c r="Y28" s="55" t="b">
        <f t="shared" si="19"/>
        <v>0</v>
      </c>
      <c r="Z28" s="72" t="s">
        <v>13</v>
      </c>
      <c r="AA28" s="73"/>
      <c r="AB28" s="73"/>
      <c r="AC28" s="73"/>
      <c r="AD28" s="80" t="s">
        <v>9</v>
      </c>
      <c r="AE28" s="80"/>
      <c r="AF28" s="80"/>
      <c r="AG28" s="80"/>
      <c r="AH28" s="73" t="s">
        <v>13</v>
      </c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87" t="s">
        <v>22</v>
      </c>
      <c r="AV28" s="87"/>
      <c r="AW28" s="87"/>
      <c r="AX28" s="87"/>
      <c r="AY28" s="73" t="s">
        <v>13</v>
      </c>
      <c r="AZ28" s="73"/>
      <c r="BA28" s="76"/>
    </row>
    <row r="29" spans="1:53" ht="12" hidden="1" customHeight="1" x14ac:dyDescent="0.3">
      <c r="A29" s="71" t="s">
        <v>24</v>
      </c>
      <c r="B29" s="50">
        <v>4</v>
      </c>
      <c r="C29" s="63">
        <v>41909</v>
      </c>
      <c r="D29" s="51" t="b">
        <f t="shared" si="0"/>
        <v>0</v>
      </c>
      <c r="E29" s="52" t="b">
        <f t="shared" si="26"/>
        <v>0</v>
      </c>
      <c r="F29" s="52" t="b">
        <f t="shared" si="27"/>
        <v>0</v>
      </c>
      <c r="G29" s="52" t="b">
        <f t="shared" si="1"/>
        <v>0</v>
      </c>
      <c r="H29" s="52" t="b">
        <f t="shared" si="2"/>
        <v>0</v>
      </c>
      <c r="I29" s="52" t="b">
        <f t="shared" si="3"/>
        <v>0</v>
      </c>
      <c r="J29" s="52" t="b">
        <f t="shared" si="4"/>
        <v>0</v>
      </c>
      <c r="K29" s="52" t="b">
        <f t="shared" si="5"/>
        <v>0</v>
      </c>
      <c r="L29" s="53" t="b">
        <f t="shared" si="6"/>
        <v>0</v>
      </c>
      <c r="M29" s="52" t="str">
        <f t="shared" si="7"/>
        <v>Musculation matin</v>
      </c>
      <c r="N29" s="54" t="b">
        <f t="shared" si="8"/>
        <v>0</v>
      </c>
      <c r="O29" s="52" t="b">
        <f t="shared" si="9"/>
        <v>0</v>
      </c>
      <c r="P29" s="52" t="b">
        <f t="shared" si="10"/>
        <v>0</v>
      </c>
      <c r="Q29" s="52" t="str">
        <f t="shared" si="11"/>
        <v>Récupération</v>
      </c>
      <c r="R29" s="52" t="b">
        <f t="shared" si="12"/>
        <v>0</v>
      </c>
      <c r="S29" s="52" t="str">
        <f t="shared" si="13"/>
        <v>Repos après-midi</v>
      </c>
      <c r="T29" s="52" t="b">
        <f t="shared" si="14"/>
        <v>0</v>
      </c>
      <c r="U29" s="52" t="b">
        <f t="shared" si="15"/>
        <v>0</v>
      </c>
      <c r="V29" s="52" t="b">
        <f t="shared" si="16"/>
        <v>0</v>
      </c>
      <c r="W29" s="52" t="b">
        <f t="shared" si="17"/>
        <v>0</v>
      </c>
      <c r="X29" s="52" t="b">
        <f t="shared" si="18"/>
        <v>0</v>
      </c>
      <c r="Y29" s="55" t="b">
        <f t="shared" si="19"/>
        <v>0</v>
      </c>
      <c r="Z29" s="72" t="s">
        <v>13</v>
      </c>
      <c r="AA29" s="73"/>
      <c r="AB29" s="73"/>
      <c r="AC29" s="73"/>
      <c r="AD29" s="80" t="s">
        <v>9</v>
      </c>
      <c r="AE29" s="80"/>
      <c r="AF29" s="80"/>
      <c r="AG29" s="80"/>
      <c r="AH29" s="78" t="s">
        <v>15</v>
      </c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78"/>
      <c r="AU29" s="78"/>
      <c r="AV29" s="78"/>
      <c r="AW29" s="78"/>
      <c r="AX29" s="78"/>
      <c r="AY29" s="78"/>
      <c r="AZ29" s="78"/>
      <c r="BA29" s="79"/>
    </row>
    <row r="30" spans="1:53" ht="12" hidden="1" customHeight="1" thickBot="1" x14ac:dyDescent="0.3">
      <c r="A30" s="49" t="s">
        <v>68</v>
      </c>
      <c r="B30" s="56">
        <v>4</v>
      </c>
      <c r="C30" s="64">
        <v>41910</v>
      </c>
      <c r="D30" s="57" t="b">
        <f t="shared" si="0"/>
        <v>0</v>
      </c>
      <c r="E30" s="58" t="b">
        <f t="shared" si="26"/>
        <v>0</v>
      </c>
      <c r="F30" s="58" t="b">
        <f t="shared" si="27"/>
        <v>0</v>
      </c>
      <c r="G30" s="58" t="b">
        <f t="shared" si="1"/>
        <v>0</v>
      </c>
      <c r="H30" s="58" t="b">
        <f t="shared" si="2"/>
        <v>0</v>
      </c>
      <c r="I30" s="58" t="b">
        <f t="shared" si="3"/>
        <v>0</v>
      </c>
      <c r="J30" s="58" t="b">
        <f t="shared" si="4"/>
        <v>0</v>
      </c>
      <c r="K30" s="58" t="b">
        <f t="shared" si="5"/>
        <v>0</v>
      </c>
      <c r="L30" s="59" t="b">
        <f t="shared" si="6"/>
        <v>0</v>
      </c>
      <c r="M30" s="58" t="b">
        <f t="shared" si="7"/>
        <v>0</v>
      </c>
      <c r="N30" s="60" t="b">
        <f t="shared" si="8"/>
        <v>0</v>
      </c>
      <c r="O30" s="58" t="b">
        <f t="shared" si="9"/>
        <v>0</v>
      </c>
      <c r="P30" s="58" t="b">
        <f t="shared" si="10"/>
        <v>0</v>
      </c>
      <c r="Q30" s="58" t="b">
        <f t="shared" si="11"/>
        <v>0</v>
      </c>
      <c r="R30" s="58" t="b">
        <f t="shared" si="12"/>
        <v>0</v>
      </c>
      <c r="S30" s="58" t="b">
        <f t="shared" si="13"/>
        <v>0</v>
      </c>
      <c r="T30" s="58" t="str">
        <f t="shared" si="14"/>
        <v>Repos journée</v>
      </c>
      <c r="U30" s="58" t="b">
        <f t="shared" si="15"/>
        <v>0</v>
      </c>
      <c r="V30" s="58" t="b">
        <f t="shared" si="16"/>
        <v>0</v>
      </c>
      <c r="W30" s="58" t="b">
        <f t="shared" si="17"/>
        <v>0</v>
      </c>
      <c r="X30" s="58" t="b">
        <f t="shared" si="18"/>
        <v>0</v>
      </c>
      <c r="Y30" s="61" t="b">
        <f t="shared" si="19"/>
        <v>0</v>
      </c>
      <c r="Z30" s="81" t="s">
        <v>16</v>
      </c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3"/>
    </row>
    <row r="31" spans="1:53" ht="12" hidden="1" customHeight="1" x14ac:dyDescent="0.3">
      <c r="A31" s="84" t="s">
        <v>64</v>
      </c>
      <c r="B31" s="43">
        <v>5</v>
      </c>
      <c r="C31" s="62">
        <v>41911</v>
      </c>
      <c r="D31" s="44" t="b">
        <f t="shared" si="0"/>
        <v>0</v>
      </c>
      <c r="E31" s="45" t="b">
        <f>IF(COUNTIF(Z31:BA31,"Cardio1")&gt;0, "Cardio matin")</f>
        <v>0</v>
      </c>
      <c r="F31" s="45" t="b">
        <f>IF(COUNTIF(Z31:BA31,"Cardio2")&gt;0, "Cardio après-midi")</f>
        <v>0</v>
      </c>
      <c r="G31" s="45" t="b">
        <f t="shared" si="1"/>
        <v>0</v>
      </c>
      <c r="H31" s="45" t="b">
        <f t="shared" si="2"/>
        <v>0</v>
      </c>
      <c r="I31" s="45" t="b">
        <f t="shared" si="3"/>
        <v>0</v>
      </c>
      <c r="J31" s="45" t="b">
        <f t="shared" si="4"/>
        <v>0</v>
      </c>
      <c r="K31" s="45" t="b">
        <f t="shared" si="5"/>
        <v>0</v>
      </c>
      <c r="L31" s="46" t="b">
        <f t="shared" si="6"/>
        <v>0</v>
      </c>
      <c r="M31" s="45" t="str">
        <f t="shared" si="7"/>
        <v>Musculation matin</v>
      </c>
      <c r="N31" s="47" t="b">
        <f t="shared" si="8"/>
        <v>0</v>
      </c>
      <c r="O31" s="45" t="b">
        <f t="shared" si="9"/>
        <v>0</v>
      </c>
      <c r="P31" s="45" t="b">
        <f t="shared" si="10"/>
        <v>0</v>
      </c>
      <c r="Q31" s="45" t="str">
        <f t="shared" si="11"/>
        <v>Récupération</v>
      </c>
      <c r="R31" s="45" t="b">
        <f t="shared" si="12"/>
        <v>0</v>
      </c>
      <c r="S31" s="45" t="b">
        <f t="shared" si="13"/>
        <v>0</v>
      </c>
      <c r="T31" s="45" t="b">
        <f t="shared" si="14"/>
        <v>0</v>
      </c>
      <c r="U31" s="45" t="b">
        <f t="shared" si="15"/>
        <v>0</v>
      </c>
      <c r="V31" s="45" t="b">
        <f t="shared" si="16"/>
        <v>0</v>
      </c>
      <c r="W31" s="45" t="b">
        <f t="shared" si="17"/>
        <v>0</v>
      </c>
      <c r="X31" s="45" t="str">
        <f t="shared" si="18"/>
        <v>Volley après-midi</v>
      </c>
      <c r="Y31" s="48" t="b">
        <f t="shared" si="19"/>
        <v>0</v>
      </c>
      <c r="Z31" s="66" t="s">
        <v>13</v>
      </c>
      <c r="AA31" s="67"/>
      <c r="AB31" s="67"/>
      <c r="AC31" s="67"/>
      <c r="AD31" s="68" t="s">
        <v>9</v>
      </c>
      <c r="AE31" s="68"/>
      <c r="AF31" s="68"/>
      <c r="AG31" s="68"/>
      <c r="AH31" s="67" t="s">
        <v>13</v>
      </c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9" t="s">
        <v>69</v>
      </c>
      <c r="AV31" s="69"/>
      <c r="AW31" s="69"/>
      <c r="AX31" s="69"/>
      <c r="AY31" s="67" t="s">
        <v>13</v>
      </c>
      <c r="AZ31" s="67"/>
      <c r="BA31" s="70"/>
    </row>
    <row r="32" spans="1:53" ht="12" hidden="1" customHeight="1" x14ac:dyDescent="0.3">
      <c r="A32" s="71" t="s">
        <v>65</v>
      </c>
      <c r="B32" s="50">
        <v>5</v>
      </c>
      <c r="C32" s="63">
        <v>41912</v>
      </c>
      <c r="D32" s="51" t="b">
        <f t="shared" si="0"/>
        <v>0</v>
      </c>
      <c r="E32" s="52" t="b">
        <f t="shared" ref="E32:E37" si="28">IF(COUNTIF(Z32:BA32,"Cardio.")&gt;0, "Cardio1")</f>
        <v>0</v>
      </c>
      <c r="F32" s="52" t="b">
        <f t="shared" ref="F32:F37" si="29">IF(COUNTIF(Z32:BA32,"Cardio")&gt;0, "Cardio2")</f>
        <v>0</v>
      </c>
      <c r="G32" s="52" t="b">
        <f t="shared" si="1"/>
        <v>0</v>
      </c>
      <c r="H32" s="52" t="str">
        <f t="shared" si="2"/>
        <v>Match amical</v>
      </c>
      <c r="I32" s="52" t="b">
        <f t="shared" si="3"/>
        <v>0</v>
      </c>
      <c r="J32" s="52" t="b">
        <f t="shared" si="4"/>
        <v>0</v>
      </c>
      <c r="K32" s="52" t="b">
        <f t="shared" si="5"/>
        <v>0</v>
      </c>
      <c r="L32" s="53" t="b">
        <f t="shared" si="6"/>
        <v>0</v>
      </c>
      <c r="M32" s="52" t="b">
        <f t="shared" si="7"/>
        <v>0</v>
      </c>
      <c r="N32" s="54" t="b">
        <f t="shared" si="8"/>
        <v>0</v>
      </c>
      <c r="O32" s="52" t="b">
        <f t="shared" si="9"/>
        <v>0</v>
      </c>
      <c r="P32" s="52" t="b">
        <f t="shared" si="10"/>
        <v>0</v>
      </c>
      <c r="Q32" s="52" t="str">
        <f t="shared" si="11"/>
        <v>Récupération</v>
      </c>
      <c r="R32" s="52" t="b">
        <f t="shared" si="12"/>
        <v>0</v>
      </c>
      <c r="S32" s="52" t="b">
        <f t="shared" si="13"/>
        <v>0</v>
      </c>
      <c r="T32" s="52" t="b">
        <f t="shared" si="14"/>
        <v>0</v>
      </c>
      <c r="U32" s="52" t="b">
        <f t="shared" si="15"/>
        <v>0</v>
      </c>
      <c r="V32" s="52" t="b">
        <f t="shared" si="16"/>
        <v>0</v>
      </c>
      <c r="W32" s="52" t="str">
        <f t="shared" si="17"/>
        <v>Volley matin</v>
      </c>
      <c r="X32" s="52" t="b">
        <f t="shared" si="18"/>
        <v>0</v>
      </c>
      <c r="Y32" s="55" t="b">
        <f t="shared" si="19"/>
        <v>0</v>
      </c>
      <c r="Z32" s="72" t="s">
        <v>13</v>
      </c>
      <c r="AA32" s="73"/>
      <c r="AB32" s="73"/>
      <c r="AC32" s="73"/>
      <c r="AD32" s="75" t="s">
        <v>71</v>
      </c>
      <c r="AE32" s="75"/>
      <c r="AF32" s="75"/>
      <c r="AG32" s="75"/>
      <c r="AH32" s="73" t="s">
        <v>13</v>
      </c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87" t="s">
        <v>22</v>
      </c>
      <c r="AV32" s="87"/>
      <c r="AW32" s="87"/>
      <c r="AX32" s="87"/>
      <c r="AY32" s="73" t="s">
        <v>13</v>
      </c>
      <c r="AZ32" s="73"/>
      <c r="BA32" s="76"/>
    </row>
    <row r="33" spans="1:53" ht="12" hidden="1" customHeight="1" x14ac:dyDescent="0.3">
      <c r="A33" s="71" t="s">
        <v>66</v>
      </c>
      <c r="B33" s="50">
        <v>5</v>
      </c>
      <c r="C33" s="63">
        <v>41913</v>
      </c>
      <c r="D33" s="51" t="b">
        <f t="shared" si="0"/>
        <v>0</v>
      </c>
      <c r="E33" s="52" t="b">
        <f t="shared" si="28"/>
        <v>0</v>
      </c>
      <c r="F33" s="52" t="b">
        <f t="shared" si="29"/>
        <v>0</v>
      </c>
      <c r="G33" s="52" t="b">
        <f t="shared" si="1"/>
        <v>0</v>
      </c>
      <c r="H33" s="52" t="b">
        <f t="shared" si="2"/>
        <v>0</v>
      </c>
      <c r="I33" s="52" t="b">
        <f t="shared" si="3"/>
        <v>0</v>
      </c>
      <c r="J33" s="52" t="b">
        <f t="shared" si="4"/>
        <v>0</v>
      </c>
      <c r="K33" s="52" t="b">
        <f t="shared" si="5"/>
        <v>0</v>
      </c>
      <c r="L33" s="53" t="b">
        <f t="shared" si="6"/>
        <v>0</v>
      </c>
      <c r="M33" s="52" t="str">
        <f t="shared" si="7"/>
        <v>Musculation matin</v>
      </c>
      <c r="N33" s="54" t="b">
        <f t="shared" si="8"/>
        <v>0</v>
      </c>
      <c r="O33" s="52" t="b">
        <f t="shared" si="9"/>
        <v>0</v>
      </c>
      <c r="P33" s="52" t="b">
        <f t="shared" si="10"/>
        <v>0</v>
      </c>
      <c r="Q33" s="52" t="str">
        <f t="shared" si="11"/>
        <v>Récupération</v>
      </c>
      <c r="R33" s="52" t="b">
        <f t="shared" si="12"/>
        <v>0</v>
      </c>
      <c r="S33" s="52" t="str">
        <f t="shared" si="13"/>
        <v>Repos après-midi</v>
      </c>
      <c r="T33" s="52" t="b">
        <f t="shared" si="14"/>
        <v>0</v>
      </c>
      <c r="U33" s="52" t="b">
        <f t="shared" si="15"/>
        <v>0</v>
      </c>
      <c r="V33" s="52" t="b">
        <f t="shared" si="16"/>
        <v>0</v>
      </c>
      <c r="W33" s="52" t="b">
        <f t="shared" si="17"/>
        <v>0</v>
      </c>
      <c r="X33" s="52" t="b">
        <f t="shared" si="18"/>
        <v>0</v>
      </c>
      <c r="Y33" s="55" t="b">
        <f t="shared" si="19"/>
        <v>0</v>
      </c>
      <c r="Z33" s="72" t="s">
        <v>13</v>
      </c>
      <c r="AA33" s="73"/>
      <c r="AB33" s="73"/>
      <c r="AC33" s="73"/>
      <c r="AD33" s="80" t="s">
        <v>9</v>
      </c>
      <c r="AE33" s="80"/>
      <c r="AF33" s="80"/>
      <c r="AG33" s="80"/>
      <c r="AH33" s="78" t="s">
        <v>15</v>
      </c>
      <c r="AI33" s="78"/>
      <c r="AJ33" s="78"/>
      <c r="AK33" s="78"/>
      <c r="AL33" s="78"/>
      <c r="AM33" s="78"/>
      <c r="AN33" s="78"/>
      <c r="AO33" s="78"/>
      <c r="AP33" s="78"/>
      <c r="AQ33" s="78"/>
      <c r="AR33" s="78"/>
      <c r="AS33" s="78"/>
      <c r="AT33" s="78"/>
      <c r="AU33" s="78"/>
      <c r="AV33" s="78"/>
      <c r="AW33" s="78"/>
      <c r="AX33" s="78"/>
      <c r="AY33" s="78"/>
      <c r="AZ33" s="78"/>
      <c r="BA33" s="79"/>
    </row>
    <row r="34" spans="1:53" ht="12" hidden="1" customHeight="1" x14ac:dyDescent="0.3">
      <c r="A34" s="71" t="s">
        <v>23</v>
      </c>
      <c r="B34" s="50">
        <v>5</v>
      </c>
      <c r="C34" s="63">
        <v>41914</v>
      </c>
      <c r="D34" s="51" t="b">
        <f t="shared" si="0"/>
        <v>0</v>
      </c>
      <c r="E34" s="52" t="b">
        <f t="shared" si="28"/>
        <v>0</v>
      </c>
      <c r="F34" s="52" t="b">
        <f t="shared" si="29"/>
        <v>0</v>
      </c>
      <c r="G34" s="52" t="b">
        <f t="shared" si="1"/>
        <v>0</v>
      </c>
      <c r="H34" s="52" t="b">
        <f t="shared" si="2"/>
        <v>0</v>
      </c>
      <c r="I34" s="52" t="b">
        <f t="shared" si="3"/>
        <v>0</v>
      </c>
      <c r="J34" s="52" t="b">
        <f t="shared" si="4"/>
        <v>0</v>
      </c>
      <c r="K34" s="52" t="b">
        <f t="shared" si="5"/>
        <v>0</v>
      </c>
      <c r="L34" s="53" t="b">
        <f t="shared" si="6"/>
        <v>0</v>
      </c>
      <c r="M34" s="52" t="b">
        <f t="shared" si="7"/>
        <v>0</v>
      </c>
      <c r="N34" s="54" t="b">
        <f t="shared" si="8"/>
        <v>0</v>
      </c>
      <c r="O34" s="52" t="b">
        <f t="shared" si="9"/>
        <v>0</v>
      </c>
      <c r="P34" s="52" t="b">
        <f t="shared" si="10"/>
        <v>0</v>
      </c>
      <c r="Q34" s="52" t="str">
        <f t="shared" si="11"/>
        <v>Récupération</v>
      </c>
      <c r="R34" s="52" t="str">
        <f t="shared" si="12"/>
        <v>Repos matin</v>
      </c>
      <c r="S34" s="52" t="b">
        <f t="shared" si="13"/>
        <v>0</v>
      </c>
      <c r="T34" s="52" t="b">
        <f t="shared" si="14"/>
        <v>0</v>
      </c>
      <c r="U34" s="52" t="b">
        <f t="shared" si="15"/>
        <v>0</v>
      </c>
      <c r="V34" s="52" t="b">
        <f t="shared" si="16"/>
        <v>0</v>
      </c>
      <c r="W34" s="52" t="b">
        <f t="shared" si="17"/>
        <v>0</v>
      </c>
      <c r="X34" s="52" t="str">
        <f t="shared" si="18"/>
        <v>Volley après-midi</v>
      </c>
      <c r="Y34" s="55" t="b">
        <f t="shared" si="19"/>
        <v>0</v>
      </c>
      <c r="Z34" s="77" t="s">
        <v>14</v>
      </c>
      <c r="AA34" s="78"/>
      <c r="AB34" s="78"/>
      <c r="AC34" s="78"/>
      <c r="AD34" s="78"/>
      <c r="AE34" s="78"/>
      <c r="AF34" s="78"/>
      <c r="AG34" s="78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5" t="s">
        <v>69</v>
      </c>
      <c r="AV34" s="75"/>
      <c r="AW34" s="75"/>
      <c r="AX34" s="75"/>
      <c r="AY34" s="73" t="s">
        <v>13</v>
      </c>
      <c r="AZ34" s="73"/>
      <c r="BA34" s="76"/>
    </row>
    <row r="35" spans="1:53" ht="12" hidden="1" customHeight="1" x14ac:dyDescent="0.3">
      <c r="A35" s="71" t="s">
        <v>67</v>
      </c>
      <c r="B35" s="50">
        <v>5</v>
      </c>
      <c r="C35" s="63">
        <v>41915</v>
      </c>
      <c r="D35" s="51" t="b">
        <f t="shared" si="0"/>
        <v>0</v>
      </c>
      <c r="E35" s="52" t="b">
        <f t="shared" si="28"/>
        <v>0</v>
      </c>
      <c r="F35" s="52" t="b">
        <f t="shared" si="29"/>
        <v>0</v>
      </c>
      <c r="G35" s="52" t="b">
        <f t="shared" si="1"/>
        <v>0</v>
      </c>
      <c r="H35" s="52" t="b">
        <f t="shared" si="2"/>
        <v>0</v>
      </c>
      <c r="I35" s="52" t="b">
        <f t="shared" si="3"/>
        <v>0</v>
      </c>
      <c r="J35" s="52" t="b">
        <f t="shared" si="4"/>
        <v>0</v>
      </c>
      <c r="K35" s="52" t="b">
        <f t="shared" si="5"/>
        <v>0</v>
      </c>
      <c r="L35" s="53" t="b">
        <f t="shared" si="6"/>
        <v>0</v>
      </c>
      <c r="M35" s="52" t="str">
        <f t="shared" si="7"/>
        <v>Musculation matin</v>
      </c>
      <c r="N35" s="54" t="b">
        <f t="shared" si="8"/>
        <v>0</v>
      </c>
      <c r="O35" s="52" t="b">
        <f t="shared" si="9"/>
        <v>0</v>
      </c>
      <c r="P35" s="52" t="b">
        <f t="shared" si="10"/>
        <v>0</v>
      </c>
      <c r="Q35" s="52" t="str">
        <f t="shared" si="11"/>
        <v>Récupération</v>
      </c>
      <c r="R35" s="52" t="b">
        <f t="shared" si="12"/>
        <v>0</v>
      </c>
      <c r="S35" s="52" t="b">
        <f t="shared" si="13"/>
        <v>0</v>
      </c>
      <c r="T35" s="52" t="b">
        <f t="shared" si="14"/>
        <v>0</v>
      </c>
      <c r="U35" s="52" t="b">
        <f t="shared" si="15"/>
        <v>0</v>
      </c>
      <c r="V35" s="52" t="b">
        <f t="shared" si="16"/>
        <v>0</v>
      </c>
      <c r="W35" s="52" t="b">
        <f t="shared" si="17"/>
        <v>0</v>
      </c>
      <c r="X35" s="52" t="str">
        <f t="shared" si="18"/>
        <v>Volley après-midi</v>
      </c>
      <c r="Y35" s="55" t="b">
        <f t="shared" si="19"/>
        <v>0</v>
      </c>
      <c r="Z35" s="72" t="s">
        <v>13</v>
      </c>
      <c r="AA35" s="73"/>
      <c r="AB35" s="73"/>
      <c r="AC35" s="73"/>
      <c r="AD35" s="80" t="s">
        <v>9</v>
      </c>
      <c r="AE35" s="80"/>
      <c r="AF35" s="80"/>
      <c r="AG35" s="80"/>
      <c r="AH35" s="73" t="s">
        <v>13</v>
      </c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5" t="s">
        <v>69</v>
      </c>
      <c r="AV35" s="75"/>
      <c r="AW35" s="75"/>
      <c r="AX35" s="75"/>
      <c r="AY35" s="73" t="s">
        <v>13</v>
      </c>
      <c r="AZ35" s="73"/>
      <c r="BA35" s="76"/>
    </row>
    <row r="36" spans="1:53" ht="12" hidden="1" customHeight="1" x14ac:dyDescent="0.3">
      <c r="A36" s="71" t="s">
        <v>24</v>
      </c>
      <c r="B36" s="50">
        <v>5</v>
      </c>
      <c r="C36" s="63">
        <v>41916</v>
      </c>
      <c r="D36" s="51" t="b">
        <f t="shared" si="0"/>
        <v>0</v>
      </c>
      <c r="E36" s="52" t="b">
        <f t="shared" si="28"/>
        <v>0</v>
      </c>
      <c r="F36" s="52" t="b">
        <f t="shared" si="29"/>
        <v>0</v>
      </c>
      <c r="G36" s="52" t="b">
        <f t="shared" si="1"/>
        <v>0</v>
      </c>
      <c r="H36" s="52" t="str">
        <f t="shared" si="2"/>
        <v>Match amical</v>
      </c>
      <c r="I36" s="52" t="b">
        <f t="shared" si="3"/>
        <v>0</v>
      </c>
      <c r="J36" s="52" t="b">
        <f t="shared" si="4"/>
        <v>0</v>
      </c>
      <c r="K36" s="52" t="b">
        <f t="shared" si="5"/>
        <v>0</v>
      </c>
      <c r="L36" s="53" t="b">
        <f t="shared" si="6"/>
        <v>0</v>
      </c>
      <c r="M36" s="52" t="b">
        <f t="shared" si="7"/>
        <v>0</v>
      </c>
      <c r="N36" s="54" t="b">
        <f t="shared" si="8"/>
        <v>0</v>
      </c>
      <c r="O36" s="52" t="b">
        <f t="shared" si="9"/>
        <v>0</v>
      </c>
      <c r="P36" s="52" t="b">
        <f t="shared" si="10"/>
        <v>0</v>
      </c>
      <c r="Q36" s="52" t="str">
        <f t="shared" si="11"/>
        <v>Récupération</v>
      </c>
      <c r="R36" s="52" t="b">
        <f t="shared" si="12"/>
        <v>0</v>
      </c>
      <c r="S36" s="52" t="b">
        <f t="shared" si="13"/>
        <v>0</v>
      </c>
      <c r="T36" s="52" t="b">
        <f t="shared" si="14"/>
        <v>0</v>
      </c>
      <c r="U36" s="52" t="b">
        <f t="shared" si="15"/>
        <v>0</v>
      </c>
      <c r="V36" s="52" t="b">
        <f t="shared" si="16"/>
        <v>0</v>
      </c>
      <c r="W36" s="52" t="str">
        <f t="shared" si="17"/>
        <v>Volley matin</v>
      </c>
      <c r="X36" s="52" t="b">
        <f t="shared" si="18"/>
        <v>0</v>
      </c>
      <c r="Y36" s="55" t="b">
        <f t="shared" si="19"/>
        <v>0</v>
      </c>
      <c r="Z36" s="72" t="s">
        <v>13</v>
      </c>
      <c r="AA36" s="73"/>
      <c r="AB36" s="73"/>
      <c r="AC36" s="73"/>
      <c r="AD36" s="75" t="s">
        <v>71</v>
      </c>
      <c r="AE36" s="75"/>
      <c r="AF36" s="75"/>
      <c r="AG36" s="75"/>
      <c r="AH36" s="73" t="s">
        <v>13</v>
      </c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87" t="s">
        <v>22</v>
      </c>
      <c r="AV36" s="87"/>
      <c r="AW36" s="87"/>
      <c r="AX36" s="87"/>
      <c r="AY36" s="73" t="s">
        <v>13</v>
      </c>
      <c r="AZ36" s="73"/>
      <c r="BA36" s="76"/>
    </row>
    <row r="37" spans="1:53" ht="12" hidden="1" customHeight="1" thickBot="1" x14ac:dyDescent="0.3">
      <c r="A37" s="49" t="s">
        <v>68</v>
      </c>
      <c r="B37" s="56">
        <v>5</v>
      </c>
      <c r="C37" s="64">
        <v>41917</v>
      </c>
      <c r="D37" s="57" t="b">
        <f t="shared" si="0"/>
        <v>0</v>
      </c>
      <c r="E37" s="58" t="b">
        <f t="shared" si="28"/>
        <v>0</v>
      </c>
      <c r="F37" s="58" t="b">
        <f t="shared" si="29"/>
        <v>0</v>
      </c>
      <c r="G37" s="58" t="b">
        <f t="shared" si="1"/>
        <v>0</v>
      </c>
      <c r="H37" s="58" t="b">
        <f t="shared" si="2"/>
        <v>0</v>
      </c>
      <c r="I37" s="58" t="b">
        <f t="shared" si="3"/>
        <v>0</v>
      </c>
      <c r="J37" s="58" t="b">
        <f t="shared" si="4"/>
        <v>0</v>
      </c>
      <c r="K37" s="58" t="b">
        <f t="shared" si="5"/>
        <v>0</v>
      </c>
      <c r="L37" s="59" t="b">
        <f t="shared" si="6"/>
        <v>0</v>
      </c>
      <c r="M37" s="58" t="b">
        <f t="shared" si="7"/>
        <v>0</v>
      </c>
      <c r="N37" s="60" t="b">
        <f t="shared" si="8"/>
        <v>0</v>
      </c>
      <c r="O37" s="58" t="b">
        <f t="shared" si="9"/>
        <v>0</v>
      </c>
      <c r="P37" s="58" t="b">
        <f t="shared" si="10"/>
        <v>0</v>
      </c>
      <c r="Q37" s="58" t="b">
        <f t="shared" si="11"/>
        <v>0</v>
      </c>
      <c r="R37" s="58" t="b">
        <f t="shared" si="12"/>
        <v>0</v>
      </c>
      <c r="S37" s="58" t="b">
        <f t="shared" si="13"/>
        <v>0</v>
      </c>
      <c r="T37" s="58" t="str">
        <f t="shared" si="14"/>
        <v>Repos journée</v>
      </c>
      <c r="U37" s="58" t="b">
        <f t="shared" si="15"/>
        <v>0</v>
      </c>
      <c r="V37" s="58" t="b">
        <f t="shared" si="16"/>
        <v>0</v>
      </c>
      <c r="W37" s="58" t="b">
        <f t="shared" si="17"/>
        <v>0</v>
      </c>
      <c r="X37" s="58" t="b">
        <f t="shared" si="18"/>
        <v>0</v>
      </c>
      <c r="Y37" s="61" t="b">
        <f t="shared" si="19"/>
        <v>0</v>
      </c>
      <c r="Z37" s="81" t="s">
        <v>16</v>
      </c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3"/>
    </row>
    <row r="38" spans="1:53" ht="12" hidden="1" customHeight="1" x14ac:dyDescent="0.3">
      <c r="A38" s="84" t="s">
        <v>64</v>
      </c>
      <c r="B38" s="43">
        <v>6</v>
      </c>
      <c r="C38" s="62">
        <v>41918</v>
      </c>
      <c r="D38" s="44" t="b">
        <f t="shared" si="0"/>
        <v>0</v>
      </c>
      <c r="E38" s="45" t="b">
        <f>IF(COUNTIF(Z38:BA38,"Cardio1")&gt;0, "Cardio matin")</f>
        <v>0</v>
      </c>
      <c r="F38" s="45" t="b">
        <f>IF(COUNTIF(Z38:BA38,"Cardio2")&gt;0, "Cardio après-midi")</f>
        <v>0</v>
      </c>
      <c r="G38" s="45" t="b">
        <f t="shared" si="1"/>
        <v>0</v>
      </c>
      <c r="H38" s="45" t="b">
        <f t="shared" si="2"/>
        <v>0</v>
      </c>
      <c r="I38" s="45" t="b">
        <f t="shared" si="3"/>
        <v>0</v>
      </c>
      <c r="J38" s="45" t="b">
        <f t="shared" si="4"/>
        <v>0</v>
      </c>
      <c r="K38" s="45" t="b">
        <f t="shared" si="5"/>
        <v>0</v>
      </c>
      <c r="L38" s="46" t="b">
        <f t="shared" si="6"/>
        <v>0</v>
      </c>
      <c r="M38" s="45" t="b">
        <f t="shared" si="7"/>
        <v>0</v>
      </c>
      <c r="N38" s="47" t="str">
        <f t="shared" si="8"/>
        <v>Musculation après-midi</v>
      </c>
      <c r="O38" s="45" t="b">
        <f t="shared" si="9"/>
        <v>0</v>
      </c>
      <c r="P38" s="45" t="b">
        <f t="shared" si="10"/>
        <v>0</v>
      </c>
      <c r="Q38" s="45" t="str">
        <f t="shared" si="11"/>
        <v>Récupération</v>
      </c>
      <c r="R38" s="45" t="str">
        <f t="shared" si="12"/>
        <v>Repos matin</v>
      </c>
      <c r="S38" s="45" t="b">
        <f t="shared" si="13"/>
        <v>0</v>
      </c>
      <c r="T38" s="45" t="b">
        <f t="shared" si="14"/>
        <v>0</v>
      </c>
      <c r="U38" s="45" t="b">
        <f t="shared" si="15"/>
        <v>0</v>
      </c>
      <c r="V38" s="45" t="b">
        <f t="shared" si="16"/>
        <v>0</v>
      </c>
      <c r="W38" s="45" t="b">
        <f t="shared" si="17"/>
        <v>0</v>
      </c>
      <c r="X38" s="45" t="b">
        <f t="shared" si="18"/>
        <v>0</v>
      </c>
      <c r="Y38" s="48" t="b">
        <f t="shared" si="19"/>
        <v>0</v>
      </c>
      <c r="Z38" s="85" t="s">
        <v>14</v>
      </c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68" t="s">
        <v>72</v>
      </c>
      <c r="AV38" s="68"/>
      <c r="AW38" s="68"/>
      <c r="AX38" s="68"/>
      <c r="AY38" s="67" t="s">
        <v>13</v>
      </c>
      <c r="AZ38" s="67"/>
      <c r="BA38" s="70"/>
    </row>
    <row r="39" spans="1:53" ht="12" hidden="1" customHeight="1" x14ac:dyDescent="0.3">
      <c r="A39" s="71" t="s">
        <v>65</v>
      </c>
      <c r="B39" s="50">
        <v>6</v>
      </c>
      <c r="C39" s="63">
        <v>41919</v>
      </c>
      <c r="D39" s="51" t="b">
        <f t="shared" ref="D39:D58" si="30">IF(COUNTIF(Z39:BA39,"Balnéo")&gt;0, "Balnéo")</f>
        <v>0</v>
      </c>
      <c r="E39" s="52" t="b">
        <f t="shared" ref="E39:E44" si="31">IF(COUNTIF(Z39:BA39,"Cardio.")&gt;0, "Cardio1")</f>
        <v>0</v>
      </c>
      <c r="F39" s="52" t="b">
        <f t="shared" ref="F39:F44" si="32">IF(COUNTIF(Z39:BA39,"Cardio")&gt;0, "Cardio2")</f>
        <v>0</v>
      </c>
      <c r="G39" s="52" t="b">
        <f t="shared" ref="G39:G58" si="33">IF(COUNTIF(Z39:BA39,"Décrassage")&gt;0, "Décrassage")</f>
        <v>0</v>
      </c>
      <c r="H39" s="52" t="str">
        <f t="shared" ref="H39:H58" si="34">IF(COUNTIF(Z39:BA39,"Match Amical")&gt;0, "Match amical")</f>
        <v>Match amical</v>
      </c>
      <c r="I39" s="52" t="b">
        <f t="shared" ref="I39:I58" si="35">IF(COUNTIF(Z39:BA39,"Match officiel domicile")&gt;0, "Match officiel domicile")</f>
        <v>0</v>
      </c>
      <c r="J39" s="52" t="b">
        <f t="shared" ref="J39:J58" si="36">IF(COUNTIF(Z39:BA39,"Match officiel extérieur")&gt;0, "Match officiel extérieur")</f>
        <v>0</v>
      </c>
      <c r="K39" s="52" t="b">
        <f t="shared" ref="K39:K58" si="37">IF(COUNTIF(Z39:BA39,"Muscu + Cardio1")&gt;0, "Muscu + Cardio matin")</f>
        <v>0</v>
      </c>
      <c r="L39" s="53" t="b">
        <f t="shared" ref="L39:L58" si="38">IF(COUNTIF(Z39:BA39,"Muscu + Cardio2")&gt;0, "Muscu + Cardio après-midi")</f>
        <v>0</v>
      </c>
      <c r="M39" s="52" t="b">
        <f t="shared" ref="M39:M58" si="39">IF(COUNTIF(Z39:BA39,"Musculation1")&gt;0, "Musculation matin")</f>
        <v>0</v>
      </c>
      <c r="N39" s="54" t="b">
        <f t="shared" ref="N39:N58" si="40">IF(COUNTIF(Z39:BA39,"Musculation2")&gt;0, "Musculation après-midi")</f>
        <v>0</v>
      </c>
      <c r="O39" s="52" t="b">
        <f t="shared" ref="O39:O58" si="41">IF(COUNTIF(Z39:BA39,"Volley / Muscu1")&gt;0, "Volley/Muscu matin")</f>
        <v>0</v>
      </c>
      <c r="P39" s="52" t="b">
        <f t="shared" ref="P39:P58" si="42">IF(COUNTIF(Z39:BA39,"Volley / Muscu2")&gt;0, "Volley/Muscu après-midi")</f>
        <v>0</v>
      </c>
      <c r="Q39" s="52" t="str">
        <f t="shared" ref="Q39:Q58" si="43">IF(COUNTIF(Z39:BA39,"Récupération")&gt;0, "Récupération")</f>
        <v>Récupération</v>
      </c>
      <c r="R39" s="52" t="b">
        <f t="shared" ref="R39:R58" si="44">IF(COUNTIF(Z39:BA39,"Repos matin")&gt;0, "Repos matin")</f>
        <v>0</v>
      </c>
      <c r="S39" s="52" t="b">
        <f t="shared" ref="S39:S58" si="45">IF(COUNTIF(Z39:BA39,"Repos après-midi")&gt;0, "Repos après-midi")</f>
        <v>0</v>
      </c>
      <c r="T39" s="52" t="b">
        <f t="shared" ref="T39:T58" si="46">IF(COUNTIF(Z39:BA39,"Repos journée")&gt;0, "Repos journée")</f>
        <v>0</v>
      </c>
      <c r="U39" s="52" t="b">
        <f t="shared" ref="U39:U58" si="47">IF(COUNTIF(Z39:BA39,"Vacances")&gt;0, "Vacances")</f>
        <v>0</v>
      </c>
      <c r="V39" s="52" t="b">
        <f t="shared" ref="V39:V58" si="48">IF(COUNTIF(Z39:BA39,"Vidéo")&gt;0, "Vidéo")</f>
        <v>0</v>
      </c>
      <c r="W39" s="52" t="str">
        <f t="shared" ref="W39:W58" si="49">IF(COUNTIF(Z39:BA39,"Volley1")&gt;0, "Volley matin")</f>
        <v>Volley matin</v>
      </c>
      <c r="X39" s="52" t="b">
        <f t="shared" ref="X39:X58" si="50">IF(COUNTIF(Z39:BA39,"Volley2")&gt;0, "Volley après-midi")</f>
        <v>0</v>
      </c>
      <c r="Y39" s="55" t="b">
        <f t="shared" ref="Y39:Y58" si="51">IF(COUNTIF(Z39:BA39,"Voyage")&gt;0, "Voyage")</f>
        <v>0</v>
      </c>
      <c r="Z39" s="72" t="s">
        <v>13</v>
      </c>
      <c r="AA39" s="73"/>
      <c r="AB39" s="73"/>
      <c r="AC39" s="73"/>
      <c r="AD39" s="75" t="s">
        <v>71</v>
      </c>
      <c r="AE39" s="75"/>
      <c r="AF39" s="75"/>
      <c r="AG39" s="75"/>
      <c r="AH39" s="73" t="s">
        <v>13</v>
      </c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87" t="s">
        <v>22</v>
      </c>
      <c r="AV39" s="87"/>
      <c r="AW39" s="87"/>
      <c r="AX39" s="87"/>
      <c r="AY39" s="73" t="s">
        <v>13</v>
      </c>
      <c r="AZ39" s="73"/>
      <c r="BA39" s="76"/>
    </row>
    <row r="40" spans="1:53" ht="12" hidden="1" customHeight="1" x14ac:dyDescent="0.3">
      <c r="A40" s="71" t="s">
        <v>66</v>
      </c>
      <c r="B40" s="50">
        <v>6</v>
      </c>
      <c r="C40" s="63">
        <v>41920</v>
      </c>
      <c r="D40" s="51" t="b">
        <f t="shared" si="30"/>
        <v>0</v>
      </c>
      <c r="E40" s="52" t="b">
        <f t="shared" si="31"/>
        <v>0</v>
      </c>
      <c r="F40" s="52" t="b">
        <f t="shared" si="32"/>
        <v>0</v>
      </c>
      <c r="G40" s="52" t="b">
        <f t="shared" si="33"/>
        <v>0</v>
      </c>
      <c r="H40" s="52" t="b">
        <f t="shared" si="34"/>
        <v>0</v>
      </c>
      <c r="I40" s="52" t="b">
        <f t="shared" si="35"/>
        <v>0</v>
      </c>
      <c r="J40" s="52" t="b">
        <f t="shared" si="36"/>
        <v>0</v>
      </c>
      <c r="K40" s="52" t="b">
        <f t="shared" si="37"/>
        <v>0</v>
      </c>
      <c r="L40" s="53" t="b">
        <f t="shared" si="38"/>
        <v>0</v>
      </c>
      <c r="M40" s="52" t="b">
        <f t="shared" si="39"/>
        <v>0</v>
      </c>
      <c r="N40" s="54" t="str">
        <f t="shared" si="40"/>
        <v>Musculation après-midi</v>
      </c>
      <c r="O40" s="52" t="b">
        <f t="shared" si="41"/>
        <v>0</v>
      </c>
      <c r="P40" s="52" t="b">
        <f t="shared" si="42"/>
        <v>0</v>
      </c>
      <c r="Q40" s="52" t="str">
        <f t="shared" si="43"/>
        <v>Récupération</v>
      </c>
      <c r="R40" s="52" t="str">
        <f t="shared" si="44"/>
        <v>Repos matin</v>
      </c>
      <c r="S40" s="52" t="b">
        <f t="shared" si="45"/>
        <v>0</v>
      </c>
      <c r="T40" s="52" t="b">
        <f t="shared" si="46"/>
        <v>0</v>
      </c>
      <c r="U40" s="52" t="b">
        <f t="shared" si="47"/>
        <v>0</v>
      </c>
      <c r="V40" s="52" t="b">
        <f t="shared" si="48"/>
        <v>0</v>
      </c>
      <c r="W40" s="52" t="b">
        <f t="shared" si="49"/>
        <v>0</v>
      </c>
      <c r="X40" s="52" t="b">
        <f t="shared" si="50"/>
        <v>0</v>
      </c>
      <c r="Y40" s="55" t="b">
        <f t="shared" si="51"/>
        <v>0</v>
      </c>
      <c r="Z40" s="77" t="s">
        <v>14</v>
      </c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80" t="s">
        <v>72</v>
      </c>
      <c r="AV40" s="80"/>
      <c r="AW40" s="80"/>
      <c r="AX40" s="80"/>
      <c r="AY40" s="73" t="s">
        <v>13</v>
      </c>
      <c r="AZ40" s="73"/>
      <c r="BA40" s="76"/>
    </row>
    <row r="41" spans="1:53" ht="12" hidden="1" customHeight="1" x14ac:dyDescent="0.3">
      <c r="A41" s="71" t="s">
        <v>23</v>
      </c>
      <c r="B41" s="50">
        <v>6</v>
      </c>
      <c r="C41" s="63">
        <v>41921</v>
      </c>
      <c r="D41" s="51" t="b">
        <f t="shared" si="30"/>
        <v>0</v>
      </c>
      <c r="E41" s="52" t="b">
        <f t="shared" si="31"/>
        <v>0</v>
      </c>
      <c r="F41" s="52" t="b">
        <f t="shared" si="32"/>
        <v>0</v>
      </c>
      <c r="G41" s="52" t="b">
        <f t="shared" si="33"/>
        <v>0</v>
      </c>
      <c r="H41" s="52" t="b">
        <f t="shared" si="34"/>
        <v>0</v>
      </c>
      <c r="I41" s="52" t="b">
        <f t="shared" si="35"/>
        <v>0</v>
      </c>
      <c r="J41" s="52" t="b">
        <f t="shared" si="36"/>
        <v>0</v>
      </c>
      <c r="K41" s="52" t="b">
        <f t="shared" si="37"/>
        <v>0</v>
      </c>
      <c r="L41" s="53" t="b">
        <f t="shared" si="38"/>
        <v>0</v>
      </c>
      <c r="M41" s="52" t="b">
        <f t="shared" si="39"/>
        <v>0</v>
      </c>
      <c r="N41" s="54" t="b">
        <f t="shared" si="40"/>
        <v>0</v>
      </c>
      <c r="O41" s="52" t="b">
        <f t="shared" si="41"/>
        <v>0</v>
      </c>
      <c r="P41" s="52" t="b">
        <f t="shared" si="42"/>
        <v>0</v>
      </c>
      <c r="Q41" s="52" t="str">
        <f t="shared" si="43"/>
        <v>Récupération</v>
      </c>
      <c r="R41" s="52" t="str">
        <f t="shared" si="44"/>
        <v>Repos matin</v>
      </c>
      <c r="S41" s="52" t="b">
        <f t="shared" si="45"/>
        <v>0</v>
      </c>
      <c r="T41" s="52" t="b">
        <f t="shared" si="46"/>
        <v>0</v>
      </c>
      <c r="U41" s="52" t="b">
        <f t="shared" si="47"/>
        <v>0</v>
      </c>
      <c r="V41" s="52" t="b">
        <f t="shared" si="48"/>
        <v>0</v>
      </c>
      <c r="W41" s="52" t="b">
        <f t="shared" si="49"/>
        <v>0</v>
      </c>
      <c r="X41" s="52" t="str">
        <f t="shared" si="50"/>
        <v>Volley après-midi</v>
      </c>
      <c r="Y41" s="55" t="b">
        <f t="shared" si="51"/>
        <v>0</v>
      </c>
      <c r="Z41" s="77" t="s">
        <v>14</v>
      </c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5" t="s">
        <v>69</v>
      </c>
      <c r="AV41" s="75"/>
      <c r="AW41" s="75"/>
      <c r="AX41" s="75"/>
      <c r="AY41" s="73" t="s">
        <v>13</v>
      </c>
      <c r="AZ41" s="73"/>
      <c r="BA41" s="76"/>
    </row>
    <row r="42" spans="1:53" ht="12" hidden="1" customHeight="1" x14ac:dyDescent="0.3">
      <c r="A42" s="71" t="s">
        <v>67</v>
      </c>
      <c r="B42" s="50">
        <v>6</v>
      </c>
      <c r="C42" s="63">
        <v>41922</v>
      </c>
      <c r="D42" s="51" t="b">
        <f t="shared" si="30"/>
        <v>0</v>
      </c>
      <c r="E42" s="52" t="b">
        <f t="shared" si="31"/>
        <v>0</v>
      </c>
      <c r="F42" s="52" t="b">
        <f t="shared" si="32"/>
        <v>0</v>
      </c>
      <c r="G42" s="52" t="b">
        <f t="shared" si="33"/>
        <v>0</v>
      </c>
      <c r="H42" s="52" t="str">
        <f t="shared" si="34"/>
        <v>Match amical</v>
      </c>
      <c r="I42" s="52" t="b">
        <f t="shared" si="35"/>
        <v>0</v>
      </c>
      <c r="J42" s="52" t="b">
        <f t="shared" si="36"/>
        <v>0</v>
      </c>
      <c r="K42" s="52" t="b">
        <f t="shared" si="37"/>
        <v>0</v>
      </c>
      <c r="L42" s="53" t="b">
        <f t="shared" si="38"/>
        <v>0</v>
      </c>
      <c r="M42" s="52" t="str">
        <f t="shared" si="39"/>
        <v>Musculation matin</v>
      </c>
      <c r="N42" s="54" t="b">
        <f t="shared" si="40"/>
        <v>0</v>
      </c>
      <c r="O42" s="52" t="b">
        <f t="shared" si="41"/>
        <v>0</v>
      </c>
      <c r="P42" s="52" t="b">
        <f t="shared" si="42"/>
        <v>0</v>
      </c>
      <c r="Q42" s="52" t="str">
        <f t="shared" si="43"/>
        <v>Récupération</v>
      </c>
      <c r="R42" s="52" t="b">
        <f t="shared" si="44"/>
        <v>0</v>
      </c>
      <c r="S42" s="52" t="b">
        <f t="shared" si="45"/>
        <v>0</v>
      </c>
      <c r="T42" s="52" t="b">
        <f t="shared" si="46"/>
        <v>0</v>
      </c>
      <c r="U42" s="52" t="b">
        <f t="shared" si="47"/>
        <v>0</v>
      </c>
      <c r="V42" s="52" t="b">
        <f t="shared" si="48"/>
        <v>0</v>
      </c>
      <c r="W42" s="52" t="b">
        <f t="shared" si="49"/>
        <v>0</v>
      </c>
      <c r="X42" s="52" t="b">
        <f t="shared" si="50"/>
        <v>0</v>
      </c>
      <c r="Y42" s="55" t="b">
        <f t="shared" si="51"/>
        <v>0</v>
      </c>
      <c r="Z42" s="72" t="s">
        <v>13</v>
      </c>
      <c r="AA42" s="73"/>
      <c r="AB42" s="73"/>
      <c r="AC42" s="73"/>
      <c r="AD42" s="80" t="s">
        <v>9</v>
      </c>
      <c r="AE42" s="80"/>
      <c r="AF42" s="80"/>
      <c r="AG42" s="80"/>
      <c r="AH42" s="73" t="s">
        <v>13</v>
      </c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87" t="s">
        <v>22</v>
      </c>
      <c r="AV42" s="87"/>
      <c r="AW42" s="87"/>
      <c r="AX42" s="87"/>
      <c r="AY42" s="73" t="s">
        <v>13</v>
      </c>
      <c r="AZ42" s="73"/>
      <c r="BA42" s="76"/>
    </row>
    <row r="43" spans="1:53" ht="12" hidden="1" customHeight="1" x14ac:dyDescent="0.3">
      <c r="A43" s="71" t="s">
        <v>24</v>
      </c>
      <c r="B43" s="50">
        <v>6</v>
      </c>
      <c r="C43" s="63">
        <v>41923</v>
      </c>
      <c r="D43" s="51" t="b">
        <f t="shared" si="30"/>
        <v>0</v>
      </c>
      <c r="E43" s="52" t="b">
        <f t="shared" si="31"/>
        <v>0</v>
      </c>
      <c r="F43" s="52" t="b">
        <f t="shared" si="32"/>
        <v>0</v>
      </c>
      <c r="G43" s="52" t="b">
        <f t="shared" si="33"/>
        <v>0</v>
      </c>
      <c r="H43" s="52" t="b">
        <f t="shared" si="34"/>
        <v>0</v>
      </c>
      <c r="I43" s="52" t="b">
        <f t="shared" si="35"/>
        <v>0</v>
      </c>
      <c r="J43" s="52" t="b">
        <f t="shared" si="36"/>
        <v>0</v>
      </c>
      <c r="K43" s="52" t="b">
        <f t="shared" si="37"/>
        <v>0</v>
      </c>
      <c r="L43" s="53" t="b">
        <f t="shared" si="38"/>
        <v>0</v>
      </c>
      <c r="M43" s="52" t="b">
        <f t="shared" si="39"/>
        <v>0</v>
      </c>
      <c r="N43" s="54" t="b">
        <f t="shared" si="40"/>
        <v>0</v>
      </c>
      <c r="O43" s="52" t="b">
        <f t="shared" si="41"/>
        <v>0</v>
      </c>
      <c r="P43" s="52" t="b">
        <f t="shared" si="42"/>
        <v>0</v>
      </c>
      <c r="Q43" s="52" t="b">
        <f t="shared" si="43"/>
        <v>0</v>
      </c>
      <c r="R43" s="52" t="b">
        <f t="shared" si="44"/>
        <v>0</v>
      </c>
      <c r="S43" s="52" t="b">
        <f t="shared" si="45"/>
        <v>0</v>
      </c>
      <c r="T43" s="52" t="str">
        <f t="shared" si="46"/>
        <v>Repos journée</v>
      </c>
      <c r="U43" s="52" t="b">
        <f t="shared" si="47"/>
        <v>0</v>
      </c>
      <c r="V43" s="52" t="b">
        <f t="shared" si="48"/>
        <v>0</v>
      </c>
      <c r="W43" s="52" t="b">
        <f t="shared" si="49"/>
        <v>0</v>
      </c>
      <c r="X43" s="52" t="b">
        <f t="shared" si="50"/>
        <v>0</v>
      </c>
      <c r="Y43" s="55" t="b">
        <f t="shared" si="51"/>
        <v>0</v>
      </c>
      <c r="Z43" s="77" t="s">
        <v>16</v>
      </c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9"/>
    </row>
    <row r="44" spans="1:53" ht="12" hidden="1" customHeight="1" thickBot="1" x14ac:dyDescent="0.3">
      <c r="A44" s="49" t="s">
        <v>68</v>
      </c>
      <c r="B44" s="65">
        <v>6</v>
      </c>
      <c r="C44" s="64">
        <v>41924</v>
      </c>
      <c r="D44" s="57" t="b">
        <f t="shared" si="30"/>
        <v>0</v>
      </c>
      <c r="E44" s="58" t="b">
        <f t="shared" si="31"/>
        <v>0</v>
      </c>
      <c r="F44" s="58" t="b">
        <f t="shared" si="32"/>
        <v>0</v>
      </c>
      <c r="G44" s="58" t="b">
        <f t="shared" si="33"/>
        <v>0</v>
      </c>
      <c r="H44" s="58" t="b">
        <f t="shared" si="34"/>
        <v>0</v>
      </c>
      <c r="I44" s="58" t="b">
        <f t="shared" si="35"/>
        <v>0</v>
      </c>
      <c r="J44" s="58" t="b">
        <f t="shared" si="36"/>
        <v>0</v>
      </c>
      <c r="K44" s="58" t="b">
        <f t="shared" si="37"/>
        <v>0</v>
      </c>
      <c r="L44" s="59" t="b">
        <f t="shared" si="38"/>
        <v>0</v>
      </c>
      <c r="M44" s="58" t="b">
        <f t="shared" si="39"/>
        <v>0</v>
      </c>
      <c r="N44" s="60" t="b">
        <f t="shared" si="40"/>
        <v>0</v>
      </c>
      <c r="O44" s="58" t="b">
        <f t="shared" si="41"/>
        <v>0</v>
      </c>
      <c r="P44" s="58" t="b">
        <f t="shared" si="42"/>
        <v>0</v>
      </c>
      <c r="Q44" s="58" t="b">
        <f t="shared" si="43"/>
        <v>0</v>
      </c>
      <c r="R44" s="58" t="b">
        <f t="shared" si="44"/>
        <v>0</v>
      </c>
      <c r="S44" s="58" t="b">
        <f t="shared" si="45"/>
        <v>0</v>
      </c>
      <c r="T44" s="58" t="str">
        <f t="shared" si="46"/>
        <v>Repos journée</v>
      </c>
      <c r="U44" s="58" t="b">
        <f t="shared" si="47"/>
        <v>0</v>
      </c>
      <c r="V44" s="58" t="b">
        <f t="shared" si="48"/>
        <v>0</v>
      </c>
      <c r="W44" s="58" t="b">
        <f t="shared" si="49"/>
        <v>0</v>
      </c>
      <c r="X44" s="58" t="b">
        <f t="shared" si="50"/>
        <v>0</v>
      </c>
      <c r="Y44" s="61" t="b">
        <f t="shared" si="51"/>
        <v>0</v>
      </c>
      <c r="Z44" s="81" t="s">
        <v>16</v>
      </c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3"/>
    </row>
    <row r="45" spans="1:53" ht="12" hidden="1" customHeight="1" x14ac:dyDescent="0.3">
      <c r="A45" s="84" t="s">
        <v>64</v>
      </c>
      <c r="B45" s="43">
        <v>7</v>
      </c>
      <c r="C45" s="62">
        <v>41925</v>
      </c>
      <c r="D45" s="44" t="b">
        <f t="shared" si="30"/>
        <v>0</v>
      </c>
      <c r="E45" s="45" t="b">
        <f>IF(COUNTIF(Z45:BA45,"Cardio1")&gt;0, "Cardio matin")</f>
        <v>0</v>
      </c>
      <c r="F45" s="45" t="b">
        <f>IF(COUNTIF(Z45:BA45,"Cardio2")&gt;0, "Cardio après-midi")</f>
        <v>0</v>
      </c>
      <c r="G45" s="45" t="b">
        <f t="shared" si="33"/>
        <v>0</v>
      </c>
      <c r="H45" s="45" t="b">
        <f t="shared" si="34"/>
        <v>0</v>
      </c>
      <c r="I45" s="45" t="b">
        <f t="shared" si="35"/>
        <v>0</v>
      </c>
      <c r="J45" s="45" t="b">
        <f t="shared" si="36"/>
        <v>0</v>
      </c>
      <c r="K45" s="45" t="b">
        <f t="shared" si="37"/>
        <v>0</v>
      </c>
      <c r="L45" s="46" t="b">
        <f t="shared" si="38"/>
        <v>0</v>
      </c>
      <c r="M45" s="45" t="str">
        <f t="shared" si="39"/>
        <v>Musculation matin</v>
      </c>
      <c r="N45" s="47" t="b">
        <f t="shared" si="40"/>
        <v>0</v>
      </c>
      <c r="O45" s="45" t="b">
        <f t="shared" si="41"/>
        <v>0</v>
      </c>
      <c r="P45" s="45" t="b">
        <f t="shared" si="42"/>
        <v>0</v>
      </c>
      <c r="Q45" s="45" t="str">
        <f t="shared" si="43"/>
        <v>Récupération</v>
      </c>
      <c r="R45" s="45" t="b">
        <f t="shared" si="44"/>
        <v>0</v>
      </c>
      <c r="S45" s="45" t="b">
        <f t="shared" si="45"/>
        <v>0</v>
      </c>
      <c r="T45" s="45" t="b">
        <f t="shared" si="46"/>
        <v>0</v>
      </c>
      <c r="U45" s="45" t="b">
        <f t="shared" si="47"/>
        <v>0</v>
      </c>
      <c r="V45" s="45" t="b">
        <f t="shared" si="48"/>
        <v>0</v>
      </c>
      <c r="W45" s="45" t="b">
        <f t="shared" si="49"/>
        <v>0</v>
      </c>
      <c r="X45" s="45" t="str">
        <f t="shared" si="50"/>
        <v>Volley après-midi</v>
      </c>
      <c r="Y45" s="48" t="b">
        <f t="shared" si="51"/>
        <v>0</v>
      </c>
      <c r="Z45" s="66" t="s">
        <v>13</v>
      </c>
      <c r="AA45" s="67"/>
      <c r="AB45" s="67"/>
      <c r="AC45" s="67"/>
      <c r="AD45" s="68" t="s">
        <v>9</v>
      </c>
      <c r="AE45" s="68"/>
      <c r="AF45" s="68"/>
      <c r="AG45" s="68"/>
      <c r="AH45" s="67" t="s">
        <v>13</v>
      </c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9" t="s">
        <v>69</v>
      </c>
      <c r="AV45" s="69"/>
      <c r="AW45" s="69"/>
      <c r="AX45" s="69"/>
      <c r="AY45" s="67" t="s">
        <v>13</v>
      </c>
      <c r="AZ45" s="67"/>
      <c r="BA45" s="70"/>
    </row>
    <row r="46" spans="1:53" ht="12" hidden="1" customHeight="1" x14ac:dyDescent="0.3">
      <c r="A46" s="71" t="s">
        <v>65</v>
      </c>
      <c r="B46" s="50">
        <v>7</v>
      </c>
      <c r="C46" s="63">
        <v>41926</v>
      </c>
      <c r="D46" s="51" t="b">
        <f t="shared" si="30"/>
        <v>0</v>
      </c>
      <c r="E46" s="52" t="b">
        <f t="shared" ref="E46:E51" si="52">IF(COUNTIF(Z46:BA46,"Cardio.")&gt;0, "Cardio1")</f>
        <v>0</v>
      </c>
      <c r="F46" s="52" t="b">
        <f t="shared" ref="F46:F51" si="53">IF(COUNTIF(Z46:BA46,"Cardio")&gt;0, "Cardio2")</f>
        <v>0</v>
      </c>
      <c r="G46" s="52" t="b">
        <f t="shared" si="33"/>
        <v>0</v>
      </c>
      <c r="H46" s="52" t="b">
        <f t="shared" si="34"/>
        <v>0</v>
      </c>
      <c r="I46" s="52" t="b">
        <f t="shared" si="35"/>
        <v>0</v>
      </c>
      <c r="J46" s="52" t="b">
        <f t="shared" si="36"/>
        <v>0</v>
      </c>
      <c r="K46" s="52" t="b">
        <f t="shared" si="37"/>
        <v>0</v>
      </c>
      <c r="L46" s="53" t="b">
        <f t="shared" si="38"/>
        <v>0</v>
      </c>
      <c r="M46" s="52" t="b">
        <f t="shared" si="39"/>
        <v>0</v>
      </c>
      <c r="N46" s="54" t="b">
        <f t="shared" si="40"/>
        <v>0</v>
      </c>
      <c r="O46" s="52" t="b">
        <f t="shared" si="41"/>
        <v>0</v>
      </c>
      <c r="P46" s="52" t="b">
        <f t="shared" si="42"/>
        <v>0</v>
      </c>
      <c r="Q46" s="52" t="str">
        <f t="shared" si="43"/>
        <v>Récupération</v>
      </c>
      <c r="R46" s="52" t="b">
        <f t="shared" si="44"/>
        <v>0</v>
      </c>
      <c r="S46" s="52" t="b">
        <f t="shared" si="45"/>
        <v>0</v>
      </c>
      <c r="T46" s="52" t="b">
        <f t="shared" si="46"/>
        <v>0</v>
      </c>
      <c r="U46" s="52" t="b">
        <f t="shared" si="47"/>
        <v>0</v>
      </c>
      <c r="V46" s="52" t="b">
        <f t="shared" si="48"/>
        <v>0</v>
      </c>
      <c r="W46" s="52" t="str">
        <f t="shared" si="49"/>
        <v>Volley matin</v>
      </c>
      <c r="X46" s="52" t="str">
        <f t="shared" si="50"/>
        <v>Volley après-midi</v>
      </c>
      <c r="Y46" s="55" t="b">
        <f t="shared" si="51"/>
        <v>0</v>
      </c>
      <c r="Z46" s="72" t="s">
        <v>13</v>
      </c>
      <c r="AA46" s="73"/>
      <c r="AB46" s="73"/>
      <c r="AC46" s="73"/>
      <c r="AD46" s="75" t="s">
        <v>71</v>
      </c>
      <c r="AE46" s="75"/>
      <c r="AF46" s="75"/>
      <c r="AG46" s="75"/>
      <c r="AH46" s="73" t="s">
        <v>13</v>
      </c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5" t="s">
        <v>69</v>
      </c>
      <c r="AV46" s="75"/>
      <c r="AW46" s="75"/>
      <c r="AX46" s="75"/>
      <c r="AY46" s="73" t="s">
        <v>13</v>
      </c>
      <c r="AZ46" s="73"/>
      <c r="BA46" s="76"/>
    </row>
    <row r="47" spans="1:53" ht="12" hidden="1" customHeight="1" x14ac:dyDescent="0.3">
      <c r="A47" s="71" t="s">
        <v>66</v>
      </c>
      <c r="B47" s="50">
        <v>7</v>
      </c>
      <c r="C47" s="63">
        <v>41927</v>
      </c>
      <c r="D47" s="51" t="b">
        <f t="shared" si="30"/>
        <v>0</v>
      </c>
      <c r="E47" s="52" t="b">
        <f t="shared" si="52"/>
        <v>0</v>
      </c>
      <c r="F47" s="52" t="b">
        <f t="shared" si="53"/>
        <v>0</v>
      </c>
      <c r="G47" s="52" t="b">
        <f t="shared" si="33"/>
        <v>0</v>
      </c>
      <c r="H47" s="52" t="b">
        <f t="shared" si="34"/>
        <v>0</v>
      </c>
      <c r="I47" s="52" t="b">
        <f t="shared" si="35"/>
        <v>0</v>
      </c>
      <c r="J47" s="52" t="b">
        <f t="shared" si="36"/>
        <v>0</v>
      </c>
      <c r="K47" s="52" t="b">
        <f t="shared" si="37"/>
        <v>0</v>
      </c>
      <c r="L47" s="53" t="b">
        <f t="shared" si="38"/>
        <v>0</v>
      </c>
      <c r="M47" s="52" t="str">
        <f t="shared" si="39"/>
        <v>Musculation matin</v>
      </c>
      <c r="N47" s="54" t="b">
        <f t="shared" si="40"/>
        <v>0</v>
      </c>
      <c r="O47" s="52" t="b">
        <f t="shared" si="41"/>
        <v>0</v>
      </c>
      <c r="P47" s="52" t="b">
        <f t="shared" si="42"/>
        <v>0</v>
      </c>
      <c r="Q47" s="52" t="str">
        <f t="shared" si="43"/>
        <v>Récupération</v>
      </c>
      <c r="R47" s="52" t="b">
        <f t="shared" si="44"/>
        <v>0</v>
      </c>
      <c r="S47" s="52" t="b">
        <f t="shared" si="45"/>
        <v>0</v>
      </c>
      <c r="T47" s="52" t="b">
        <f t="shared" si="46"/>
        <v>0</v>
      </c>
      <c r="U47" s="52" t="b">
        <f t="shared" si="47"/>
        <v>0</v>
      </c>
      <c r="V47" s="52" t="b">
        <f t="shared" si="48"/>
        <v>0</v>
      </c>
      <c r="W47" s="52" t="b">
        <f t="shared" si="49"/>
        <v>0</v>
      </c>
      <c r="X47" s="52" t="str">
        <f t="shared" si="50"/>
        <v>Volley après-midi</v>
      </c>
      <c r="Y47" s="55" t="b">
        <f t="shared" si="51"/>
        <v>0</v>
      </c>
      <c r="Z47" s="72" t="s">
        <v>13</v>
      </c>
      <c r="AA47" s="73"/>
      <c r="AB47" s="73"/>
      <c r="AC47" s="73"/>
      <c r="AD47" s="80" t="s">
        <v>9</v>
      </c>
      <c r="AE47" s="80"/>
      <c r="AF47" s="80"/>
      <c r="AG47" s="80"/>
      <c r="AH47" s="73" t="s">
        <v>13</v>
      </c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5" t="s">
        <v>69</v>
      </c>
      <c r="AV47" s="75"/>
      <c r="AW47" s="75"/>
      <c r="AX47" s="75"/>
      <c r="AY47" s="73" t="s">
        <v>13</v>
      </c>
      <c r="AZ47" s="73"/>
      <c r="BA47" s="76"/>
    </row>
    <row r="48" spans="1:53" ht="12" hidden="1" customHeight="1" x14ac:dyDescent="0.3">
      <c r="A48" s="71" t="s">
        <v>23</v>
      </c>
      <c r="B48" s="50">
        <v>7</v>
      </c>
      <c r="C48" s="63">
        <v>41928</v>
      </c>
      <c r="D48" s="51" t="b">
        <f t="shared" si="30"/>
        <v>0</v>
      </c>
      <c r="E48" s="52" t="b">
        <f t="shared" si="52"/>
        <v>0</v>
      </c>
      <c r="F48" s="52" t="b">
        <f t="shared" si="53"/>
        <v>0</v>
      </c>
      <c r="G48" s="52" t="b">
        <f t="shared" si="33"/>
        <v>0</v>
      </c>
      <c r="H48" s="52" t="b">
        <f t="shared" si="34"/>
        <v>0</v>
      </c>
      <c r="I48" s="52" t="b">
        <f t="shared" si="35"/>
        <v>0</v>
      </c>
      <c r="J48" s="52" t="b">
        <f t="shared" si="36"/>
        <v>0</v>
      </c>
      <c r="K48" s="52" t="b">
        <f t="shared" si="37"/>
        <v>0</v>
      </c>
      <c r="L48" s="53" t="b">
        <f t="shared" si="38"/>
        <v>0</v>
      </c>
      <c r="M48" s="52" t="b">
        <f t="shared" si="39"/>
        <v>0</v>
      </c>
      <c r="N48" s="54" t="b">
        <f t="shared" si="40"/>
        <v>0</v>
      </c>
      <c r="O48" s="52" t="b">
        <f t="shared" si="41"/>
        <v>0</v>
      </c>
      <c r="P48" s="52" t="b">
        <f t="shared" si="42"/>
        <v>0</v>
      </c>
      <c r="Q48" s="52" t="str">
        <f t="shared" si="43"/>
        <v>Récupération</v>
      </c>
      <c r="R48" s="52" t="str">
        <f t="shared" si="44"/>
        <v>Repos matin</v>
      </c>
      <c r="S48" s="52" t="b">
        <f t="shared" si="45"/>
        <v>0</v>
      </c>
      <c r="T48" s="52" t="b">
        <f t="shared" si="46"/>
        <v>0</v>
      </c>
      <c r="U48" s="52" t="b">
        <f t="shared" si="47"/>
        <v>0</v>
      </c>
      <c r="V48" s="52" t="b">
        <f t="shared" si="48"/>
        <v>0</v>
      </c>
      <c r="W48" s="52" t="b">
        <f t="shared" si="49"/>
        <v>0</v>
      </c>
      <c r="X48" s="52" t="str">
        <f t="shared" si="50"/>
        <v>Volley après-midi</v>
      </c>
      <c r="Y48" s="55" t="b">
        <f t="shared" si="51"/>
        <v>0</v>
      </c>
      <c r="Z48" s="77" t="s">
        <v>14</v>
      </c>
      <c r="AA48" s="78"/>
      <c r="AB48" s="78"/>
      <c r="AC48" s="78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5" t="s">
        <v>69</v>
      </c>
      <c r="AV48" s="75"/>
      <c r="AW48" s="75"/>
      <c r="AX48" s="75"/>
      <c r="AY48" s="73" t="s">
        <v>13</v>
      </c>
      <c r="AZ48" s="73"/>
      <c r="BA48" s="76"/>
    </row>
    <row r="49" spans="1:53" ht="12" hidden="1" customHeight="1" x14ac:dyDescent="0.3">
      <c r="A49" s="71" t="s">
        <v>67</v>
      </c>
      <c r="B49" s="50">
        <v>7</v>
      </c>
      <c r="C49" s="63">
        <v>41929</v>
      </c>
      <c r="D49" s="51" t="b">
        <f t="shared" si="30"/>
        <v>0</v>
      </c>
      <c r="E49" s="52" t="b">
        <f t="shared" si="52"/>
        <v>0</v>
      </c>
      <c r="F49" s="52" t="b">
        <f t="shared" si="53"/>
        <v>0</v>
      </c>
      <c r="G49" s="52" t="b">
        <f t="shared" si="33"/>
        <v>0</v>
      </c>
      <c r="H49" s="52" t="b">
        <f t="shared" si="34"/>
        <v>0</v>
      </c>
      <c r="I49" s="52" t="b">
        <f t="shared" si="35"/>
        <v>0</v>
      </c>
      <c r="J49" s="52" t="b">
        <f t="shared" si="36"/>
        <v>0</v>
      </c>
      <c r="K49" s="52" t="b">
        <f t="shared" si="37"/>
        <v>0</v>
      </c>
      <c r="L49" s="53" t="b">
        <f t="shared" si="38"/>
        <v>0</v>
      </c>
      <c r="M49" s="52" t="str">
        <f t="shared" si="39"/>
        <v>Musculation matin</v>
      </c>
      <c r="N49" s="54" t="b">
        <f t="shared" si="40"/>
        <v>0</v>
      </c>
      <c r="O49" s="52" t="b">
        <f t="shared" si="41"/>
        <v>0</v>
      </c>
      <c r="P49" s="52" t="b">
        <f t="shared" si="42"/>
        <v>0</v>
      </c>
      <c r="Q49" s="52" t="str">
        <f t="shared" si="43"/>
        <v>Récupération</v>
      </c>
      <c r="R49" s="52" t="b">
        <f t="shared" si="44"/>
        <v>0</v>
      </c>
      <c r="S49" s="52" t="b">
        <f t="shared" si="45"/>
        <v>0</v>
      </c>
      <c r="T49" s="52" t="b">
        <f t="shared" si="46"/>
        <v>0</v>
      </c>
      <c r="U49" s="52" t="b">
        <f t="shared" si="47"/>
        <v>0</v>
      </c>
      <c r="V49" s="52" t="b">
        <f t="shared" si="48"/>
        <v>0</v>
      </c>
      <c r="W49" s="52" t="b">
        <f t="shared" si="49"/>
        <v>0</v>
      </c>
      <c r="X49" s="52" t="str">
        <f t="shared" si="50"/>
        <v>Volley après-midi</v>
      </c>
      <c r="Y49" s="55" t="b">
        <f t="shared" si="51"/>
        <v>0</v>
      </c>
      <c r="Z49" s="72" t="s">
        <v>13</v>
      </c>
      <c r="AA49" s="73"/>
      <c r="AB49" s="73"/>
      <c r="AC49" s="73"/>
      <c r="AD49" s="80" t="s">
        <v>9</v>
      </c>
      <c r="AE49" s="80"/>
      <c r="AF49" s="80"/>
      <c r="AG49" s="80"/>
      <c r="AH49" s="73" t="s">
        <v>13</v>
      </c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5" t="s">
        <v>69</v>
      </c>
      <c r="AV49" s="75"/>
      <c r="AW49" s="75"/>
      <c r="AX49" s="75"/>
      <c r="AY49" s="73" t="s">
        <v>13</v>
      </c>
      <c r="AZ49" s="73"/>
      <c r="BA49" s="76"/>
    </row>
    <row r="50" spans="1:53" ht="12" hidden="1" customHeight="1" x14ac:dyDescent="0.3">
      <c r="A50" s="49" t="s">
        <v>24</v>
      </c>
      <c r="B50" s="50">
        <v>7</v>
      </c>
      <c r="C50" s="63">
        <v>41930</v>
      </c>
      <c r="D50" s="51" t="b">
        <f t="shared" si="30"/>
        <v>0</v>
      </c>
      <c r="E50" s="52" t="b">
        <f t="shared" si="52"/>
        <v>0</v>
      </c>
      <c r="F50" s="52" t="b">
        <f t="shared" si="53"/>
        <v>0</v>
      </c>
      <c r="G50" s="52" t="str">
        <f t="shared" si="33"/>
        <v>Décrassage</v>
      </c>
      <c r="H50" s="52" t="str">
        <f t="shared" si="34"/>
        <v>Match amical</v>
      </c>
      <c r="I50" s="52" t="b">
        <f t="shared" si="35"/>
        <v>0</v>
      </c>
      <c r="J50" s="52" t="b">
        <f t="shared" si="36"/>
        <v>0</v>
      </c>
      <c r="K50" s="52" t="b">
        <f t="shared" si="37"/>
        <v>0</v>
      </c>
      <c r="L50" s="53" t="b">
        <f t="shared" si="38"/>
        <v>0</v>
      </c>
      <c r="M50" s="52" t="b">
        <f t="shared" si="39"/>
        <v>0</v>
      </c>
      <c r="N50" s="54" t="b">
        <f t="shared" si="40"/>
        <v>0</v>
      </c>
      <c r="O50" s="52" t="b">
        <f t="shared" si="41"/>
        <v>0</v>
      </c>
      <c r="P50" s="52" t="b">
        <f t="shared" si="42"/>
        <v>0</v>
      </c>
      <c r="Q50" s="52" t="str">
        <f t="shared" si="43"/>
        <v>Récupération</v>
      </c>
      <c r="R50" s="52" t="b">
        <f t="shared" si="44"/>
        <v>0</v>
      </c>
      <c r="S50" s="52" t="b">
        <f t="shared" si="45"/>
        <v>0</v>
      </c>
      <c r="T50" s="52" t="b">
        <f t="shared" si="46"/>
        <v>0</v>
      </c>
      <c r="U50" s="52" t="b">
        <f t="shared" si="47"/>
        <v>0</v>
      </c>
      <c r="V50" s="52" t="b">
        <f t="shared" si="48"/>
        <v>0</v>
      </c>
      <c r="W50" s="52" t="b">
        <f t="shared" si="49"/>
        <v>0</v>
      </c>
      <c r="X50" s="52" t="b">
        <f t="shared" si="50"/>
        <v>0</v>
      </c>
      <c r="Y50" s="55" t="b">
        <f t="shared" si="51"/>
        <v>0</v>
      </c>
      <c r="Z50" s="72" t="s">
        <v>13</v>
      </c>
      <c r="AA50" s="73"/>
      <c r="AB50" s="73"/>
      <c r="AC50" s="73"/>
      <c r="AD50" s="88" t="s">
        <v>3</v>
      </c>
      <c r="AE50" s="88"/>
      <c r="AF50" s="88"/>
      <c r="AG50" s="88"/>
      <c r="AH50" s="73" t="s">
        <v>13</v>
      </c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87" t="s">
        <v>22</v>
      </c>
      <c r="AV50" s="87"/>
      <c r="AW50" s="87"/>
      <c r="AX50" s="87"/>
      <c r="AY50" s="73" t="s">
        <v>13</v>
      </c>
      <c r="AZ50" s="73"/>
      <c r="BA50" s="76"/>
    </row>
    <row r="51" spans="1:53" ht="12" hidden="1" customHeight="1" thickBot="1" x14ac:dyDescent="0.3">
      <c r="A51" s="49" t="s">
        <v>68</v>
      </c>
      <c r="B51" s="56">
        <v>7</v>
      </c>
      <c r="C51" s="64">
        <v>41931</v>
      </c>
      <c r="D51" s="57" t="b">
        <f t="shared" si="30"/>
        <v>0</v>
      </c>
      <c r="E51" s="58" t="b">
        <f t="shared" si="52"/>
        <v>0</v>
      </c>
      <c r="F51" s="58" t="b">
        <f t="shared" si="53"/>
        <v>0</v>
      </c>
      <c r="G51" s="58" t="b">
        <f t="shared" si="33"/>
        <v>0</v>
      </c>
      <c r="H51" s="58" t="b">
        <f t="shared" si="34"/>
        <v>0</v>
      </c>
      <c r="I51" s="58" t="b">
        <f t="shared" si="35"/>
        <v>0</v>
      </c>
      <c r="J51" s="58" t="b">
        <f t="shared" si="36"/>
        <v>0</v>
      </c>
      <c r="K51" s="58" t="b">
        <f t="shared" si="37"/>
        <v>0</v>
      </c>
      <c r="L51" s="59" t="b">
        <f t="shared" si="38"/>
        <v>0</v>
      </c>
      <c r="M51" s="58" t="b">
        <f t="shared" si="39"/>
        <v>0</v>
      </c>
      <c r="N51" s="60" t="b">
        <f t="shared" si="40"/>
        <v>0</v>
      </c>
      <c r="O51" s="58" t="b">
        <f t="shared" si="41"/>
        <v>0</v>
      </c>
      <c r="P51" s="58" t="b">
        <f t="shared" si="42"/>
        <v>0</v>
      </c>
      <c r="Q51" s="58" t="b">
        <f t="shared" si="43"/>
        <v>0</v>
      </c>
      <c r="R51" s="58" t="b">
        <f t="shared" si="44"/>
        <v>0</v>
      </c>
      <c r="S51" s="58" t="b">
        <f t="shared" si="45"/>
        <v>0</v>
      </c>
      <c r="T51" s="58" t="str">
        <f t="shared" si="46"/>
        <v>Repos journée</v>
      </c>
      <c r="U51" s="58" t="b">
        <f t="shared" si="47"/>
        <v>0</v>
      </c>
      <c r="V51" s="58" t="b">
        <f t="shared" si="48"/>
        <v>0</v>
      </c>
      <c r="W51" s="58" t="b">
        <f t="shared" si="49"/>
        <v>0</v>
      </c>
      <c r="X51" s="58" t="b">
        <f t="shared" si="50"/>
        <v>0</v>
      </c>
      <c r="Y51" s="61" t="b">
        <f t="shared" si="51"/>
        <v>0</v>
      </c>
      <c r="Z51" s="81" t="s">
        <v>16</v>
      </c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3"/>
    </row>
    <row r="52" spans="1:53" ht="12" hidden="1" customHeight="1" x14ac:dyDescent="0.3">
      <c r="A52" s="42" t="s">
        <v>64</v>
      </c>
      <c r="B52" s="43">
        <v>8</v>
      </c>
      <c r="C52" s="62">
        <v>41932</v>
      </c>
      <c r="D52" s="44" t="b">
        <f t="shared" si="30"/>
        <v>0</v>
      </c>
      <c r="E52" s="45" t="b">
        <f>IF(COUNTIF(Z52:BA52,"Cardio1")&gt;0, "Cardio matin")</f>
        <v>0</v>
      </c>
      <c r="F52" s="45" t="b">
        <f>IF(COUNTIF(Z52:BA52,"Cardio2")&gt;0, "Cardio après-midi")</f>
        <v>0</v>
      </c>
      <c r="G52" s="45" t="b">
        <f t="shared" si="33"/>
        <v>0</v>
      </c>
      <c r="H52" s="45" t="b">
        <f t="shared" si="34"/>
        <v>0</v>
      </c>
      <c r="I52" s="45" t="b">
        <f t="shared" si="35"/>
        <v>0</v>
      </c>
      <c r="J52" s="45" t="b">
        <f t="shared" si="36"/>
        <v>0</v>
      </c>
      <c r="K52" s="45" t="b">
        <f t="shared" si="37"/>
        <v>0</v>
      </c>
      <c r="L52" s="46" t="b">
        <f t="shared" si="38"/>
        <v>0</v>
      </c>
      <c r="M52" s="45" t="str">
        <f t="shared" si="39"/>
        <v>Musculation matin</v>
      </c>
      <c r="N52" s="47" t="b">
        <f t="shared" si="40"/>
        <v>0</v>
      </c>
      <c r="O52" s="45" t="b">
        <f t="shared" si="41"/>
        <v>0</v>
      </c>
      <c r="P52" s="45" t="b">
        <f t="shared" si="42"/>
        <v>0</v>
      </c>
      <c r="Q52" s="45" t="str">
        <f t="shared" si="43"/>
        <v>Récupération</v>
      </c>
      <c r="R52" s="45" t="b">
        <f t="shared" si="44"/>
        <v>0</v>
      </c>
      <c r="S52" s="45" t="b">
        <f t="shared" si="45"/>
        <v>0</v>
      </c>
      <c r="T52" s="45" t="b">
        <f t="shared" si="46"/>
        <v>0</v>
      </c>
      <c r="U52" s="45" t="b">
        <f t="shared" si="47"/>
        <v>0</v>
      </c>
      <c r="V52" s="45" t="b">
        <f t="shared" si="48"/>
        <v>0</v>
      </c>
      <c r="W52" s="45" t="b">
        <f t="shared" si="49"/>
        <v>0</v>
      </c>
      <c r="X52" s="45" t="str">
        <f t="shared" si="50"/>
        <v>Volley après-midi</v>
      </c>
      <c r="Y52" s="48" t="b">
        <f t="shared" si="51"/>
        <v>0</v>
      </c>
      <c r="Z52" s="66" t="s">
        <v>13</v>
      </c>
      <c r="AA52" s="67"/>
      <c r="AB52" s="67"/>
      <c r="AC52" s="67"/>
      <c r="AD52" s="68" t="s">
        <v>9</v>
      </c>
      <c r="AE52" s="68"/>
      <c r="AF52" s="68"/>
      <c r="AG52" s="68"/>
      <c r="AH52" s="67" t="s">
        <v>13</v>
      </c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9" t="s">
        <v>69</v>
      </c>
      <c r="AV52" s="69"/>
      <c r="AW52" s="69"/>
      <c r="AX52" s="69"/>
      <c r="AY52" s="67" t="s">
        <v>13</v>
      </c>
      <c r="AZ52" s="67"/>
      <c r="BA52" s="70"/>
    </row>
    <row r="53" spans="1:53" ht="12" hidden="1" customHeight="1" x14ac:dyDescent="0.3">
      <c r="A53" s="49" t="s">
        <v>65</v>
      </c>
      <c r="B53" s="50">
        <v>8</v>
      </c>
      <c r="C53" s="63">
        <v>41933</v>
      </c>
      <c r="D53" s="51" t="b">
        <f t="shared" si="30"/>
        <v>0</v>
      </c>
      <c r="E53" s="52" t="b">
        <f t="shared" ref="E53:E58" si="54">IF(COUNTIF(Z53:BA53,"Cardio.")&gt;0, "Cardio1")</f>
        <v>0</v>
      </c>
      <c r="F53" s="52" t="b">
        <f t="shared" ref="F53:F58" si="55">IF(COUNTIF(Z53:BA53,"Cardio")&gt;0, "Cardio2")</f>
        <v>0</v>
      </c>
      <c r="G53" s="52" t="b">
        <f t="shared" si="33"/>
        <v>0</v>
      </c>
      <c r="H53" s="52" t="b">
        <f t="shared" si="34"/>
        <v>0</v>
      </c>
      <c r="I53" s="52" t="b">
        <f t="shared" si="35"/>
        <v>0</v>
      </c>
      <c r="J53" s="52" t="b">
        <f t="shared" si="36"/>
        <v>0</v>
      </c>
      <c r="K53" s="52" t="b">
        <f t="shared" si="37"/>
        <v>0</v>
      </c>
      <c r="L53" s="53" t="b">
        <f t="shared" si="38"/>
        <v>0</v>
      </c>
      <c r="M53" s="52" t="b">
        <f t="shared" si="39"/>
        <v>0</v>
      </c>
      <c r="N53" s="54" t="b">
        <f t="shared" si="40"/>
        <v>0</v>
      </c>
      <c r="O53" s="52" t="b">
        <f t="shared" si="41"/>
        <v>0</v>
      </c>
      <c r="P53" s="52" t="b">
        <f t="shared" si="42"/>
        <v>0</v>
      </c>
      <c r="Q53" s="52" t="str">
        <f t="shared" si="43"/>
        <v>Récupération</v>
      </c>
      <c r="R53" s="52" t="b">
        <f t="shared" si="44"/>
        <v>0</v>
      </c>
      <c r="S53" s="52" t="b">
        <f t="shared" si="45"/>
        <v>0</v>
      </c>
      <c r="T53" s="52" t="b">
        <f t="shared" si="46"/>
        <v>0</v>
      </c>
      <c r="U53" s="52" t="b">
        <f t="shared" si="47"/>
        <v>0</v>
      </c>
      <c r="V53" s="52" t="b">
        <f t="shared" si="48"/>
        <v>0</v>
      </c>
      <c r="W53" s="52" t="str">
        <f t="shared" si="49"/>
        <v>Volley matin</v>
      </c>
      <c r="X53" s="52" t="str">
        <f t="shared" si="50"/>
        <v>Volley après-midi</v>
      </c>
      <c r="Y53" s="55" t="b">
        <f t="shared" si="51"/>
        <v>0</v>
      </c>
      <c r="Z53" s="72" t="s">
        <v>13</v>
      </c>
      <c r="AA53" s="73"/>
      <c r="AB53" s="73"/>
      <c r="AC53" s="73"/>
      <c r="AD53" s="75" t="s">
        <v>71</v>
      </c>
      <c r="AE53" s="75"/>
      <c r="AF53" s="75"/>
      <c r="AG53" s="75"/>
      <c r="AH53" s="73" t="s">
        <v>13</v>
      </c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5" t="s">
        <v>69</v>
      </c>
      <c r="AV53" s="75"/>
      <c r="AW53" s="75"/>
      <c r="AX53" s="75"/>
      <c r="AY53" s="73" t="s">
        <v>13</v>
      </c>
      <c r="AZ53" s="73"/>
      <c r="BA53" s="76"/>
    </row>
    <row r="54" spans="1:53" ht="12" hidden="1" customHeight="1" x14ac:dyDescent="0.3">
      <c r="A54" s="49" t="s">
        <v>66</v>
      </c>
      <c r="B54" s="50">
        <v>8</v>
      </c>
      <c r="C54" s="63">
        <v>41934</v>
      </c>
      <c r="D54" s="51" t="b">
        <f t="shared" si="30"/>
        <v>0</v>
      </c>
      <c r="E54" s="52" t="b">
        <f t="shared" si="54"/>
        <v>0</v>
      </c>
      <c r="F54" s="52" t="b">
        <f t="shared" si="55"/>
        <v>0</v>
      </c>
      <c r="G54" s="52" t="b">
        <f t="shared" si="33"/>
        <v>0</v>
      </c>
      <c r="H54" s="52" t="b">
        <f t="shared" si="34"/>
        <v>0</v>
      </c>
      <c r="I54" s="52" t="b">
        <f t="shared" si="35"/>
        <v>0</v>
      </c>
      <c r="J54" s="52" t="b">
        <f t="shared" si="36"/>
        <v>0</v>
      </c>
      <c r="K54" s="52" t="b">
        <f t="shared" si="37"/>
        <v>0</v>
      </c>
      <c r="L54" s="53" t="b">
        <f t="shared" si="38"/>
        <v>0</v>
      </c>
      <c r="M54" s="52" t="str">
        <f t="shared" si="39"/>
        <v>Musculation matin</v>
      </c>
      <c r="N54" s="54" t="b">
        <f t="shared" si="40"/>
        <v>0</v>
      </c>
      <c r="O54" s="52" t="b">
        <f t="shared" si="41"/>
        <v>0</v>
      </c>
      <c r="P54" s="52" t="b">
        <f t="shared" si="42"/>
        <v>0</v>
      </c>
      <c r="Q54" s="52" t="str">
        <f t="shared" si="43"/>
        <v>Récupération</v>
      </c>
      <c r="R54" s="52" t="b">
        <f t="shared" si="44"/>
        <v>0</v>
      </c>
      <c r="S54" s="52" t="b">
        <f t="shared" si="45"/>
        <v>0</v>
      </c>
      <c r="T54" s="52" t="b">
        <f t="shared" si="46"/>
        <v>0</v>
      </c>
      <c r="U54" s="52" t="b">
        <f t="shared" si="47"/>
        <v>0</v>
      </c>
      <c r="V54" s="52" t="b">
        <f t="shared" si="48"/>
        <v>0</v>
      </c>
      <c r="W54" s="52" t="b">
        <f t="shared" si="49"/>
        <v>0</v>
      </c>
      <c r="X54" s="52" t="str">
        <f t="shared" si="50"/>
        <v>Volley après-midi</v>
      </c>
      <c r="Y54" s="55" t="b">
        <f t="shared" si="51"/>
        <v>0</v>
      </c>
      <c r="Z54" s="72" t="s">
        <v>13</v>
      </c>
      <c r="AA54" s="73"/>
      <c r="AB54" s="73"/>
      <c r="AC54" s="73"/>
      <c r="AD54" s="80" t="s">
        <v>9</v>
      </c>
      <c r="AE54" s="80"/>
      <c r="AF54" s="80"/>
      <c r="AG54" s="80"/>
      <c r="AH54" s="73" t="s">
        <v>13</v>
      </c>
      <c r="AI54" s="73"/>
      <c r="AJ54" s="73"/>
      <c r="AK54" s="73"/>
      <c r="AL54" s="73"/>
      <c r="AM54" s="73"/>
      <c r="AN54" s="73"/>
      <c r="AO54" s="73"/>
      <c r="AP54" s="73"/>
      <c r="AQ54" s="73"/>
      <c r="AR54" s="73"/>
      <c r="AS54" s="73"/>
      <c r="AT54" s="73"/>
      <c r="AU54" s="75" t="s">
        <v>69</v>
      </c>
      <c r="AV54" s="75"/>
      <c r="AW54" s="75"/>
      <c r="AX54" s="75"/>
      <c r="AY54" s="73" t="s">
        <v>13</v>
      </c>
      <c r="AZ54" s="73"/>
      <c r="BA54" s="76"/>
    </row>
    <row r="55" spans="1:53" ht="12" hidden="1" customHeight="1" x14ac:dyDescent="0.3">
      <c r="A55" s="49" t="s">
        <v>23</v>
      </c>
      <c r="B55" s="50">
        <v>8</v>
      </c>
      <c r="C55" s="63">
        <v>41935</v>
      </c>
      <c r="D55" s="51" t="b">
        <f t="shared" si="30"/>
        <v>0</v>
      </c>
      <c r="E55" s="52" t="b">
        <f t="shared" si="54"/>
        <v>0</v>
      </c>
      <c r="F55" s="52" t="b">
        <f t="shared" si="55"/>
        <v>0</v>
      </c>
      <c r="G55" s="52" t="b">
        <f t="shared" si="33"/>
        <v>0</v>
      </c>
      <c r="H55" s="52" t="b">
        <f t="shared" si="34"/>
        <v>0</v>
      </c>
      <c r="I55" s="52" t="b">
        <f t="shared" si="35"/>
        <v>0</v>
      </c>
      <c r="J55" s="52" t="b">
        <f t="shared" si="36"/>
        <v>0</v>
      </c>
      <c r="K55" s="52" t="b">
        <f t="shared" si="37"/>
        <v>0</v>
      </c>
      <c r="L55" s="53" t="b">
        <f t="shared" si="38"/>
        <v>0</v>
      </c>
      <c r="M55" s="52" t="b">
        <f t="shared" si="39"/>
        <v>0</v>
      </c>
      <c r="N55" s="54" t="b">
        <f t="shared" si="40"/>
        <v>0</v>
      </c>
      <c r="O55" s="52" t="b">
        <f t="shared" si="41"/>
        <v>0</v>
      </c>
      <c r="P55" s="52" t="b">
        <f t="shared" si="42"/>
        <v>0</v>
      </c>
      <c r="Q55" s="52" t="str">
        <f t="shared" si="43"/>
        <v>Récupération</v>
      </c>
      <c r="R55" s="52" t="str">
        <f t="shared" si="44"/>
        <v>Repos matin</v>
      </c>
      <c r="S55" s="52" t="b">
        <f t="shared" si="45"/>
        <v>0</v>
      </c>
      <c r="T55" s="52" t="b">
        <f t="shared" si="46"/>
        <v>0</v>
      </c>
      <c r="U55" s="52" t="b">
        <f t="shared" si="47"/>
        <v>0</v>
      </c>
      <c r="V55" s="52" t="b">
        <f t="shared" si="48"/>
        <v>0</v>
      </c>
      <c r="W55" s="52" t="b">
        <f t="shared" si="49"/>
        <v>0</v>
      </c>
      <c r="X55" s="52" t="str">
        <f t="shared" si="50"/>
        <v>Volley après-midi</v>
      </c>
      <c r="Y55" s="55" t="b">
        <f t="shared" si="51"/>
        <v>0</v>
      </c>
      <c r="Z55" s="77" t="s">
        <v>14</v>
      </c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5" t="s">
        <v>69</v>
      </c>
      <c r="AV55" s="75"/>
      <c r="AW55" s="75"/>
      <c r="AX55" s="75"/>
      <c r="AY55" s="73" t="s">
        <v>13</v>
      </c>
      <c r="AZ55" s="73"/>
      <c r="BA55" s="76"/>
    </row>
    <row r="56" spans="1:53" ht="12" hidden="1" customHeight="1" x14ac:dyDescent="0.3">
      <c r="A56" s="49" t="s">
        <v>67</v>
      </c>
      <c r="B56" s="50">
        <v>8</v>
      </c>
      <c r="C56" s="63">
        <v>41936</v>
      </c>
      <c r="D56" s="51" t="b">
        <f t="shared" si="30"/>
        <v>0</v>
      </c>
      <c r="E56" s="52" t="b">
        <f t="shared" si="54"/>
        <v>0</v>
      </c>
      <c r="F56" s="52" t="b">
        <f t="shared" si="55"/>
        <v>0</v>
      </c>
      <c r="G56" s="52" t="b">
        <f t="shared" si="33"/>
        <v>0</v>
      </c>
      <c r="H56" s="52" t="b">
        <f t="shared" si="34"/>
        <v>0</v>
      </c>
      <c r="I56" s="52" t="b">
        <f t="shared" si="35"/>
        <v>0</v>
      </c>
      <c r="J56" s="52" t="b">
        <f t="shared" si="36"/>
        <v>0</v>
      </c>
      <c r="K56" s="52" t="b">
        <f t="shared" si="37"/>
        <v>0</v>
      </c>
      <c r="L56" s="53" t="b">
        <f t="shared" si="38"/>
        <v>0</v>
      </c>
      <c r="M56" s="52" t="str">
        <f t="shared" si="39"/>
        <v>Musculation matin</v>
      </c>
      <c r="N56" s="54" t="b">
        <f t="shared" si="40"/>
        <v>0</v>
      </c>
      <c r="O56" s="52" t="b">
        <f t="shared" si="41"/>
        <v>0</v>
      </c>
      <c r="P56" s="52" t="b">
        <f t="shared" si="42"/>
        <v>0</v>
      </c>
      <c r="Q56" s="52" t="str">
        <f t="shared" si="43"/>
        <v>Récupération</v>
      </c>
      <c r="R56" s="52" t="b">
        <f t="shared" si="44"/>
        <v>0</v>
      </c>
      <c r="S56" s="52" t="b">
        <f t="shared" si="45"/>
        <v>0</v>
      </c>
      <c r="T56" s="52" t="b">
        <f t="shared" si="46"/>
        <v>0</v>
      </c>
      <c r="U56" s="52" t="b">
        <f t="shared" si="47"/>
        <v>0</v>
      </c>
      <c r="V56" s="52" t="b">
        <f t="shared" si="48"/>
        <v>0</v>
      </c>
      <c r="W56" s="52" t="b">
        <f t="shared" si="49"/>
        <v>0</v>
      </c>
      <c r="X56" s="52" t="str">
        <f t="shared" si="50"/>
        <v>Volley après-midi</v>
      </c>
      <c r="Y56" s="55" t="b">
        <f t="shared" si="51"/>
        <v>0</v>
      </c>
      <c r="Z56" s="72" t="s">
        <v>13</v>
      </c>
      <c r="AA56" s="73"/>
      <c r="AB56" s="73"/>
      <c r="AC56" s="73"/>
      <c r="AD56" s="80" t="s">
        <v>9</v>
      </c>
      <c r="AE56" s="80"/>
      <c r="AF56" s="80"/>
      <c r="AG56" s="80"/>
      <c r="AH56" s="73" t="s">
        <v>13</v>
      </c>
      <c r="AI56" s="73"/>
      <c r="AJ56" s="73"/>
      <c r="AK56" s="73"/>
      <c r="AL56" s="73"/>
      <c r="AM56" s="73"/>
      <c r="AN56" s="73"/>
      <c r="AO56" s="73"/>
      <c r="AP56" s="73"/>
      <c r="AQ56" s="73"/>
      <c r="AR56" s="73"/>
      <c r="AS56" s="73"/>
      <c r="AT56" s="73"/>
      <c r="AU56" s="75" t="s">
        <v>69</v>
      </c>
      <c r="AV56" s="75"/>
      <c r="AW56" s="75"/>
      <c r="AX56" s="75"/>
      <c r="AY56" s="73" t="s">
        <v>13</v>
      </c>
      <c r="AZ56" s="73"/>
      <c r="BA56" s="76"/>
    </row>
    <row r="57" spans="1:53" ht="12" hidden="1" customHeight="1" x14ac:dyDescent="0.3">
      <c r="A57" s="49" t="s">
        <v>24</v>
      </c>
      <c r="B57" s="50">
        <v>8</v>
      </c>
      <c r="C57" s="63">
        <v>41937</v>
      </c>
      <c r="D57" s="51" t="b">
        <f t="shared" si="30"/>
        <v>0</v>
      </c>
      <c r="E57" s="52" t="b">
        <f t="shared" si="54"/>
        <v>0</v>
      </c>
      <c r="F57" s="52" t="b">
        <f t="shared" si="55"/>
        <v>0</v>
      </c>
      <c r="G57" s="52" t="str">
        <f t="shared" si="33"/>
        <v>Décrassage</v>
      </c>
      <c r="H57" s="52" t="b">
        <f t="shared" si="34"/>
        <v>0</v>
      </c>
      <c r="I57" s="52" t="str">
        <f t="shared" si="35"/>
        <v>Match officiel domicile</v>
      </c>
      <c r="J57" s="52" t="b">
        <f t="shared" si="36"/>
        <v>0</v>
      </c>
      <c r="K57" s="52" t="b">
        <f t="shared" si="37"/>
        <v>0</v>
      </c>
      <c r="L57" s="53" t="b">
        <f t="shared" si="38"/>
        <v>0</v>
      </c>
      <c r="M57" s="52" t="b">
        <f t="shared" si="39"/>
        <v>0</v>
      </c>
      <c r="N57" s="54" t="b">
        <f t="shared" si="40"/>
        <v>0</v>
      </c>
      <c r="O57" s="52" t="b">
        <f t="shared" si="41"/>
        <v>0</v>
      </c>
      <c r="P57" s="52" t="b">
        <f t="shared" si="42"/>
        <v>0</v>
      </c>
      <c r="Q57" s="52" t="str">
        <f t="shared" si="43"/>
        <v>Récupération</v>
      </c>
      <c r="R57" s="52" t="b">
        <f t="shared" si="44"/>
        <v>0</v>
      </c>
      <c r="S57" s="52" t="b">
        <f t="shared" si="45"/>
        <v>0</v>
      </c>
      <c r="T57" s="52" t="b">
        <f t="shared" si="46"/>
        <v>0</v>
      </c>
      <c r="U57" s="52" t="b">
        <f t="shared" si="47"/>
        <v>0</v>
      </c>
      <c r="V57" s="52" t="b">
        <f t="shared" si="48"/>
        <v>0</v>
      </c>
      <c r="W57" s="52" t="b">
        <f t="shared" si="49"/>
        <v>0</v>
      </c>
      <c r="X57" s="52" t="b">
        <f t="shared" si="50"/>
        <v>0</v>
      </c>
      <c r="Y57" s="55" t="b">
        <f t="shared" si="51"/>
        <v>0</v>
      </c>
      <c r="Z57" s="72" t="s">
        <v>13</v>
      </c>
      <c r="AA57" s="73"/>
      <c r="AB57" s="73"/>
      <c r="AC57" s="73"/>
      <c r="AD57" s="88" t="s">
        <v>3</v>
      </c>
      <c r="AE57" s="88"/>
      <c r="AF57" s="88"/>
      <c r="AG57" s="88"/>
      <c r="AH57" s="73" t="s">
        <v>13</v>
      </c>
      <c r="AI57" s="73"/>
      <c r="AJ57" s="73"/>
      <c r="AK57" s="73"/>
      <c r="AL57" s="73"/>
      <c r="AM57" s="73"/>
      <c r="AN57" s="73"/>
      <c r="AO57" s="73"/>
      <c r="AP57" s="73"/>
      <c r="AQ57" s="73"/>
      <c r="AR57" s="73"/>
      <c r="AS57" s="73"/>
      <c r="AT57" s="73"/>
      <c r="AU57" s="89" t="s">
        <v>5</v>
      </c>
      <c r="AV57" s="89"/>
      <c r="AW57" s="89"/>
      <c r="AX57" s="89"/>
      <c r="AY57" s="73" t="s">
        <v>13</v>
      </c>
      <c r="AZ57" s="73"/>
      <c r="BA57" s="76"/>
    </row>
    <row r="58" spans="1:53" ht="12" hidden="1" customHeight="1" thickBot="1" x14ac:dyDescent="0.3">
      <c r="A58" s="49" t="s">
        <v>68</v>
      </c>
      <c r="B58" s="56">
        <v>8</v>
      </c>
      <c r="C58" s="64">
        <v>41938</v>
      </c>
      <c r="D58" s="57" t="b">
        <f t="shared" si="30"/>
        <v>0</v>
      </c>
      <c r="E58" s="58" t="b">
        <f t="shared" si="54"/>
        <v>0</v>
      </c>
      <c r="F58" s="58" t="b">
        <f t="shared" si="55"/>
        <v>0</v>
      </c>
      <c r="G58" s="58" t="b">
        <f t="shared" si="33"/>
        <v>0</v>
      </c>
      <c r="H58" s="58" t="b">
        <f t="shared" si="34"/>
        <v>0</v>
      </c>
      <c r="I58" s="58" t="b">
        <f t="shared" si="35"/>
        <v>0</v>
      </c>
      <c r="J58" s="58" t="b">
        <f t="shared" si="36"/>
        <v>0</v>
      </c>
      <c r="K58" s="58" t="b">
        <f t="shared" si="37"/>
        <v>0</v>
      </c>
      <c r="L58" s="59" t="b">
        <f t="shared" si="38"/>
        <v>0</v>
      </c>
      <c r="M58" s="58" t="b">
        <f t="shared" si="39"/>
        <v>0</v>
      </c>
      <c r="N58" s="60" t="b">
        <f t="shared" si="40"/>
        <v>0</v>
      </c>
      <c r="O58" s="58" t="b">
        <f t="shared" si="41"/>
        <v>0</v>
      </c>
      <c r="P58" s="58" t="b">
        <f t="shared" si="42"/>
        <v>0</v>
      </c>
      <c r="Q58" s="58" t="b">
        <f t="shared" si="43"/>
        <v>0</v>
      </c>
      <c r="R58" s="58" t="b">
        <f t="shared" si="44"/>
        <v>0</v>
      </c>
      <c r="S58" s="58" t="b">
        <f t="shared" si="45"/>
        <v>0</v>
      </c>
      <c r="T58" s="58" t="str">
        <f t="shared" si="46"/>
        <v>Repos journée</v>
      </c>
      <c r="U58" s="58" t="b">
        <f t="shared" si="47"/>
        <v>0</v>
      </c>
      <c r="V58" s="58" t="b">
        <f t="shared" si="48"/>
        <v>0</v>
      </c>
      <c r="W58" s="58" t="b">
        <f t="shared" si="49"/>
        <v>0</v>
      </c>
      <c r="X58" s="58" t="b">
        <f t="shared" si="50"/>
        <v>0</v>
      </c>
      <c r="Y58" s="61" t="b">
        <f t="shared" si="51"/>
        <v>0</v>
      </c>
      <c r="Z58" s="81" t="s">
        <v>16</v>
      </c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3"/>
    </row>
    <row r="59" spans="1:53" ht="15" x14ac:dyDescent="0.25">
      <c r="A59" s="90" t="s">
        <v>73</v>
      </c>
      <c r="B59" s="63" t="s">
        <v>73</v>
      </c>
      <c r="C59" s="63" t="s">
        <v>73</v>
      </c>
      <c r="D59" s="91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3"/>
      <c r="P59" s="93"/>
      <c r="Q59" s="92"/>
      <c r="R59" s="94"/>
      <c r="S59" s="95"/>
      <c r="T59" s="92"/>
      <c r="U59" s="92"/>
      <c r="V59" s="92"/>
      <c r="W59" s="96"/>
      <c r="X59" s="92"/>
      <c r="Y59" s="97"/>
      <c r="Z59" s="98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</row>
    <row r="60" spans="1:53" ht="15.75" customHeight="1" thickBot="1" x14ac:dyDescent="0.3">
      <c r="A60" s="102" t="s">
        <v>74</v>
      </c>
      <c r="B60" s="103" t="s">
        <v>74</v>
      </c>
      <c r="C60" s="104" t="s">
        <v>75</v>
      </c>
      <c r="D60" s="107">
        <f>COUNTIF(D3:D58,"Balnéo")</f>
        <v>0</v>
      </c>
      <c r="E60" s="105">
        <f>COUNTIF(E3:E58,"Cardio matin")</f>
        <v>0</v>
      </c>
      <c r="F60" s="105">
        <f>COUNTIF(F3:F58,"Cardio après-midi")</f>
        <v>0</v>
      </c>
      <c r="G60" s="105">
        <f>COUNTIF(G3:G58,"Décrassage")</f>
        <v>2</v>
      </c>
      <c r="H60" s="105">
        <f>COUNTIF(H3:H58,"Match amical")</f>
        <v>6</v>
      </c>
      <c r="I60" s="105">
        <f>COUNTIF(I3:I58,"Match officiel domicile")</f>
        <v>1</v>
      </c>
      <c r="J60" s="105">
        <f>COUNTIF(J3:J58,"Match officiel extérieur")</f>
        <v>0</v>
      </c>
      <c r="K60" s="105">
        <f>COUNTIF(K3:K58,"Muscu + Cardio matin")</f>
        <v>3</v>
      </c>
      <c r="L60" s="105">
        <f>COUNTIF(L3:L58,"Muscu + Cardio après-midi")</f>
        <v>0</v>
      </c>
      <c r="M60" s="105">
        <f>COUNTIF(M3:M58,"Musculation matin")</f>
        <v>25</v>
      </c>
      <c r="N60" s="105">
        <f>COUNTIF(N3:N58,"Musculation après-midi")</f>
        <v>2</v>
      </c>
      <c r="O60" s="105">
        <f>COUNTIF(O3:O58,"Volley / Muscu matin")</f>
        <v>0</v>
      </c>
      <c r="P60" s="105">
        <f>COUNTIF(P3:P58,"Volley / Muscu après-midi")</f>
        <v>0</v>
      </c>
      <c r="Q60" s="105">
        <f>COUNTIF(Q3:Q58,"Récupération")</f>
        <v>45</v>
      </c>
      <c r="R60" s="105">
        <f>COUNTIF(R3:R58,"Volley après-midi")</f>
        <v>0</v>
      </c>
      <c r="S60" s="105">
        <f>COUNTIF(S3:S58,"Volley après-midi")</f>
        <v>0</v>
      </c>
      <c r="T60" s="105">
        <f>COUNTIF(T3:T58,"Volley après-midi")</f>
        <v>0</v>
      </c>
      <c r="U60" s="105">
        <f>COUNTIF(U3:U58,"Vacances")</f>
        <v>0</v>
      </c>
      <c r="V60" s="105">
        <f>COUNTIF(V3:V58,"Vidéo")</f>
        <v>0</v>
      </c>
      <c r="W60" s="105">
        <f>COUNTIF(W3:W58,"Volley matin")</f>
        <v>5</v>
      </c>
      <c r="X60" s="105">
        <f>COUNTIF(X3:X58,"Volley après-midi")</f>
        <v>31</v>
      </c>
      <c r="Y60" s="108">
        <f>COUNTIF(Y3:Y58,"Voyage")</f>
        <v>0</v>
      </c>
      <c r="Z60" s="100"/>
      <c r="AA60" s="101"/>
      <c r="AB60" s="101"/>
      <c r="AC60" s="101"/>
      <c r="AD60" s="101"/>
      <c r="AE60" s="101"/>
      <c r="AF60" s="101"/>
      <c r="AG60" s="101"/>
      <c r="AH60" s="101"/>
      <c r="AI60" s="101"/>
      <c r="AJ60" s="101"/>
      <c r="AK60" s="101"/>
      <c r="AL60" s="101"/>
      <c r="AM60" s="101"/>
      <c r="AN60" s="101"/>
      <c r="AO60" s="101"/>
      <c r="AP60" s="101"/>
      <c r="AQ60" s="101"/>
      <c r="AR60" s="101"/>
      <c r="AS60" s="101"/>
      <c r="AT60" s="101"/>
      <c r="AU60" s="101"/>
      <c r="AV60" s="101"/>
      <c r="AW60" s="101"/>
      <c r="AX60" s="101"/>
      <c r="AY60" s="101"/>
      <c r="AZ60" s="101"/>
      <c r="BA60" s="101"/>
    </row>
  </sheetData>
  <mergeCells count="207">
    <mergeCell ref="Z59:BA60"/>
    <mergeCell ref="Z58:BA58"/>
    <mergeCell ref="Z57:AC57"/>
    <mergeCell ref="AD57:AG57"/>
    <mergeCell ref="AH57:AT57"/>
    <mergeCell ref="AU57:AX57"/>
    <mergeCell ref="AY57:BA57"/>
    <mergeCell ref="Z56:AC56"/>
    <mergeCell ref="AD56:AG56"/>
    <mergeCell ref="AH56:AT56"/>
    <mergeCell ref="AU56:AX56"/>
    <mergeCell ref="AY56:BA56"/>
    <mergeCell ref="AH54:AT54"/>
    <mergeCell ref="AU54:AX54"/>
    <mergeCell ref="AY54:BA54"/>
    <mergeCell ref="Z55:AT55"/>
    <mergeCell ref="AU55:AX55"/>
    <mergeCell ref="AY55:BA55"/>
    <mergeCell ref="Z53:AC53"/>
    <mergeCell ref="AD53:AG53"/>
    <mergeCell ref="AH53:AT53"/>
    <mergeCell ref="AU53:AX53"/>
    <mergeCell ref="AY53:BA53"/>
    <mergeCell ref="Z54:AC54"/>
    <mergeCell ref="AD54:AG54"/>
    <mergeCell ref="Z51:BA51"/>
    <mergeCell ref="Z52:AC52"/>
    <mergeCell ref="AD52:AG52"/>
    <mergeCell ref="AH52:AT52"/>
    <mergeCell ref="AU52:AX52"/>
    <mergeCell ref="AY52:BA52"/>
    <mergeCell ref="Z50:AC50"/>
    <mergeCell ref="AD50:AG50"/>
    <mergeCell ref="AH50:AT50"/>
    <mergeCell ref="AU50:AX50"/>
    <mergeCell ref="AY50:BA50"/>
    <mergeCell ref="Z48:AT48"/>
    <mergeCell ref="AU48:AX48"/>
    <mergeCell ref="AY48:BA48"/>
    <mergeCell ref="Z49:AC49"/>
    <mergeCell ref="AD49:AG49"/>
    <mergeCell ref="AH49:AT49"/>
    <mergeCell ref="AU49:AX49"/>
    <mergeCell ref="AY49:BA49"/>
    <mergeCell ref="AD47:AG47"/>
    <mergeCell ref="AH47:AT47"/>
    <mergeCell ref="AU47:AX47"/>
    <mergeCell ref="AY47:BA47"/>
    <mergeCell ref="Z46:AC46"/>
    <mergeCell ref="AD46:AG46"/>
    <mergeCell ref="AH46:AT46"/>
    <mergeCell ref="AU46:AX46"/>
    <mergeCell ref="AY46:BA46"/>
    <mergeCell ref="Z47:AC47"/>
    <mergeCell ref="Z45:AC45"/>
    <mergeCell ref="AD45:AG45"/>
    <mergeCell ref="AH45:AT45"/>
    <mergeCell ref="AU45:AX45"/>
    <mergeCell ref="AY45:BA45"/>
    <mergeCell ref="Z43:BA43"/>
    <mergeCell ref="Z44:BA44"/>
    <mergeCell ref="Z42:AC42"/>
    <mergeCell ref="AD42:AG42"/>
    <mergeCell ref="AH42:AT42"/>
    <mergeCell ref="AU42:AX42"/>
    <mergeCell ref="AY42:BA42"/>
    <mergeCell ref="AY40:BA40"/>
    <mergeCell ref="Z41:AT41"/>
    <mergeCell ref="AU41:AX41"/>
    <mergeCell ref="AY41:BA41"/>
    <mergeCell ref="Z39:AC39"/>
    <mergeCell ref="AD39:AG39"/>
    <mergeCell ref="AH39:AT39"/>
    <mergeCell ref="AU39:AX39"/>
    <mergeCell ref="AY39:BA39"/>
    <mergeCell ref="Z40:AT40"/>
    <mergeCell ref="AU40:AX40"/>
    <mergeCell ref="Z37:BA37"/>
    <mergeCell ref="Z38:AT38"/>
    <mergeCell ref="AU38:AX38"/>
    <mergeCell ref="AY38:BA38"/>
    <mergeCell ref="Z36:AC36"/>
    <mergeCell ref="AD36:AG36"/>
    <mergeCell ref="AH36:AT36"/>
    <mergeCell ref="AU36:AX36"/>
    <mergeCell ref="AY36:BA36"/>
    <mergeCell ref="Z35:AC35"/>
    <mergeCell ref="AD35:AG35"/>
    <mergeCell ref="AH35:AT35"/>
    <mergeCell ref="AU35:AX35"/>
    <mergeCell ref="AY35:BA35"/>
    <mergeCell ref="AH33:BA33"/>
    <mergeCell ref="Z34:AT34"/>
    <mergeCell ref="AU34:AX34"/>
    <mergeCell ref="AY34:BA34"/>
    <mergeCell ref="Z32:AC32"/>
    <mergeCell ref="AD32:AG32"/>
    <mergeCell ref="AH32:AT32"/>
    <mergeCell ref="AU32:AX32"/>
    <mergeCell ref="AY32:BA32"/>
    <mergeCell ref="Z33:AC33"/>
    <mergeCell ref="AD33:AG33"/>
    <mergeCell ref="Z30:BA30"/>
    <mergeCell ref="Z31:AC31"/>
    <mergeCell ref="AD31:AG31"/>
    <mergeCell ref="AH31:AT31"/>
    <mergeCell ref="AU31:AX31"/>
    <mergeCell ref="AY31:BA31"/>
    <mergeCell ref="Z29:AC29"/>
    <mergeCell ref="AD29:AG29"/>
    <mergeCell ref="AH29:BA29"/>
    <mergeCell ref="Z28:AC28"/>
    <mergeCell ref="AD28:AG28"/>
    <mergeCell ref="AH28:AT28"/>
    <mergeCell ref="AU28:AX28"/>
    <mergeCell ref="AY28:BA28"/>
    <mergeCell ref="AH26:AT26"/>
    <mergeCell ref="AU26:AX26"/>
    <mergeCell ref="AY26:BA26"/>
    <mergeCell ref="Z27:AT27"/>
    <mergeCell ref="AU27:AX27"/>
    <mergeCell ref="AY27:BA27"/>
    <mergeCell ref="Z25:AC25"/>
    <mergeCell ref="AD25:AG25"/>
    <mergeCell ref="AH25:AT25"/>
    <mergeCell ref="AU25:AX25"/>
    <mergeCell ref="AY25:BA25"/>
    <mergeCell ref="Z26:AC26"/>
    <mergeCell ref="AD26:AG26"/>
    <mergeCell ref="Z23:BA23"/>
    <mergeCell ref="Z24:AT24"/>
    <mergeCell ref="AU24:AX24"/>
    <mergeCell ref="AY24:BA24"/>
    <mergeCell ref="Z22:AC22"/>
    <mergeCell ref="AD22:AG22"/>
    <mergeCell ref="AH22:BA22"/>
    <mergeCell ref="Z21:AC21"/>
    <mergeCell ref="AD21:AG21"/>
    <mergeCell ref="AH21:AT21"/>
    <mergeCell ref="AU21:AX21"/>
    <mergeCell ref="AY21:BA21"/>
    <mergeCell ref="AH19:AT19"/>
    <mergeCell ref="AU19:AX19"/>
    <mergeCell ref="AY19:BA19"/>
    <mergeCell ref="Z20:AT20"/>
    <mergeCell ref="AU20:AX20"/>
    <mergeCell ref="AY20:BA20"/>
    <mergeCell ref="Z18:AC18"/>
    <mergeCell ref="AD18:AG18"/>
    <mergeCell ref="AH18:AT18"/>
    <mergeCell ref="AU18:AX18"/>
    <mergeCell ref="AY18:BA18"/>
    <mergeCell ref="Z19:AC19"/>
    <mergeCell ref="AD19:AG19"/>
    <mergeCell ref="Z16:BA16"/>
    <mergeCell ref="Z17:AT17"/>
    <mergeCell ref="AU17:AX17"/>
    <mergeCell ref="AY17:BA17"/>
    <mergeCell ref="Z15:AC15"/>
    <mergeCell ref="AD15:AG15"/>
    <mergeCell ref="AH15:BA15"/>
    <mergeCell ref="Z14:AC14"/>
    <mergeCell ref="AD14:AG14"/>
    <mergeCell ref="AH14:AT14"/>
    <mergeCell ref="AU14:AX14"/>
    <mergeCell ref="AY14:BA14"/>
    <mergeCell ref="Z13:AC13"/>
    <mergeCell ref="AD13:AG13"/>
    <mergeCell ref="AH13:AT13"/>
    <mergeCell ref="AU13:AX13"/>
    <mergeCell ref="AY13:BA13"/>
    <mergeCell ref="Z11:AC11"/>
    <mergeCell ref="AD11:AG11"/>
    <mergeCell ref="AH11:AT11"/>
    <mergeCell ref="AU11:AX11"/>
    <mergeCell ref="AY11:BA11"/>
    <mergeCell ref="Z12:BA12"/>
    <mergeCell ref="Z9:BA9"/>
    <mergeCell ref="Z10:AC10"/>
    <mergeCell ref="AD10:AG10"/>
    <mergeCell ref="AH10:AT10"/>
    <mergeCell ref="AU10:AX10"/>
    <mergeCell ref="AY10:BA10"/>
    <mergeCell ref="Z8:AC8"/>
    <mergeCell ref="AD8:AG8"/>
    <mergeCell ref="AH8:BA8"/>
    <mergeCell ref="Z7:AC7"/>
    <mergeCell ref="AD7:AG7"/>
    <mergeCell ref="AH7:AT7"/>
    <mergeCell ref="AU7:AX7"/>
    <mergeCell ref="AY7:BA7"/>
    <mergeCell ref="Z6:AC6"/>
    <mergeCell ref="AD6:AG6"/>
    <mergeCell ref="AH6:AT6"/>
    <mergeCell ref="AU6:AX6"/>
    <mergeCell ref="AY6:BA6"/>
    <mergeCell ref="Z4:AC4"/>
    <mergeCell ref="AD4:AG4"/>
    <mergeCell ref="AH4:AT4"/>
    <mergeCell ref="AU4:AX4"/>
    <mergeCell ref="AY4:BA4"/>
    <mergeCell ref="Z5:BA5"/>
    <mergeCell ref="Z3:AC3"/>
    <mergeCell ref="AD3:AG3"/>
    <mergeCell ref="AH3:AT3"/>
    <mergeCell ref="AU3:AX3"/>
    <mergeCell ref="AY3:BA3"/>
  </mergeCells>
  <conditionalFormatting sqref="D3:D58">
    <cfRule type="cellIs" dxfId="44" priority="68" operator="equal">
      <formula>"Balnéo"</formula>
    </cfRule>
  </conditionalFormatting>
  <conditionalFormatting sqref="E3:E58">
    <cfRule type="cellIs" dxfId="43" priority="67" operator="equal">
      <formula>"Cardio matin"</formula>
    </cfRule>
  </conditionalFormatting>
  <conditionalFormatting sqref="F3:F58">
    <cfRule type="cellIs" dxfId="42" priority="66" operator="equal">
      <formula>"Cardio après-midi"</formula>
    </cfRule>
  </conditionalFormatting>
  <conditionalFormatting sqref="G3:G58">
    <cfRule type="cellIs" dxfId="41" priority="65" operator="equal">
      <formula>"Décrassage"</formula>
    </cfRule>
  </conditionalFormatting>
  <conditionalFormatting sqref="H3:H58">
    <cfRule type="cellIs" dxfId="40" priority="64" operator="equal">
      <formula>"Match amical"</formula>
    </cfRule>
  </conditionalFormatting>
  <conditionalFormatting sqref="I3:I58">
    <cfRule type="cellIs" dxfId="39" priority="63" operator="equal">
      <formula>"Match officiel domicile"</formula>
    </cfRule>
  </conditionalFormatting>
  <conditionalFormatting sqref="J3:J58">
    <cfRule type="cellIs" dxfId="38" priority="62" operator="equal">
      <formula>"Match officiel extérieur"</formula>
    </cfRule>
  </conditionalFormatting>
  <conditionalFormatting sqref="L3:L58">
    <cfRule type="cellIs" dxfId="37" priority="60" operator="equal">
      <formula>"Muscu + Cardio après-midi"</formula>
    </cfRule>
  </conditionalFormatting>
  <conditionalFormatting sqref="D3:Y58">
    <cfRule type="cellIs" dxfId="36" priority="69" operator="equal">
      <formula>FALSE</formula>
    </cfRule>
  </conditionalFormatting>
  <conditionalFormatting sqref="N3:N58">
    <cfRule type="cellIs" dxfId="35" priority="58" operator="equal">
      <formula>"Musculation après-midi"</formula>
    </cfRule>
  </conditionalFormatting>
  <conditionalFormatting sqref="O3:O58">
    <cfRule type="cellIs" dxfId="34" priority="57" operator="equal">
      <formula>"Volley/Muscu matin"</formula>
    </cfRule>
  </conditionalFormatting>
  <conditionalFormatting sqref="K3:K58">
    <cfRule type="cellIs" dxfId="33" priority="61" operator="equal">
      <formula>"Muscu + Cardio matin"</formula>
    </cfRule>
  </conditionalFormatting>
  <conditionalFormatting sqref="P3:P58">
    <cfRule type="cellIs" dxfId="32" priority="56" operator="equal">
      <formula>"Volley/Muscu après-midi"</formula>
    </cfRule>
  </conditionalFormatting>
  <conditionalFormatting sqref="Q3:Q58">
    <cfRule type="cellIs" dxfId="31" priority="55" operator="equal">
      <formula>"Récupération"</formula>
    </cfRule>
  </conditionalFormatting>
  <conditionalFormatting sqref="S3:S58">
    <cfRule type="cellIs" dxfId="30" priority="53" operator="equal">
      <formula>"Repos après-midi"</formula>
    </cfRule>
  </conditionalFormatting>
  <conditionalFormatting sqref="U3:U58">
    <cfRule type="cellIs" dxfId="29" priority="51" operator="equal">
      <formula>"Vacances"</formula>
    </cfRule>
  </conditionalFormatting>
  <conditionalFormatting sqref="W3:W58">
    <cfRule type="cellIs" dxfId="28" priority="49" operator="equal">
      <formula>"Volley matin"</formula>
    </cfRule>
  </conditionalFormatting>
  <conditionalFormatting sqref="Y3:Y58">
    <cfRule type="cellIs" dxfId="27" priority="47" operator="equal">
      <formula>"Voyage"</formula>
    </cfRule>
  </conditionalFormatting>
  <conditionalFormatting sqref="V3:V58">
    <cfRule type="cellIs" dxfId="26" priority="50" operator="equal">
      <formula>"Vidéo"</formula>
    </cfRule>
  </conditionalFormatting>
  <conditionalFormatting sqref="X3:X58">
    <cfRule type="cellIs" dxfId="25" priority="48" operator="equal">
      <formula>"Volley après-midi"</formula>
    </cfRule>
  </conditionalFormatting>
  <conditionalFormatting sqref="R3:S58">
    <cfRule type="cellIs" dxfId="24" priority="54" operator="equal">
      <formula>"Repos matin"</formula>
    </cfRule>
  </conditionalFormatting>
  <conditionalFormatting sqref="T3:T58">
    <cfRule type="cellIs" dxfId="23" priority="52" operator="equal">
      <formula>"Repos journée"</formula>
    </cfRule>
  </conditionalFormatting>
  <conditionalFormatting sqref="N59 M3:M58">
    <cfRule type="cellIs" dxfId="22" priority="59" operator="equal">
      <formula>"Musculation matin"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annuel horaire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2014-06-18T12:28:46Z</dcterms:created>
  <dcterms:modified xsi:type="dcterms:W3CDTF">2014-06-18T12:38:01Z</dcterms:modified>
</cp:coreProperties>
</file>