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0115" windowHeight="9270"/>
  </bookViews>
  <sheets>
    <sheet name="Planning annuel horaire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</externalReferences>
  <definedNames>
    <definedName name="__________________CMJ1" localSheetId="0">[1]Bosco!#REF!</definedName>
    <definedName name="__________________CMJ1">[1]Bosco!#REF!</definedName>
    <definedName name="__________________CMJ2" localSheetId="0">[1]Bosco!#REF!</definedName>
    <definedName name="__________________CMJ2">[1]Bosco!#REF!</definedName>
    <definedName name="__________________CMJ3" localSheetId="0">[1]Bosco!#REF!</definedName>
    <definedName name="__________________CMJ3">[1]Bosco!#REF!</definedName>
    <definedName name="__________________SJE1" localSheetId="0">[1]Bosco!#REF!</definedName>
    <definedName name="__________________SJE1">[1]Bosco!#REF!</definedName>
    <definedName name="__________________SJE2" localSheetId="0">[1]Bosco!#REF!</definedName>
    <definedName name="__________________SJE2">[1]Bosco!#REF!</definedName>
    <definedName name="__________________SJE3" localSheetId="0">[1]Bosco!#REF!</definedName>
    <definedName name="__________________SJE3">[1]Bosco!#REF!</definedName>
    <definedName name="________________CMJ1" localSheetId="0">[1]Bosco!#REF!</definedName>
    <definedName name="________________CMJ1">[1]Bosco!#REF!</definedName>
    <definedName name="________________CMJ2" localSheetId="0">[1]Bosco!#REF!</definedName>
    <definedName name="________________CMJ2">[1]Bosco!#REF!</definedName>
    <definedName name="________________CMJ3" localSheetId="0">[1]Bosco!#REF!</definedName>
    <definedName name="________________CMJ3">[1]Bosco!#REF!</definedName>
    <definedName name="________________SJE1" localSheetId="0">[1]Bosco!#REF!</definedName>
    <definedName name="________________SJE1">[1]Bosco!#REF!</definedName>
    <definedName name="________________SJE2" localSheetId="0">[1]Bosco!#REF!</definedName>
    <definedName name="________________SJE2">[1]Bosco!#REF!</definedName>
    <definedName name="________________SJE3" localSheetId="0">[1]Bosco!#REF!</definedName>
    <definedName name="________________SJE3">[1]Bosco!#REF!</definedName>
    <definedName name="_______________CMJ1" localSheetId="0">[1]Bosco!#REF!</definedName>
    <definedName name="_______________CMJ1">[1]Bosco!#REF!</definedName>
    <definedName name="_______________CMJ2" localSheetId="0">[1]Bosco!#REF!</definedName>
    <definedName name="_______________CMJ2">[1]Bosco!#REF!</definedName>
    <definedName name="_______________CMJ3" localSheetId="0">[1]Bosco!#REF!</definedName>
    <definedName name="_______________CMJ3">[1]Bosco!#REF!</definedName>
    <definedName name="_______________SJE1" localSheetId="0">[1]Bosco!#REF!</definedName>
    <definedName name="_______________SJE1">[1]Bosco!#REF!</definedName>
    <definedName name="_______________SJE2" localSheetId="0">[1]Bosco!#REF!</definedName>
    <definedName name="_______________SJE2">[1]Bosco!#REF!</definedName>
    <definedName name="_______________SJE3" localSheetId="0">[1]Bosco!#REF!</definedName>
    <definedName name="_______________SJE3">[1]Bosco!#REF!</definedName>
    <definedName name="______________CMJ1" localSheetId="0">[1]Bosco!#REF!</definedName>
    <definedName name="______________CMJ1">[1]Bosco!#REF!</definedName>
    <definedName name="______________CMJ2" localSheetId="0">[1]Bosco!#REF!</definedName>
    <definedName name="______________CMJ2">[1]Bosco!#REF!</definedName>
    <definedName name="______________CMJ3" localSheetId="0">[1]Bosco!#REF!</definedName>
    <definedName name="______________CMJ3">[1]Bosco!#REF!</definedName>
    <definedName name="______________SJE1" localSheetId="0">[1]Bosco!#REF!</definedName>
    <definedName name="______________SJE1">[1]Bosco!#REF!</definedName>
    <definedName name="______________SJE2" localSheetId="0">[1]Bosco!#REF!</definedName>
    <definedName name="______________SJE2">[1]Bosco!#REF!</definedName>
    <definedName name="______________SJE3" localSheetId="0">[1]Bosco!#REF!</definedName>
    <definedName name="______________SJE3">[1]Bosco!#REF!</definedName>
    <definedName name="_____________CMJ1" localSheetId="0">[1]Bosco!#REF!</definedName>
    <definedName name="_____________CMJ1">[1]Bosco!#REF!</definedName>
    <definedName name="_____________CMJ2" localSheetId="0">[1]Bosco!#REF!</definedName>
    <definedName name="_____________CMJ2">[1]Bosco!#REF!</definedName>
    <definedName name="_____________CMJ3" localSheetId="0">[1]Bosco!#REF!</definedName>
    <definedName name="_____________CMJ3">[1]Bosco!#REF!</definedName>
    <definedName name="_____________PTI1" localSheetId="0">#REF!</definedName>
    <definedName name="_____________PTI1">#REF!</definedName>
    <definedName name="_____________PTI11" localSheetId="0">#REF!</definedName>
    <definedName name="_____________PTI11">#REF!</definedName>
    <definedName name="_____________PTI13" localSheetId="0">#REF!</definedName>
    <definedName name="_____________PTI13">#REF!</definedName>
    <definedName name="_____________PTI14" localSheetId="0">#REF!</definedName>
    <definedName name="_____________PTI14">#REF!</definedName>
    <definedName name="_____________PTI15" localSheetId="0">#REF!</definedName>
    <definedName name="_____________PTI15">#REF!</definedName>
    <definedName name="_____________PTI16" localSheetId="0">#REF!</definedName>
    <definedName name="_____________PTI16">#REF!</definedName>
    <definedName name="_____________PTI17" localSheetId="0">#REF!</definedName>
    <definedName name="_____________PTI17">#REF!</definedName>
    <definedName name="_____________PTI18" localSheetId="0">#REF!</definedName>
    <definedName name="_____________PTI18">#REF!</definedName>
    <definedName name="_____________PTI19" localSheetId="0">#REF!</definedName>
    <definedName name="_____________PTI19">#REF!</definedName>
    <definedName name="_____________PTI2" localSheetId="0">#REF!</definedName>
    <definedName name="_____________PTI2">#REF!</definedName>
    <definedName name="_____________PTI21" localSheetId="0">#REF!</definedName>
    <definedName name="_____________PTI21">#REF!</definedName>
    <definedName name="_____________PTI3" localSheetId="0">#REF!</definedName>
    <definedName name="_____________PTI3">#REF!</definedName>
    <definedName name="_____________PTI4" localSheetId="0">#REF!</definedName>
    <definedName name="_____________PTI4">#REF!</definedName>
    <definedName name="_____________PTI5" localSheetId="0">#REF!</definedName>
    <definedName name="_____________PTI5">#REF!</definedName>
    <definedName name="_____________PTI6" localSheetId="0">#REF!</definedName>
    <definedName name="_____________PTI6">#REF!</definedName>
    <definedName name="_____________PTI7" localSheetId="0">#REF!</definedName>
    <definedName name="_____________PTI7">#REF!</definedName>
    <definedName name="_____________PTI8" localSheetId="0">#REF!</definedName>
    <definedName name="_____________PTI8">#REF!</definedName>
    <definedName name="_____________PTI9" localSheetId="0">#REF!</definedName>
    <definedName name="_____________PTI9">#REF!</definedName>
    <definedName name="_____________SJE1" localSheetId="0">[1]Bosco!#REF!</definedName>
    <definedName name="_____________SJE1">[1]Bosco!#REF!</definedName>
    <definedName name="_____________SJE2" localSheetId="0">[1]Bosco!#REF!</definedName>
    <definedName name="_____________SJE2">[1]Bosco!#REF!</definedName>
    <definedName name="_____________SJE3" localSheetId="0">[1]Bosco!#REF!</definedName>
    <definedName name="_____________SJE3">[1]Bosco!#REF!</definedName>
    <definedName name="____________CMJ1" localSheetId="0">[1]Bosco!#REF!</definedName>
    <definedName name="____________CMJ1">[1]Bosco!#REF!</definedName>
    <definedName name="____________CMJ2" localSheetId="0">[1]Bosco!#REF!</definedName>
    <definedName name="____________CMJ2">[1]Bosco!#REF!</definedName>
    <definedName name="____________CMJ3" localSheetId="0">[1]Bosco!#REF!</definedName>
    <definedName name="____________CMJ3">[1]Bosco!#REF!</definedName>
    <definedName name="____________PTI1" localSheetId="0">#REF!</definedName>
    <definedName name="____________PTI1">#REF!</definedName>
    <definedName name="____________PTI11" localSheetId="0">#REF!</definedName>
    <definedName name="____________PTI11">#REF!</definedName>
    <definedName name="____________PTI13" localSheetId="0">#REF!</definedName>
    <definedName name="____________PTI13">#REF!</definedName>
    <definedName name="____________PTI14" localSheetId="0">#REF!</definedName>
    <definedName name="____________PTI14">#REF!</definedName>
    <definedName name="____________PTI15" localSheetId="0">#REF!</definedName>
    <definedName name="____________PTI15">#REF!</definedName>
    <definedName name="____________PTI16" localSheetId="0">#REF!</definedName>
    <definedName name="____________PTI16">#REF!</definedName>
    <definedName name="____________PTI17" localSheetId="0">#REF!</definedName>
    <definedName name="____________PTI17">#REF!</definedName>
    <definedName name="____________PTI18" localSheetId="0">#REF!</definedName>
    <definedName name="____________PTI18">#REF!</definedName>
    <definedName name="____________PTI19" localSheetId="0">#REF!</definedName>
    <definedName name="____________PTI19">#REF!</definedName>
    <definedName name="____________PTI2" localSheetId="0">#REF!</definedName>
    <definedName name="____________PTI2">#REF!</definedName>
    <definedName name="____________PTI21" localSheetId="0">#REF!</definedName>
    <definedName name="____________PTI21">#REF!</definedName>
    <definedName name="____________PTI3" localSheetId="0">#REF!</definedName>
    <definedName name="____________PTI3">#REF!</definedName>
    <definedName name="____________PTI4" localSheetId="0">#REF!</definedName>
    <definedName name="____________PTI4">#REF!</definedName>
    <definedName name="____________PTI5" localSheetId="0">#REF!</definedName>
    <definedName name="____________PTI5">#REF!</definedName>
    <definedName name="____________PTI6" localSheetId="0">#REF!</definedName>
    <definedName name="____________PTI6">#REF!</definedName>
    <definedName name="____________PTI7" localSheetId="0">#REF!</definedName>
    <definedName name="____________PTI7">#REF!</definedName>
    <definedName name="____________PTI8" localSheetId="0">#REF!</definedName>
    <definedName name="____________PTI8">#REF!</definedName>
    <definedName name="____________PTI9" localSheetId="0">#REF!</definedName>
    <definedName name="____________PTI9">#REF!</definedName>
    <definedName name="____________SJE1" localSheetId="0">[1]Bosco!#REF!</definedName>
    <definedName name="____________SJE1">[1]Bosco!#REF!</definedName>
    <definedName name="____________SJE2" localSheetId="0">[1]Bosco!#REF!</definedName>
    <definedName name="____________SJE2">[1]Bosco!#REF!</definedName>
    <definedName name="____________SJE3" localSheetId="0">[1]Bosco!#REF!</definedName>
    <definedName name="____________SJE3">[1]Bosco!#REF!</definedName>
    <definedName name="___________CMJ1" localSheetId="0">[1]Bosco!#REF!</definedName>
    <definedName name="___________CMJ1">[1]Bosco!#REF!</definedName>
    <definedName name="___________CMJ2" localSheetId="0">[1]Bosco!#REF!</definedName>
    <definedName name="___________CMJ2">[1]Bosco!#REF!</definedName>
    <definedName name="___________CMJ3" localSheetId="0">[1]Bosco!#REF!</definedName>
    <definedName name="___________CMJ3">[1]Bosco!#REF!</definedName>
    <definedName name="___________PTI1" localSheetId="0">#REF!</definedName>
    <definedName name="___________PTI1">#REF!</definedName>
    <definedName name="___________PTI11" localSheetId="0">#REF!</definedName>
    <definedName name="___________PTI11">#REF!</definedName>
    <definedName name="___________PTI12" localSheetId="0">#REF!</definedName>
    <definedName name="___________PTI12">#REF!</definedName>
    <definedName name="___________PTI13" localSheetId="0">#REF!</definedName>
    <definedName name="___________PTI13">#REF!</definedName>
    <definedName name="___________PTI14" localSheetId="0">#REF!</definedName>
    <definedName name="___________PTI14">#REF!</definedName>
    <definedName name="___________PTI15" localSheetId="0">#REF!</definedName>
    <definedName name="___________PTI15">#REF!</definedName>
    <definedName name="___________PTI16" localSheetId="0">#REF!</definedName>
    <definedName name="___________PTI16">#REF!</definedName>
    <definedName name="___________PTI17" localSheetId="0">#REF!</definedName>
    <definedName name="___________PTI17">#REF!</definedName>
    <definedName name="___________PTI18" localSheetId="0">#REF!</definedName>
    <definedName name="___________PTI18">#REF!</definedName>
    <definedName name="___________PTI19" localSheetId="0">#REF!</definedName>
    <definedName name="___________PTI19">#REF!</definedName>
    <definedName name="___________PTI2" localSheetId="0">#REF!</definedName>
    <definedName name="___________PTI2">#REF!</definedName>
    <definedName name="___________PTI20" localSheetId="0">#REF!</definedName>
    <definedName name="___________PTI20">#REF!</definedName>
    <definedName name="___________PTI21" localSheetId="0">#REF!</definedName>
    <definedName name="___________PTI21">#REF!</definedName>
    <definedName name="___________PTI3" localSheetId="0">#REF!</definedName>
    <definedName name="___________PTI3">#REF!</definedName>
    <definedName name="___________PTI4" localSheetId="0">#REF!</definedName>
    <definedName name="___________PTI4">#REF!</definedName>
    <definedName name="___________PTI5" localSheetId="0">#REF!</definedName>
    <definedName name="___________PTI5">#REF!</definedName>
    <definedName name="___________PTI6" localSheetId="0">#REF!</definedName>
    <definedName name="___________PTI6">#REF!</definedName>
    <definedName name="___________PTI7" localSheetId="0">#REF!</definedName>
    <definedName name="___________PTI7">#REF!</definedName>
    <definedName name="___________PTI8" localSheetId="0">#REF!</definedName>
    <definedName name="___________PTI8">#REF!</definedName>
    <definedName name="___________PTI9" localSheetId="0">#REF!</definedName>
    <definedName name="___________PTI9">#REF!</definedName>
    <definedName name="___________SJE1" localSheetId="0">[1]Bosco!#REF!</definedName>
    <definedName name="___________SJE1">[1]Bosco!#REF!</definedName>
    <definedName name="___________SJE2" localSheetId="0">[1]Bosco!#REF!</definedName>
    <definedName name="___________SJE2">[1]Bosco!#REF!</definedName>
    <definedName name="___________SJE3" localSheetId="0">[1]Bosco!#REF!</definedName>
    <definedName name="___________SJE3">[1]Bosco!#REF!</definedName>
    <definedName name="__________CAE10" localSheetId="0">'[2]Programme indiv'!$I$9</definedName>
    <definedName name="__________CAE10">'[3]Programme indiv'!$I$9</definedName>
    <definedName name="__________CAE7" localSheetId="0">[2]Energetique!$F$19</definedName>
    <definedName name="__________CAE7">[3]Energetique!$F$19</definedName>
    <definedName name="__________CMJ1" localSheetId="0">[4]Bosco!#REF!</definedName>
    <definedName name="__________CMJ1">[4]Bosco!#REF!</definedName>
    <definedName name="__________CMJ2" localSheetId="0">[4]Bosco!#REF!</definedName>
    <definedName name="__________CMJ2">[4]Bosco!#REF!</definedName>
    <definedName name="__________CMJ3" localSheetId="0">[4]Bosco!#REF!</definedName>
    <definedName name="__________CMJ3">[4]Bosco!#REF!</definedName>
    <definedName name="__________PTI1" localSheetId="0">#REF!</definedName>
    <definedName name="__________PTI1">#REF!</definedName>
    <definedName name="__________PTI10" localSheetId="0">[2]Force!$F$56</definedName>
    <definedName name="__________PTI10">[3]Force!$F$56</definedName>
    <definedName name="__________PTI11" localSheetId="0">#REF!</definedName>
    <definedName name="__________PTI11">#REF!</definedName>
    <definedName name="__________PTI12" localSheetId="0">#REF!</definedName>
    <definedName name="__________PTI12">#REF!</definedName>
    <definedName name="__________PTI13" localSheetId="0">#REF!</definedName>
    <definedName name="__________PTI13">#REF!</definedName>
    <definedName name="__________PTI14" localSheetId="0">#REF!</definedName>
    <definedName name="__________PTI14">#REF!</definedName>
    <definedName name="__________PTI15" localSheetId="0">#REF!</definedName>
    <definedName name="__________PTI15">#REF!</definedName>
    <definedName name="__________PTI16" localSheetId="0">#REF!</definedName>
    <definedName name="__________PTI16">#REF!</definedName>
    <definedName name="__________PTI17" localSheetId="0">#REF!</definedName>
    <definedName name="__________PTI17">#REF!</definedName>
    <definedName name="__________PTI18" localSheetId="0">#REF!</definedName>
    <definedName name="__________PTI18">#REF!</definedName>
    <definedName name="__________PTI19" localSheetId="0">#REF!</definedName>
    <definedName name="__________PTI19">#REF!</definedName>
    <definedName name="__________PTI2" localSheetId="0">#REF!</definedName>
    <definedName name="__________PTI2">#REF!</definedName>
    <definedName name="__________PTI20" localSheetId="0">#REF!</definedName>
    <definedName name="__________PTI20">#REF!</definedName>
    <definedName name="__________PTI21" localSheetId="0">#REF!</definedName>
    <definedName name="__________PTI21">#REF!</definedName>
    <definedName name="__________PTI3" localSheetId="0">#REF!</definedName>
    <definedName name="__________PTI3">#REF!</definedName>
    <definedName name="__________PTI4" localSheetId="0">#REF!</definedName>
    <definedName name="__________PTI4">#REF!</definedName>
    <definedName name="__________PTI5" localSheetId="0">#REF!</definedName>
    <definedName name="__________PTI5">#REF!</definedName>
    <definedName name="__________PTI6" localSheetId="0">#REF!</definedName>
    <definedName name="__________PTI6">#REF!</definedName>
    <definedName name="__________PTI7" localSheetId="0">#REF!</definedName>
    <definedName name="__________PTI7">#REF!</definedName>
    <definedName name="__________PTI8" localSheetId="0">#REF!</definedName>
    <definedName name="__________PTI8">#REF!</definedName>
    <definedName name="__________PTI9" localSheetId="0">#REF!</definedName>
    <definedName name="__________PTI9">#REF!</definedName>
    <definedName name="__________PTS3" localSheetId="0">[2]Force!$F$109</definedName>
    <definedName name="__________PTS3">[3]Force!$F$109</definedName>
    <definedName name="__________PTS4" localSheetId="0">[2]Force!$F$141</definedName>
    <definedName name="__________PTS4">[3]Force!$F$141</definedName>
    <definedName name="__________RM5" localSheetId="0">[2]Force!$F$2</definedName>
    <definedName name="__________RM5">[3]Force!$F$2</definedName>
    <definedName name="__________RM6" localSheetId="0">[2]Force!$F$30</definedName>
    <definedName name="__________RM6">[3]Force!$F$30</definedName>
    <definedName name="__________SJE1" localSheetId="0">[4]Bosco!#REF!</definedName>
    <definedName name="__________SJE1">[4]Bosco!#REF!</definedName>
    <definedName name="__________SJE2" localSheetId="0">[4]Bosco!#REF!</definedName>
    <definedName name="__________SJE2">[4]Bosco!#REF!</definedName>
    <definedName name="__________SJE3" localSheetId="0">[4]Bosco!#REF!</definedName>
    <definedName name="__________SJE3">[4]Bosco!#REF!</definedName>
    <definedName name="__________VF1" localSheetId="0">[2]vitesse!$F$2</definedName>
    <definedName name="__________VF1">[3]vitesse!$F$2</definedName>
    <definedName name="__________VF2" localSheetId="0">[2]vitesse!$F$25</definedName>
    <definedName name="__________VF2">[3]vitesse!$F$25</definedName>
    <definedName name="__________VF3" localSheetId="0">[2]vitesse!$F$48</definedName>
    <definedName name="__________VF3">[3]vitesse!$F$48</definedName>
    <definedName name="__________VH1" localSheetId="0">[2]vitesse!$F$88</definedName>
    <definedName name="__________VH1">[3]vitesse!$F$88</definedName>
    <definedName name="_________CAE10" localSheetId="0">'[2]Programme indiv'!$I$9</definedName>
    <definedName name="_________CAE10">'[3]Programme indiv'!$I$9</definedName>
    <definedName name="_________CAE7" localSheetId="0">[2]Energetique!$F$19</definedName>
    <definedName name="_________CAE7">[3]Energetique!$F$19</definedName>
    <definedName name="_________CMJ1" localSheetId="0">[1]Bosco!#REF!</definedName>
    <definedName name="_________CMJ1">[1]Bosco!#REF!</definedName>
    <definedName name="_________CMJ2" localSheetId="0">[1]Bosco!#REF!</definedName>
    <definedName name="_________CMJ2">[1]Bosco!#REF!</definedName>
    <definedName name="_________CMJ3" localSheetId="0">[1]Bosco!#REF!</definedName>
    <definedName name="_________CMJ3">[1]Bosco!#REF!</definedName>
    <definedName name="_________PTI1" localSheetId="0">#REF!</definedName>
    <definedName name="_________PTI1">#REF!</definedName>
    <definedName name="_________PTI10" localSheetId="0">[2]Force!$F$56</definedName>
    <definedName name="_________PTI10">[3]Force!$F$56</definedName>
    <definedName name="_________PTI11" localSheetId="0">#REF!</definedName>
    <definedName name="_________PTI11">#REF!</definedName>
    <definedName name="_________PTI12" localSheetId="0">'[5]matrice micro'!#REF!</definedName>
    <definedName name="_________PTI12">'[6]matrice micro'!#REF!</definedName>
    <definedName name="_________PTI13" localSheetId="0">#REF!</definedName>
    <definedName name="_________PTI13">#REF!</definedName>
    <definedName name="_________PTI14" localSheetId="0">#REF!</definedName>
    <definedName name="_________PTI14">#REF!</definedName>
    <definedName name="_________PTI15" localSheetId="0">#REF!</definedName>
    <definedName name="_________PTI15">#REF!</definedName>
    <definedName name="_________PTI16" localSheetId="0">#REF!</definedName>
    <definedName name="_________PTI16">#REF!</definedName>
    <definedName name="_________PTI17" localSheetId="0">#REF!</definedName>
    <definedName name="_________PTI17">#REF!</definedName>
    <definedName name="_________PTI18" localSheetId="0">#REF!</definedName>
    <definedName name="_________PTI18">#REF!</definedName>
    <definedName name="_________PTI19" localSheetId="0">#REF!</definedName>
    <definedName name="_________PTI19">#REF!</definedName>
    <definedName name="_________PTI2" localSheetId="0">#REF!</definedName>
    <definedName name="_________PTI2">#REF!</definedName>
    <definedName name="_________PTI20" localSheetId="0">'[5]matrice micro'!#REF!</definedName>
    <definedName name="_________PTI20">'[6]matrice micro'!#REF!</definedName>
    <definedName name="_________PTI21" localSheetId="0">#REF!</definedName>
    <definedName name="_________PTI21">#REF!</definedName>
    <definedName name="_________PTI3" localSheetId="0">#REF!</definedName>
    <definedName name="_________PTI3">#REF!</definedName>
    <definedName name="_________PTI4" localSheetId="0">#REF!</definedName>
    <definedName name="_________PTI4">#REF!</definedName>
    <definedName name="_________PTI5" localSheetId="0">#REF!</definedName>
    <definedName name="_________PTI5">#REF!</definedName>
    <definedName name="_________PTI6" localSheetId="0">#REF!</definedName>
    <definedName name="_________PTI6">#REF!</definedName>
    <definedName name="_________PTI7" localSheetId="0">#REF!</definedName>
    <definedName name="_________PTI7">#REF!</definedName>
    <definedName name="_________PTI8" localSheetId="0">#REF!</definedName>
    <definedName name="_________PTI8">#REF!</definedName>
    <definedName name="_________PTI9" localSheetId="0">#REF!</definedName>
    <definedName name="_________PTI9">#REF!</definedName>
    <definedName name="_________PTS3" localSheetId="0">[2]Force!$F$109</definedName>
    <definedName name="_________PTS3">[3]Force!$F$109</definedName>
    <definedName name="_________PTS4" localSheetId="0">[2]Force!$F$141</definedName>
    <definedName name="_________PTS4">[3]Force!$F$141</definedName>
    <definedName name="_________RM5" localSheetId="0">[2]Force!$F$2</definedName>
    <definedName name="_________RM5">[3]Force!$F$2</definedName>
    <definedName name="_________RM6" localSheetId="0">[2]Force!$F$30</definedName>
    <definedName name="_________RM6">[3]Force!$F$30</definedName>
    <definedName name="_________SJE1" localSheetId="0">[1]Bosco!#REF!</definedName>
    <definedName name="_________SJE1">[1]Bosco!#REF!</definedName>
    <definedName name="_________SJE2" localSheetId="0">[1]Bosco!#REF!</definedName>
    <definedName name="_________SJE2">[1]Bosco!#REF!</definedName>
    <definedName name="_________SJE3" localSheetId="0">[1]Bosco!#REF!</definedName>
    <definedName name="_________SJE3">[1]Bosco!#REF!</definedName>
    <definedName name="_________VF1" localSheetId="0">[2]vitesse!$F$2</definedName>
    <definedName name="_________VF1">[3]vitesse!$F$2</definedName>
    <definedName name="_________VF2" localSheetId="0">[2]vitesse!$F$25</definedName>
    <definedName name="_________VF2">[3]vitesse!$F$25</definedName>
    <definedName name="_________VF3" localSheetId="0">[2]vitesse!$F$48</definedName>
    <definedName name="_________VF3">[3]vitesse!$F$48</definedName>
    <definedName name="_________VH1" localSheetId="0">[2]vitesse!$F$88</definedName>
    <definedName name="_________VH1">[3]vitesse!$F$88</definedName>
    <definedName name="________CAE10">'[3]Programme indiv'!$I$9</definedName>
    <definedName name="________CAE7">[3]Energetique!$F$19</definedName>
    <definedName name="________CMJ1" localSheetId="0">[4]Bosco!#REF!</definedName>
    <definedName name="________CMJ1">[4]Bosco!#REF!</definedName>
    <definedName name="________CMJ2" localSheetId="0">[4]Bosco!#REF!</definedName>
    <definedName name="________CMJ2">[4]Bosco!#REF!</definedName>
    <definedName name="________CMJ3" localSheetId="0">[4]Bosco!#REF!</definedName>
    <definedName name="________CMJ3">[4]Bosco!#REF!</definedName>
    <definedName name="________PTI1" localSheetId="0">#REF!</definedName>
    <definedName name="________PTI1">#REF!</definedName>
    <definedName name="________PTI10">[3]Force!$F$56</definedName>
    <definedName name="________PTI11" localSheetId="0">#REF!</definedName>
    <definedName name="________PTI11">#REF!</definedName>
    <definedName name="________PTI12" localSheetId="0">#REF!</definedName>
    <definedName name="________PTI12">#REF!</definedName>
    <definedName name="________PTI13" localSheetId="0">#REF!</definedName>
    <definedName name="________PTI13">#REF!</definedName>
    <definedName name="________PTI14" localSheetId="0">#REF!</definedName>
    <definedName name="________PTI14">#REF!</definedName>
    <definedName name="________PTI15" localSheetId="0">#REF!</definedName>
    <definedName name="________PTI15">#REF!</definedName>
    <definedName name="________PTI16" localSheetId="0">#REF!</definedName>
    <definedName name="________PTI16">#REF!</definedName>
    <definedName name="________PTI17" localSheetId="0">#REF!</definedName>
    <definedName name="________PTI17">#REF!</definedName>
    <definedName name="________PTI18" localSheetId="0">#REF!</definedName>
    <definedName name="________PTI18">#REF!</definedName>
    <definedName name="________PTI19" localSheetId="0">#REF!</definedName>
    <definedName name="________PTI19">#REF!</definedName>
    <definedName name="________PTI2" localSheetId="0">#REF!</definedName>
    <definedName name="________PTI2">#REF!</definedName>
    <definedName name="________PTI20" localSheetId="0">#REF!</definedName>
    <definedName name="________PTI20">#REF!</definedName>
    <definedName name="________PTI21" localSheetId="0">#REF!</definedName>
    <definedName name="________PTI21">#REF!</definedName>
    <definedName name="________PTI3" localSheetId="0">#REF!</definedName>
    <definedName name="________PTI3">#REF!</definedName>
    <definedName name="________PTI4" localSheetId="0">#REF!</definedName>
    <definedName name="________PTI4">#REF!</definedName>
    <definedName name="________PTI5" localSheetId="0">#REF!</definedName>
    <definedName name="________PTI5">#REF!</definedName>
    <definedName name="________PTI6" localSheetId="0">#REF!</definedName>
    <definedName name="________PTI6">#REF!</definedName>
    <definedName name="________PTI7" localSheetId="0">#REF!</definedName>
    <definedName name="________PTI7">#REF!</definedName>
    <definedName name="________PTI8" localSheetId="0">#REF!</definedName>
    <definedName name="________PTI8">#REF!</definedName>
    <definedName name="________PTI9" localSheetId="0">#REF!</definedName>
    <definedName name="________PTI9">#REF!</definedName>
    <definedName name="________PTS3">[3]Force!$F$109</definedName>
    <definedName name="________PTS4">[3]Force!$F$141</definedName>
    <definedName name="________RM5">[3]Force!$F$2</definedName>
    <definedName name="________RM6">[3]Force!$F$30</definedName>
    <definedName name="________SJE1" localSheetId="0">[4]Bosco!#REF!</definedName>
    <definedName name="________SJE1">[4]Bosco!#REF!</definedName>
    <definedName name="________SJE2" localSheetId="0">[4]Bosco!#REF!</definedName>
    <definedName name="________SJE2">[4]Bosco!#REF!</definedName>
    <definedName name="________SJE3" localSheetId="0">[4]Bosco!#REF!</definedName>
    <definedName name="________SJE3">[4]Bosco!#REF!</definedName>
    <definedName name="________VF1">[3]vitesse!$F$2</definedName>
    <definedName name="________VF2">[3]vitesse!$F$25</definedName>
    <definedName name="________VF3">[3]vitesse!$F$48</definedName>
    <definedName name="________VH1">[3]vitesse!$F$88</definedName>
    <definedName name="_______CAE10">'[3]Programme indiv'!$I$9</definedName>
    <definedName name="_______CAE7">[3]Energetique!$F$19</definedName>
    <definedName name="_______CMJ1" localSheetId="0">[1]Bosco!#REF!</definedName>
    <definedName name="_______CMJ1">[1]Bosco!#REF!</definedName>
    <definedName name="_______CMJ2" localSheetId="0">[1]Bosco!#REF!</definedName>
    <definedName name="_______CMJ2">[1]Bosco!#REF!</definedName>
    <definedName name="_______CMJ3" localSheetId="0">[1]Bosco!#REF!</definedName>
    <definedName name="_______CMJ3">[1]Bosco!#REF!</definedName>
    <definedName name="_______PTI1" localSheetId="0">#REF!</definedName>
    <definedName name="_______PTI1">#REF!</definedName>
    <definedName name="_______PTI10">[3]Force!$F$56</definedName>
    <definedName name="_______PTI11" localSheetId="0">#REF!</definedName>
    <definedName name="_______PTI11">#REF!</definedName>
    <definedName name="_______PTI12" localSheetId="0">#REF!</definedName>
    <definedName name="_______PTI12">#REF!</definedName>
    <definedName name="_______PTI13" localSheetId="0">#REF!</definedName>
    <definedName name="_______PTI13">#REF!</definedName>
    <definedName name="_______PTI14" localSheetId="0">#REF!</definedName>
    <definedName name="_______PTI14">#REF!</definedName>
    <definedName name="_______PTI15" localSheetId="0">#REF!</definedName>
    <definedName name="_______PTI15">#REF!</definedName>
    <definedName name="_______PTI16" localSheetId="0">#REF!</definedName>
    <definedName name="_______PTI16">#REF!</definedName>
    <definedName name="_______PTI17" localSheetId="0">#REF!</definedName>
    <definedName name="_______PTI17">#REF!</definedName>
    <definedName name="_______PTI18" localSheetId="0">#REF!</definedName>
    <definedName name="_______PTI18">#REF!</definedName>
    <definedName name="_______PTI19" localSheetId="0">#REF!</definedName>
    <definedName name="_______PTI19">#REF!</definedName>
    <definedName name="_______PTI2" localSheetId="0">#REF!</definedName>
    <definedName name="_______PTI2">#REF!</definedName>
    <definedName name="_______PTI20" localSheetId="0">#REF!</definedName>
    <definedName name="_______PTI20">#REF!</definedName>
    <definedName name="_______PTI21" localSheetId="0">#REF!</definedName>
    <definedName name="_______PTI21">#REF!</definedName>
    <definedName name="_______PTI3" localSheetId="0">#REF!</definedName>
    <definedName name="_______PTI3">#REF!</definedName>
    <definedName name="_______PTI4" localSheetId="0">#REF!</definedName>
    <definedName name="_______PTI4">#REF!</definedName>
    <definedName name="_______PTI5" localSheetId="0">#REF!</definedName>
    <definedName name="_______PTI5">#REF!</definedName>
    <definedName name="_______PTI6" localSheetId="0">#REF!</definedName>
    <definedName name="_______PTI6">#REF!</definedName>
    <definedName name="_______PTI7" localSheetId="0">#REF!</definedName>
    <definedName name="_______PTI7">#REF!</definedName>
    <definedName name="_______PTI8" localSheetId="0">#REF!</definedName>
    <definedName name="_______PTI8">#REF!</definedName>
    <definedName name="_______PTI9" localSheetId="0">#REF!</definedName>
    <definedName name="_______PTI9">#REF!</definedName>
    <definedName name="_______PTS3">[3]Force!$F$109</definedName>
    <definedName name="_______PTS4">[3]Force!$F$141</definedName>
    <definedName name="_______RM5">[3]Force!$F$2</definedName>
    <definedName name="_______RM6">[3]Force!$F$30</definedName>
    <definedName name="_______SJE1" localSheetId="0">[1]Bosco!#REF!</definedName>
    <definedName name="_______SJE1">[1]Bosco!#REF!</definedName>
    <definedName name="_______SJE2" localSheetId="0">[1]Bosco!#REF!</definedName>
    <definedName name="_______SJE2">[1]Bosco!#REF!</definedName>
    <definedName name="_______SJE3" localSheetId="0">[1]Bosco!#REF!</definedName>
    <definedName name="_______SJE3">[1]Bosco!#REF!</definedName>
    <definedName name="_______VF1">[3]vitesse!$F$2</definedName>
    <definedName name="_______VF2">[3]vitesse!$F$25</definedName>
    <definedName name="_______VF3">[3]vitesse!$F$48</definedName>
    <definedName name="_______VH1">[3]vitesse!$F$88</definedName>
    <definedName name="______CAE10">'[3]Programme indiv'!$I$9</definedName>
    <definedName name="______CAE7">[3]Energetique!$F$19</definedName>
    <definedName name="______CMJ1" localSheetId="0">[1]Bosco!#REF!</definedName>
    <definedName name="______CMJ1">[1]Bosco!#REF!</definedName>
    <definedName name="______CMJ2" localSheetId="0">[1]Bosco!#REF!</definedName>
    <definedName name="______CMJ2">[1]Bosco!#REF!</definedName>
    <definedName name="______CMJ3" localSheetId="0">[1]Bosco!#REF!</definedName>
    <definedName name="______CMJ3">[1]Bosco!#REF!</definedName>
    <definedName name="______PTI1" localSheetId="0">#REF!</definedName>
    <definedName name="______PTI1">#REF!</definedName>
    <definedName name="______PTI10">[3]Force!$F$56</definedName>
    <definedName name="______PTI11" localSheetId="0">#REF!</definedName>
    <definedName name="______PTI11">#REF!</definedName>
    <definedName name="______PTI12" localSheetId="0">#REF!</definedName>
    <definedName name="______PTI12">#REF!</definedName>
    <definedName name="______PTI13" localSheetId="0">#REF!</definedName>
    <definedName name="______PTI13">#REF!</definedName>
    <definedName name="______PTI14" localSheetId="0">#REF!</definedName>
    <definedName name="______PTI14">#REF!</definedName>
    <definedName name="______PTI15" localSheetId="0">#REF!</definedName>
    <definedName name="______PTI15">#REF!</definedName>
    <definedName name="______PTI16" localSheetId="0">#REF!</definedName>
    <definedName name="______PTI16">#REF!</definedName>
    <definedName name="______PTI17" localSheetId="0">#REF!</definedName>
    <definedName name="______PTI17">#REF!</definedName>
    <definedName name="______PTI18" localSheetId="0">#REF!</definedName>
    <definedName name="______PTI18">#REF!</definedName>
    <definedName name="______PTI19" localSheetId="0">#REF!</definedName>
    <definedName name="______PTI19">#REF!</definedName>
    <definedName name="______PTI2" localSheetId="0">#REF!</definedName>
    <definedName name="______PTI2">#REF!</definedName>
    <definedName name="______PTI20" localSheetId="0">#REF!</definedName>
    <definedName name="______PTI20">#REF!</definedName>
    <definedName name="______PTI21" localSheetId="0">#REF!</definedName>
    <definedName name="______PTI21">#REF!</definedName>
    <definedName name="______PTI3" localSheetId="0">#REF!</definedName>
    <definedName name="______PTI3">#REF!</definedName>
    <definedName name="______PTI4" localSheetId="0">#REF!</definedName>
    <definedName name="______PTI4">#REF!</definedName>
    <definedName name="______PTI5" localSheetId="0">#REF!</definedName>
    <definedName name="______PTI5">#REF!</definedName>
    <definedName name="______PTI6" localSheetId="0">#REF!</definedName>
    <definedName name="______PTI6">#REF!</definedName>
    <definedName name="______PTI7" localSheetId="0">#REF!</definedName>
    <definedName name="______PTI7">#REF!</definedName>
    <definedName name="______PTI8" localSheetId="0">#REF!</definedName>
    <definedName name="______PTI8">#REF!</definedName>
    <definedName name="______PTI9" localSheetId="0">#REF!</definedName>
    <definedName name="______PTI9">#REF!</definedName>
    <definedName name="______PTS3">[3]Force!$F$109</definedName>
    <definedName name="______PTS4">[3]Force!$F$141</definedName>
    <definedName name="______RM5">[3]Force!$F$2</definedName>
    <definedName name="______RM6">[3]Force!$F$30</definedName>
    <definedName name="______SJE1" localSheetId="0">[1]Bosco!#REF!</definedName>
    <definedName name="______SJE1">[1]Bosco!#REF!</definedName>
    <definedName name="______SJE2" localSheetId="0">[1]Bosco!#REF!</definedName>
    <definedName name="______SJE2">[1]Bosco!#REF!</definedName>
    <definedName name="______SJE3" localSheetId="0">[1]Bosco!#REF!</definedName>
    <definedName name="______SJE3">[1]Bosco!#REF!</definedName>
    <definedName name="______VF1">[3]vitesse!$F$2</definedName>
    <definedName name="______VF2">[3]vitesse!$F$25</definedName>
    <definedName name="______VF3">[3]vitesse!$F$48</definedName>
    <definedName name="______VH1">[3]vitesse!$F$88</definedName>
    <definedName name="_____CAE10">'[3]Programme indiv'!$I$9</definedName>
    <definedName name="_____CAE7">[3]Energetique!$F$19</definedName>
    <definedName name="_____CMJ1" localSheetId="0">[1]Bosco!#REF!</definedName>
    <definedName name="_____CMJ1">[1]Bosco!#REF!</definedName>
    <definedName name="_____CMJ2" localSheetId="0">[1]Bosco!#REF!</definedName>
    <definedName name="_____CMJ2">[1]Bosco!#REF!</definedName>
    <definedName name="_____CMJ3" localSheetId="0">[1]Bosco!#REF!</definedName>
    <definedName name="_____CMJ3">[1]Bosco!#REF!</definedName>
    <definedName name="_____PTI1" localSheetId="0">#REF!</definedName>
    <definedName name="_____PTI1">#REF!</definedName>
    <definedName name="_____PTI10">[3]Force!$F$56</definedName>
    <definedName name="_____PTI11" localSheetId="0">#REF!</definedName>
    <definedName name="_____PTI11">#REF!</definedName>
    <definedName name="_____PTI12" localSheetId="0">#REF!</definedName>
    <definedName name="_____PTI12">#REF!</definedName>
    <definedName name="_____PTI13" localSheetId="0">#REF!</definedName>
    <definedName name="_____PTI13">#REF!</definedName>
    <definedName name="_____PTI14" localSheetId="0">#REF!</definedName>
    <definedName name="_____PTI14">#REF!</definedName>
    <definedName name="_____PTI15" localSheetId="0">#REF!</definedName>
    <definedName name="_____PTI15">#REF!</definedName>
    <definedName name="_____PTI16" localSheetId="0">#REF!</definedName>
    <definedName name="_____PTI16">#REF!</definedName>
    <definedName name="_____PTI17" localSheetId="0">#REF!</definedName>
    <definedName name="_____PTI17">#REF!</definedName>
    <definedName name="_____PTI18" localSheetId="0">#REF!</definedName>
    <definedName name="_____PTI18">#REF!</definedName>
    <definedName name="_____PTI19" localSheetId="0">#REF!</definedName>
    <definedName name="_____PTI19">#REF!</definedName>
    <definedName name="_____PTI2" localSheetId="0">#REF!</definedName>
    <definedName name="_____PTI2">#REF!</definedName>
    <definedName name="_____PTI20" localSheetId="0">#REF!</definedName>
    <definedName name="_____PTI20">#REF!</definedName>
    <definedName name="_____PTI21" localSheetId="0">#REF!</definedName>
    <definedName name="_____PTI21">#REF!</definedName>
    <definedName name="_____PTI3" localSheetId="0">#REF!</definedName>
    <definedName name="_____PTI3">#REF!</definedName>
    <definedName name="_____PTI4" localSheetId="0">#REF!</definedName>
    <definedName name="_____PTI4">#REF!</definedName>
    <definedName name="_____PTI5" localSheetId="0">#REF!</definedName>
    <definedName name="_____PTI5">#REF!</definedName>
    <definedName name="_____PTI6" localSheetId="0">#REF!</definedName>
    <definedName name="_____PTI6">#REF!</definedName>
    <definedName name="_____PTI7" localSheetId="0">#REF!</definedName>
    <definedName name="_____PTI7">#REF!</definedName>
    <definedName name="_____PTI8" localSheetId="0">#REF!</definedName>
    <definedName name="_____PTI8">#REF!</definedName>
    <definedName name="_____PTI9" localSheetId="0">#REF!</definedName>
    <definedName name="_____PTI9">#REF!</definedName>
    <definedName name="_____PTS3">[3]Force!$F$109</definedName>
    <definedName name="_____PTS4">[3]Force!$F$141</definedName>
    <definedName name="_____RM5">[3]Force!$F$2</definedName>
    <definedName name="_____RM6">[3]Force!$F$30</definedName>
    <definedName name="_____SJE1" localSheetId="0">[1]Bosco!#REF!</definedName>
    <definedName name="_____SJE1">[1]Bosco!#REF!</definedName>
    <definedName name="_____SJE2" localSheetId="0">[1]Bosco!#REF!</definedName>
    <definedName name="_____SJE2">[1]Bosco!#REF!</definedName>
    <definedName name="_____SJE3" localSheetId="0">[1]Bosco!#REF!</definedName>
    <definedName name="_____SJE3">[1]Bosco!#REF!</definedName>
    <definedName name="_____VF1">[3]vitesse!$F$2</definedName>
    <definedName name="_____VF2">[3]vitesse!$F$25</definedName>
    <definedName name="_____VF3">[3]vitesse!$F$48</definedName>
    <definedName name="_____VH1">[3]vitesse!$F$88</definedName>
    <definedName name="____CAE10">'[3]Programme indiv'!$I$9</definedName>
    <definedName name="____CAE7">[3]Energetique!$F$19</definedName>
    <definedName name="____CMJ1" localSheetId="0">[1]Bosco!#REF!</definedName>
    <definedName name="____CMJ1">[1]Bosco!#REF!</definedName>
    <definedName name="____CMJ2" localSheetId="0">[1]Bosco!#REF!</definedName>
    <definedName name="____CMJ2">[1]Bosco!#REF!</definedName>
    <definedName name="____CMJ3" localSheetId="0">[1]Bosco!#REF!</definedName>
    <definedName name="____CMJ3">[1]Bosco!#REF!</definedName>
    <definedName name="____PTI1" localSheetId="0">#REF!</definedName>
    <definedName name="____PTI1">#REF!</definedName>
    <definedName name="____PTI10">[3]Force!$F$56</definedName>
    <definedName name="____PTI11" localSheetId="0">#REF!</definedName>
    <definedName name="____PTI11">#REF!</definedName>
    <definedName name="____PTI12" localSheetId="0">#REF!</definedName>
    <definedName name="____PTI12">#REF!</definedName>
    <definedName name="____PTI13" localSheetId="0">#REF!</definedName>
    <definedName name="____PTI13">#REF!</definedName>
    <definedName name="____PTI14" localSheetId="0">#REF!</definedName>
    <definedName name="____PTI14">#REF!</definedName>
    <definedName name="____PTI15" localSheetId="0">#REF!</definedName>
    <definedName name="____PTI15">#REF!</definedName>
    <definedName name="____PTI16" localSheetId="0">#REF!</definedName>
    <definedName name="____PTI16">#REF!</definedName>
    <definedName name="____PTI17" localSheetId="0">#REF!</definedName>
    <definedName name="____PTI17">#REF!</definedName>
    <definedName name="____PTI18" localSheetId="0">#REF!</definedName>
    <definedName name="____PTI18">#REF!</definedName>
    <definedName name="____PTI19" localSheetId="0">#REF!</definedName>
    <definedName name="____PTI19">#REF!</definedName>
    <definedName name="____PTI2" localSheetId="0">#REF!</definedName>
    <definedName name="____PTI2">#REF!</definedName>
    <definedName name="____PTI20" localSheetId="0">#REF!</definedName>
    <definedName name="____PTI20">#REF!</definedName>
    <definedName name="____PTI21" localSheetId="0">#REF!</definedName>
    <definedName name="____PTI21">#REF!</definedName>
    <definedName name="____PTI3" localSheetId="0">#REF!</definedName>
    <definedName name="____PTI3">#REF!</definedName>
    <definedName name="____PTI4" localSheetId="0">#REF!</definedName>
    <definedName name="____PTI4">#REF!</definedName>
    <definedName name="____PTI5" localSheetId="0">#REF!</definedName>
    <definedName name="____PTI5">#REF!</definedName>
    <definedName name="____PTI6" localSheetId="0">#REF!</definedName>
    <definedName name="____PTI6">#REF!</definedName>
    <definedName name="____PTI7" localSheetId="0">#REF!</definedName>
    <definedName name="____PTI7">#REF!</definedName>
    <definedName name="____PTI8" localSheetId="0">#REF!</definedName>
    <definedName name="____PTI8">#REF!</definedName>
    <definedName name="____PTI9" localSheetId="0">#REF!</definedName>
    <definedName name="____PTI9">#REF!</definedName>
    <definedName name="____PTS3">[3]Force!$F$109</definedName>
    <definedName name="____PTS4">[3]Force!$F$141</definedName>
    <definedName name="____RM5">[3]Force!$F$2</definedName>
    <definedName name="____RM6">[3]Force!$F$30</definedName>
    <definedName name="____SJE1" localSheetId="0">[1]Bosco!#REF!</definedName>
    <definedName name="____SJE1">[1]Bosco!#REF!</definedName>
    <definedName name="____SJE2" localSheetId="0">[1]Bosco!#REF!</definedName>
    <definedName name="____SJE2">[1]Bosco!#REF!</definedName>
    <definedName name="____SJE3" localSheetId="0">[1]Bosco!#REF!</definedName>
    <definedName name="____SJE3">[1]Bosco!#REF!</definedName>
    <definedName name="____VF1">[3]vitesse!$F$2</definedName>
    <definedName name="____VF2">[3]vitesse!$F$25</definedName>
    <definedName name="____VF3">[3]vitesse!$F$48</definedName>
    <definedName name="____VH1">[3]vitesse!$F$88</definedName>
    <definedName name="___CAE10">'[3]Programme indiv'!$I$9</definedName>
    <definedName name="___CAE7">[3]Energetique!$F$19</definedName>
    <definedName name="___CMJ1" localSheetId="0">[1]Bosco!#REF!</definedName>
    <definedName name="___CMJ1">[1]Bosco!#REF!</definedName>
    <definedName name="___CMJ2" localSheetId="0">[1]Bosco!#REF!</definedName>
    <definedName name="___CMJ2">[1]Bosco!#REF!</definedName>
    <definedName name="___CMJ3" localSheetId="0">[1]Bosco!#REF!</definedName>
    <definedName name="___CMJ3">[1]Bosco!#REF!</definedName>
    <definedName name="___PTI1" localSheetId="0">#REF!</definedName>
    <definedName name="___PTI1">#REF!</definedName>
    <definedName name="___PTI10">[3]Force!$F$56</definedName>
    <definedName name="___PTI11" localSheetId="0">#REF!</definedName>
    <definedName name="___PTI11">#REF!</definedName>
    <definedName name="___PTI12" localSheetId="0">#REF!</definedName>
    <definedName name="___PTI12">#REF!</definedName>
    <definedName name="___PTI13" localSheetId="0">#REF!</definedName>
    <definedName name="___PTI13">#REF!</definedName>
    <definedName name="___PTI14" localSheetId="0">#REF!</definedName>
    <definedName name="___PTI14">#REF!</definedName>
    <definedName name="___PTI15" localSheetId="0">#REF!</definedName>
    <definedName name="___PTI15">#REF!</definedName>
    <definedName name="___PTI16" localSheetId="0">#REF!</definedName>
    <definedName name="___PTI16">#REF!</definedName>
    <definedName name="___PTI17" localSheetId="0">#REF!</definedName>
    <definedName name="___PTI17">#REF!</definedName>
    <definedName name="___PTI18" localSheetId="0">#REF!</definedName>
    <definedName name="___PTI18">#REF!</definedName>
    <definedName name="___PTI19" localSheetId="0">#REF!</definedName>
    <definedName name="___PTI19">#REF!</definedName>
    <definedName name="___PTI2" localSheetId="0">#REF!</definedName>
    <definedName name="___PTI2">#REF!</definedName>
    <definedName name="___PTI20" localSheetId="0">#REF!</definedName>
    <definedName name="___PTI20">#REF!</definedName>
    <definedName name="___PTI21" localSheetId="0">#REF!</definedName>
    <definedName name="___PTI21">#REF!</definedName>
    <definedName name="___PTI3" localSheetId="0">#REF!</definedName>
    <definedName name="___PTI3">#REF!</definedName>
    <definedName name="___PTI4" localSheetId="0">#REF!</definedName>
    <definedName name="___PTI4">#REF!</definedName>
    <definedName name="___PTI5" localSheetId="0">#REF!</definedName>
    <definedName name="___PTI5">#REF!</definedName>
    <definedName name="___PTI6" localSheetId="0">#REF!</definedName>
    <definedName name="___PTI6">#REF!</definedName>
    <definedName name="___PTI7" localSheetId="0">#REF!</definedName>
    <definedName name="___PTI7">#REF!</definedName>
    <definedName name="___PTI8" localSheetId="0">#REF!</definedName>
    <definedName name="___PTI8">#REF!</definedName>
    <definedName name="___PTI9" localSheetId="0">#REF!</definedName>
    <definedName name="___PTI9">#REF!</definedName>
    <definedName name="___PTS3">[3]Force!$F$109</definedName>
    <definedName name="___PTS4">[3]Force!$F$141</definedName>
    <definedName name="___RM5">[3]Force!$F$2</definedName>
    <definedName name="___RM6">[3]Force!$F$30</definedName>
    <definedName name="___SJE1" localSheetId="0">[1]Bosco!#REF!</definedName>
    <definedName name="___SJE1">[1]Bosco!#REF!</definedName>
    <definedName name="___SJE2" localSheetId="0">[1]Bosco!#REF!</definedName>
    <definedName name="___SJE2">[1]Bosco!#REF!</definedName>
    <definedName name="___SJE3" localSheetId="0">[1]Bosco!#REF!</definedName>
    <definedName name="___SJE3">[1]Bosco!#REF!</definedName>
    <definedName name="___VF1">[3]vitesse!$F$2</definedName>
    <definedName name="___VF2">[3]vitesse!$F$25</definedName>
    <definedName name="___VF3">[3]vitesse!$F$48</definedName>
    <definedName name="___VH1">[3]vitesse!$F$88</definedName>
    <definedName name="__CAE10">'[3]Programme indiv'!$I$9</definedName>
    <definedName name="__CAE7">[3]Energetique!$F$19</definedName>
    <definedName name="__CMJ1" localSheetId="0">[1]Bosco!#REF!</definedName>
    <definedName name="__CMJ1">[1]Bosco!#REF!</definedName>
    <definedName name="__CMJ2" localSheetId="0">[1]Bosco!#REF!</definedName>
    <definedName name="__CMJ2">[1]Bosco!#REF!</definedName>
    <definedName name="__CMJ3" localSheetId="0">[1]Bosco!#REF!</definedName>
    <definedName name="__CMJ3">[1]Bosco!#REF!</definedName>
    <definedName name="__PTI1" localSheetId="0">#REF!</definedName>
    <definedName name="__PTI1">#REF!</definedName>
    <definedName name="__PTI10">[3]Force!$F$56</definedName>
    <definedName name="__PTI11" localSheetId="0">#REF!</definedName>
    <definedName name="__PTI11">#REF!</definedName>
    <definedName name="__PTI12" localSheetId="0">#REF!</definedName>
    <definedName name="__PTI12">#REF!</definedName>
    <definedName name="__PTI13" localSheetId="0">#REF!</definedName>
    <definedName name="__PTI13">#REF!</definedName>
    <definedName name="__PTI14" localSheetId="0">#REF!</definedName>
    <definedName name="__PTI14">#REF!</definedName>
    <definedName name="__PTI15" localSheetId="0">#REF!</definedName>
    <definedName name="__PTI15">#REF!</definedName>
    <definedName name="__PTI16" localSheetId="0">#REF!</definedName>
    <definedName name="__PTI16">#REF!</definedName>
    <definedName name="__PTI17" localSheetId="0">#REF!</definedName>
    <definedName name="__PTI17">#REF!</definedName>
    <definedName name="__PTI18" localSheetId="0">#REF!</definedName>
    <definedName name="__PTI18">#REF!</definedName>
    <definedName name="__PTI19" localSheetId="0">#REF!</definedName>
    <definedName name="__PTI19">#REF!</definedName>
    <definedName name="__PTI2" localSheetId="0">#REF!</definedName>
    <definedName name="__PTI2">#REF!</definedName>
    <definedName name="__PTI20" localSheetId="0">#REF!</definedName>
    <definedName name="__PTI20">#REF!</definedName>
    <definedName name="__PTI21" localSheetId="0">#REF!</definedName>
    <definedName name="__PTI21">#REF!</definedName>
    <definedName name="__PTI3" localSheetId="0">#REF!</definedName>
    <definedName name="__PTI3">#REF!</definedName>
    <definedName name="__PTI4" localSheetId="0">#REF!</definedName>
    <definedName name="__PTI4">#REF!</definedName>
    <definedName name="__PTI5" localSheetId="0">#REF!</definedName>
    <definedName name="__PTI5">#REF!</definedName>
    <definedName name="__PTI6" localSheetId="0">#REF!</definedName>
    <definedName name="__PTI6">#REF!</definedName>
    <definedName name="__PTI7" localSheetId="0">#REF!</definedName>
    <definedName name="__PTI7">#REF!</definedName>
    <definedName name="__PTI8" localSheetId="0">#REF!</definedName>
    <definedName name="__PTI8">#REF!</definedName>
    <definedName name="__PTI9" localSheetId="0">#REF!</definedName>
    <definedName name="__PTI9">#REF!</definedName>
    <definedName name="__PTS3">[3]Force!$F$109</definedName>
    <definedName name="__PTS4">[3]Force!$F$141</definedName>
    <definedName name="__RM5">[3]Force!$F$2</definedName>
    <definedName name="__RM6">[3]Force!$F$30</definedName>
    <definedName name="__SJE1" localSheetId="0">[1]Bosco!#REF!</definedName>
    <definedName name="__SJE1">[1]Bosco!#REF!</definedName>
    <definedName name="__SJE2" localSheetId="0">[1]Bosco!#REF!</definedName>
    <definedName name="__SJE2">[1]Bosco!#REF!</definedName>
    <definedName name="__SJE3" localSheetId="0">[1]Bosco!#REF!</definedName>
    <definedName name="__SJE3">[1]Bosco!#REF!</definedName>
    <definedName name="__VF1">[3]vitesse!$F$2</definedName>
    <definedName name="__VF2">[3]vitesse!$F$25</definedName>
    <definedName name="__VF3">[3]vitesse!$F$48</definedName>
    <definedName name="__VH1">[3]vitesse!$F$88</definedName>
    <definedName name="__VMA1" localSheetId="0">[7]PASS_TOX.XLS!$Q$5</definedName>
    <definedName name="__VMA1">[7]PASS_TOX.XLS!$Q$5</definedName>
    <definedName name="__VMA2" localSheetId="0">[7]PASS_TOX.XLS!$Z$5</definedName>
    <definedName name="__VMA2">[7]PASS_TOX.XLS!$Z$5</definedName>
    <definedName name="__VMA3" localSheetId="0">[7]PASS_TOX.XLS!$H$32</definedName>
    <definedName name="__VMA3">[7]PASS_TOX.XLS!$H$32</definedName>
    <definedName name="__VMA4" localSheetId="0">[7]PASS_TOX.XLS!$Q$32</definedName>
    <definedName name="__VMA4">[7]PASS_TOX.XLS!$Q$32</definedName>
    <definedName name="__VMA5" localSheetId="0">[7]PASS_TOX.XLS!$Z$32</definedName>
    <definedName name="__VMA5">[7]PASS_TOX.XLS!$Z$32</definedName>
    <definedName name="_01_févr" localSheetId="0">#REF!</definedName>
    <definedName name="_01_févr">#REF!</definedName>
    <definedName name="_06_déc" localSheetId="0">#REF!</definedName>
    <definedName name="_06_déc">#REF!</definedName>
    <definedName name="_07_févr" localSheetId="0">#REF!</definedName>
    <definedName name="_07_févr">#REF!</definedName>
    <definedName name="_08_10_2004" localSheetId="0">#REF!</definedName>
    <definedName name="_08_10_2004">#REF!</definedName>
    <definedName name="_09_10_2004" localSheetId="0">#REF!</definedName>
    <definedName name="_09_10_2004">#REF!</definedName>
    <definedName name="_09_févr" localSheetId="0">#REF!</definedName>
    <definedName name="_09_févr">#REF!</definedName>
    <definedName name="_1" localSheetId="0">#REF!</definedName>
    <definedName name="_1">#REF!</definedName>
    <definedName name="_10" localSheetId="0">#REF!</definedName>
    <definedName name="_10">#REF!</definedName>
    <definedName name="_11" localSheetId="0">#REF!</definedName>
    <definedName name="_11">#REF!</definedName>
    <definedName name="_12" localSheetId="0">#REF!</definedName>
    <definedName name="_12">#REF!</definedName>
    <definedName name="_13" localSheetId="0">#REF!</definedName>
    <definedName name="_13">#REF!</definedName>
    <definedName name="_13_déc" localSheetId="0">#REF!</definedName>
    <definedName name="_13_déc">#REF!</definedName>
    <definedName name="_14" localSheetId="0">#REF!</definedName>
    <definedName name="_14">#REF!</definedName>
    <definedName name="_14_avr" localSheetId="0">[8]RM!$A$94</definedName>
    <definedName name="_14_avr">[9]RM!$A$94</definedName>
    <definedName name="_15" localSheetId="0">#REF!</definedName>
    <definedName name="_15">#REF!</definedName>
    <definedName name="_16" localSheetId="0">#REF!</definedName>
    <definedName name="_16">#REF!</definedName>
    <definedName name="_17" localSheetId="0">#REF!</definedName>
    <definedName name="_17">#REF!</definedName>
    <definedName name="_18" localSheetId="0">#REF!</definedName>
    <definedName name="_18">#REF!</definedName>
    <definedName name="_18_janv" localSheetId="0">#REF!</definedName>
    <definedName name="_18_janv">#REF!</definedName>
    <definedName name="_19" localSheetId="0">#REF!</definedName>
    <definedName name="_19">#REF!</definedName>
    <definedName name="_1cmj1_" localSheetId="0">[10]Bosco!#REF!</definedName>
    <definedName name="_1cmj1_">[11]Bosco!#REF!</definedName>
    <definedName name="_2" localSheetId="0">#REF!</definedName>
    <definedName name="_2">#REF!</definedName>
    <definedName name="_20" localSheetId="0">#REF!</definedName>
    <definedName name="_20">#REF!</definedName>
    <definedName name="_2010_TI" localSheetId="0">#REF!</definedName>
    <definedName name="_2010_TI">#REF!</definedName>
    <definedName name="_2010_TS" localSheetId="0">#REF!</definedName>
    <definedName name="_2010_TS">#REF!</definedName>
    <definedName name="_21" localSheetId="0">#REF!</definedName>
    <definedName name="_21">#REF!</definedName>
    <definedName name="_21_MAI_Dunkerque" localSheetId="0">#REF!</definedName>
    <definedName name="_21_MAI_Dunkerque">#REF!</definedName>
    <definedName name="_22" localSheetId="0">#REF!</definedName>
    <definedName name="_22">#REF!</definedName>
    <definedName name="_23" localSheetId="0">#REF!</definedName>
    <definedName name="_23">#REF!</definedName>
    <definedName name="_23_janv" localSheetId="0">#REF!</definedName>
    <definedName name="_23_janv">#REF!</definedName>
    <definedName name="_24" localSheetId="0">#REF!</definedName>
    <definedName name="_24">#REF!</definedName>
    <definedName name="_24_déc" localSheetId="0">#REF!</definedName>
    <definedName name="_24_déc">#REF!</definedName>
    <definedName name="_25" localSheetId="0">#REF!</definedName>
    <definedName name="_25">#REF!</definedName>
    <definedName name="_26" localSheetId="0">#REF!</definedName>
    <definedName name="_26">#REF!</definedName>
    <definedName name="_27" localSheetId="0">#REF!</definedName>
    <definedName name="_27">#REF!</definedName>
    <definedName name="_28" localSheetId="0">#REF!</definedName>
    <definedName name="_28">#REF!</definedName>
    <definedName name="_28_09_2004" localSheetId="0">#REF!</definedName>
    <definedName name="_28_09_2004">#REF!</definedName>
    <definedName name="_29" localSheetId="0">#REF!</definedName>
    <definedName name="_29">#REF!</definedName>
    <definedName name="_3" localSheetId="0">#REF!</definedName>
    <definedName name="_3">#REF!</definedName>
    <definedName name="_30" localSheetId="0">#REF!</definedName>
    <definedName name="_30">#REF!</definedName>
    <definedName name="_31" localSheetId="0">#REF!</definedName>
    <definedName name="_31">#REF!</definedName>
    <definedName name="_32" localSheetId="0">#REF!</definedName>
    <definedName name="_32">#REF!</definedName>
    <definedName name="_33" localSheetId="0">#REF!</definedName>
    <definedName name="_33">#REF!</definedName>
    <definedName name="_34" localSheetId="0">#REF!</definedName>
    <definedName name="_34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41" localSheetId="0">#REF!</definedName>
    <definedName name="_41">#REF!</definedName>
    <definedName name="_42" localSheetId="0">#REF!</definedName>
    <definedName name="_42">#REF!</definedName>
    <definedName name="_43" localSheetId="0">#REF!</definedName>
    <definedName name="_43">#REF!</definedName>
    <definedName name="_44" localSheetId="0">#REF!</definedName>
    <definedName name="_44">#REF!</definedName>
    <definedName name="_45" localSheetId="0">#REF!</definedName>
    <definedName name="_45">#REF!</definedName>
    <definedName name="_46" localSheetId="0">#REF!</definedName>
    <definedName name="_46">#REF!</definedName>
    <definedName name="_47" localSheetId="0">#REF!</definedName>
    <definedName name="_47">#REF!</definedName>
    <definedName name="_48" localSheetId="0">#REF!</definedName>
    <definedName name="_48">#REF!</definedName>
    <definedName name="_49" localSheetId="0">#REF!</definedName>
    <definedName name="_49">#REF!</definedName>
    <definedName name="_5" localSheetId="0">#REF!</definedName>
    <definedName name="_5">#REF!</definedName>
    <definedName name="_50" localSheetId="0">#REF!</definedName>
    <definedName name="_50">#REF!</definedName>
    <definedName name="_51" localSheetId="0">#REF!</definedName>
    <definedName name="_51">#REF!</definedName>
    <definedName name="_52" localSheetId="0">#REF!</definedName>
    <definedName name="_52">#REF!</definedName>
    <definedName name="_53" localSheetId="0">#REF!</definedName>
    <definedName name="_53">#REF!</definedName>
    <definedName name="_54" localSheetId="0">#REF!</definedName>
    <definedName name="_54">#REF!</definedName>
    <definedName name="_55" localSheetId="0">#REF!</definedName>
    <definedName name="_55">#REF!</definedName>
    <definedName name="_56" localSheetId="0">#REF!</definedName>
    <definedName name="_56">#REF!</definedName>
    <definedName name="_57" localSheetId="0">#REF!</definedName>
    <definedName name="_57">#REF!</definedName>
    <definedName name="_58" localSheetId="0">#REF!</definedName>
    <definedName name="_58">#REF!</definedName>
    <definedName name="_59" localSheetId="0">#REF!</definedName>
    <definedName name="_59">#REF!</definedName>
    <definedName name="_6" localSheetId="0">#REF!</definedName>
    <definedName name="_6">#REF!</definedName>
    <definedName name="_60" localSheetId="0">#REF!</definedName>
    <definedName name="_60">#REF!</definedName>
    <definedName name="_61" localSheetId="0">#REF!</definedName>
    <definedName name="_61">#REF!</definedName>
    <definedName name="_62" localSheetId="0">#REF!</definedName>
    <definedName name="_62">#REF!</definedName>
    <definedName name="_63" localSheetId="0">#REF!</definedName>
    <definedName name="_63">#REF!</definedName>
    <definedName name="_64" localSheetId="0">#REF!</definedName>
    <definedName name="_64">#REF!</definedName>
    <definedName name="_65" localSheetId="0">#REF!</definedName>
    <definedName name="_65">#REF!</definedName>
    <definedName name="_66" localSheetId="0">#REF!</definedName>
    <definedName name="_66">#REF!</definedName>
    <definedName name="_67" localSheetId="0">#REF!</definedName>
    <definedName name="_67">#REF!</definedName>
    <definedName name="_68" localSheetId="0">#REF!</definedName>
    <definedName name="_68">#REF!</definedName>
    <definedName name="_69" localSheetId="0">#REF!</definedName>
    <definedName name="_69">#REF!</definedName>
    <definedName name="_7" localSheetId="0">#REF!</definedName>
    <definedName name="_7">#REF!</definedName>
    <definedName name="_70" localSheetId="0">#REF!</definedName>
    <definedName name="_70">#REF!</definedName>
    <definedName name="_71" localSheetId="0">#REF!</definedName>
    <definedName name="_71">#REF!</definedName>
    <definedName name="_72" localSheetId="0">#REF!</definedName>
    <definedName name="_72">#REF!</definedName>
    <definedName name="_73" localSheetId="0">#REF!</definedName>
    <definedName name="_73">#REF!</definedName>
    <definedName name="_74" localSheetId="0">#REF!</definedName>
    <definedName name="_74">#REF!</definedName>
    <definedName name="_75" localSheetId="0">#REF!</definedName>
    <definedName name="_75">#REF!</definedName>
    <definedName name="_76" localSheetId="0">#REF!</definedName>
    <definedName name="_76">#REF!</definedName>
    <definedName name="_77" localSheetId="0">#REF!</definedName>
    <definedName name="_77">#REF!</definedName>
    <definedName name="_78" localSheetId="0">#REF!</definedName>
    <definedName name="_78">#REF!</definedName>
    <definedName name="_79" localSheetId="0">#REF!</definedName>
    <definedName name="_79">#REF!</definedName>
    <definedName name="_8" localSheetId="0">#REF!</definedName>
    <definedName name="_8">#REF!</definedName>
    <definedName name="_80" localSheetId="0">#REF!</definedName>
    <definedName name="_80">#REF!</definedName>
    <definedName name="_81" localSheetId="0">#REF!</definedName>
    <definedName name="_81">#REF!</definedName>
    <definedName name="_82" localSheetId="0">#REF!</definedName>
    <definedName name="_82">#REF!</definedName>
    <definedName name="_83" localSheetId="0">#REF!</definedName>
    <definedName name="_83">#REF!</definedName>
    <definedName name="_84" localSheetId="0">#REF!</definedName>
    <definedName name="_84">#REF!</definedName>
    <definedName name="_85" localSheetId="0">#REF!</definedName>
    <definedName name="_85">#REF!</definedName>
    <definedName name="_86" localSheetId="0">#REF!</definedName>
    <definedName name="_86">#REF!</definedName>
    <definedName name="_87" localSheetId="0">#REF!</definedName>
    <definedName name="_87">#REF!</definedName>
    <definedName name="_9" localSheetId="0">#REF!</definedName>
    <definedName name="_9">#REF!</definedName>
    <definedName name="_CAE10">'[3]Programme indiv'!$I$9</definedName>
    <definedName name="_CAE7">[3]Energetique!$F$19</definedName>
    <definedName name="_CMJ1" localSheetId="0">[12]Bosco!#REF!</definedName>
    <definedName name="_CMJ1">[12]Bosco!#REF!</definedName>
    <definedName name="_CMJ2" localSheetId="0">[12]Bosco!#REF!</definedName>
    <definedName name="_CMJ2">[12]Bosco!#REF!</definedName>
    <definedName name="_CMJ3" localSheetId="0">[12]Bosco!#REF!</definedName>
    <definedName name="_CMJ3">[12]Bosco!#REF!</definedName>
    <definedName name="_FTS36" localSheetId="0">#REF!</definedName>
    <definedName name="_FTS36">#REF!</definedName>
    <definedName name="_MTI1" localSheetId="0">#REF!</definedName>
    <definedName name="_MTI1">#REF!</definedName>
    <definedName name="_MTI2" localSheetId="0">#REF!</definedName>
    <definedName name="_MTI2">#REF!</definedName>
    <definedName name="_MTS1" localSheetId="0">#REF!</definedName>
    <definedName name="_MTS1">#REF!</definedName>
    <definedName name="_MTS2" localSheetId="0">#REF!</definedName>
    <definedName name="_MTS2">#REF!</definedName>
    <definedName name="_Order1" hidden="1">0</definedName>
    <definedName name="_pl3" localSheetId="0">#REF!</definedName>
    <definedName name="_pl3">#REF!</definedName>
    <definedName name="_PTI1" localSheetId="0">#REF!</definedName>
    <definedName name="_PTI1">#REF!</definedName>
    <definedName name="_PTI10">[3]Force!$F$56</definedName>
    <definedName name="_PTI11" localSheetId="0">#REF!</definedName>
    <definedName name="_PTI11">#REF!</definedName>
    <definedName name="_PTI12" localSheetId="0">#REF!</definedName>
    <definedName name="_PTI12">#REF!</definedName>
    <definedName name="_PTI13" localSheetId="0">#REF!</definedName>
    <definedName name="_PTI13">#REF!</definedName>
    <definedName name="_PTI14" localSheetId="0">#REF!</definedName>
    <definedName name="_PTI14">#REF!</definedName>
    <definedName name="_PTI15" localSheetId="0">#REF!</definedName>
    <definedName name="_PTI15">#REF!</definedName>
    <definedName name="_PTI16" localSheetId="0">#REF!</definedName>
    <definedName name="_PTI16">#REF!</definedName>
    <definedName name="_PTI17" localSheetId="0">#REF!</definedName>
    <definedName name="_PTI17">#REF!</definedName>
    <definedName name="_PTI18" localSheetId="0">#REF!</definedName>
    <definedName name="_PTI18">#REF!</definedName>
    <definedName name="_PTI19" localSheetId="0">#REF!</definedName>
    <definedName name="_PTI19">#REF!</definedName>
    <definedName name="_PTI2" localSheetId="0">#REF!</definedName>
    <definedName name="_PTI2">#REF!</definedName>
    <definedName name="_PTI20" localSheetId="0">#REF!</definedName>
    <definedName name="_PTI20">#REF!</definedName>
    <definedName name="_PTI21" localSheetId="0">#REF!</definedName>
    <definedName name="_PTI21">#REF!</definedName>
    <definedName name="_PTI3" localSheetId="0">#REF!</definedName>
    <definedName name="_PTI3">#REF!</definedName>
    <definedName name="_PTI4" localSheetId="0">#REF!</definedName>
    <definedName name="_PTI4">#REF!</definedName>
    <definedName name="_PTI5" localSheetId="0">#REF!</definedName>
    <definedName name="_PTI5">#REF!</definedName>
    <definedName name="_PTI6" localSheetId="0">#REF!</definedName>
    <definedName name="_PTI6">#REF!</definedName>
    <definedName name="_PTI7" localSheetId="0">#REF!</definedName>
    <definedName name="_PTI7">#REF!</definedName>
    <definedName name="_PTI8" localSheetId="0">#REF!</definedName>
    <definedName name="_PTI8">#REF!</definedName>
    <definedName name="_PTI9" localSheetId="0">#REF!</definedName>
    <definedName name="_PTI9">#REF!</definedName>
    <definedName name="_PTS3">[3]Force!$F$109</definedName>
    <definedName name="_PTS4">[3]Force!$F$141</definedName>
    <definedName name="_RM5">[3]Force!$F$2</definedName>
    <definedName name="_RM6">[3]Force!$F$30</definedName>
    <definedName name="_SJE1" localSheetId="0">[12]Bosco!#REF!</definedName>
    <definedName name="_SJE1">[12]Bosco!#REF!</definedName>
    <definedName name="_SJE2" localSheetId="0">[12]Bosco!#REF!</definedName>
    <definedName name="_SJE2">[12]Bosco!#REF!</definedName>
    <definedName name="_SJE3" localSheetId="0">[12]Bosco!#REF!</definedName>
    <definedName name="_SJE3">[12]Bosco!#REF!</definedName>
    <definedName name="_VF1">[3]vitesse!$F$2</definedName>
    <definedName name="_VF2">[3]vitesse!$F$25</definedName>
    <definedName name="_VF3">[3]vitesse!$F$48</definedName>
    <definedName name="_VH1">[3]vitesse!$F$88</definedName>
    <definedName name="_VMA1" localSheetId="0">[7]PASS_TOX.XLS!$Q$5</definedName>
    <definedName name="_VMA1">[7]PASS_TOX.XLS!$Q$5</definedName>
    <definedName name="_VMA2" localSheetId="0">[7]PASS_TOX.XLS!$Z$5</definedName>
    <definedName name="_VMA2">[7]PASS_TOX.XLS!$Z$5</definedName>
    <definedName name="_VMA3" localSheetId="0">[7]PASS_TOX.XLS!$H$32</definedName>
    <definedName name="_VMA3">[7]PASS_TOX.XLS!$H$32</definedName>
    <definedName name="_VMA4" localSheetId="0">[7]PASS_TOX.XLS!$Q$32</definedName>
    <definedName name="_VMA4">[7]PASS_TOX.XLS!$Q$32</definedName>
    <definedName name="_VMA5" localSheetId="0">[7]PASS_TOX.XLS!$Z$32</definedName>
    <definedName name="_VMA5">[7]PASS_TOX.XLS!$Z$32</definedName>
    <definedName name="A" localSheetId="0">#REF!</definedName>
    <definedName name="A">#REF!</definedName>
    <definedName name="AA" localSheetId="0">#REF!</definedName>
    <definedName name="AA">#REF!</definedName>
    <definedName name="Abaisseursfrontal" localSheetId="0">#REF!</definedName>
    <definedName name="Abaisseursfrontal">'[13]Prise de max'!#REF!</definedName>
    <definedName name="Alimentation" localSheetId="0">[14]Items!$Q$2:$Q$6</definedName>
    <definedName name="Alimentation">[14]Items!$Q$2:$Q$6</definedName>
    <definedName name="Amiot" localSheetId="0">#REF!</definedName>
    <definedName name="Amiot">#REF!</definedName>
    <definedName name="AmiotDonnées" localSheetId="0">#REF!</definedName>
    <definedName name="AmiotDonnées">#REF!</definedName>
    <definedName name="antiga" localSheetId="0">#REF!</definedName>
    <definedName name="antiga">#REF!</definedName>
    <definedName name="ArrêtTravailphysique" localSheetId="0">[14]Items!$AA$2:$AA$3</definedName>
    <definedName name="ArrêtTravailphysique">[14]Items!$AA$2:$AA$3</definedName>
    <definedName name="ArrêtVolley" localSheetId="0">[14]Items!$Z$2:$Z$3</definedName>
    <definedName name="ArrêtVolley">[14]Items!$Z$2:$Z$3</definedName>
    <definedName name="Arrigoni" localSheetId="0">#REF!</definedName>
    <definedName name="Arrigoni">#REF!</definedName>
    <definedName name="ArrigoniDonnées" localSheetId="0">#REF!</definedName>
    <definedName name="ArrigoniDonnées">#REF!</definedName>
    <definedName name="Athlète" localSheetId="0">#REF!</definedName>
    <definedName name="Athlète">#REF!</definedName>
    <definedName name="B" localSheetId="0">#REF!</definedName>
    <definedName name="B">#REF!</definedName>
    <definedName name="BASE" localSheetId="0">#REF!</definedName>
    <definedName name="BASE">#REF!</definedName>
    <definedName name="BB" localSheetId="0">#REF!</definedName>
    <definedName name="BB">#REF!</definedName>
    <definedName name="Bégue" localSheetId="0">#REF!</definedName>
    <definedName name="Bégue">#REF!</definedName>
    <definedName name="BégueDonnées" localSheetId="0">#REF!</definedName>
    <definedName name="BégueDonnées">#REF!</definedName>
    <definedName name="Blessures" localSheetId="0">#REF!</definedName>
    <definedName name="Blessures">#REF!</definedName>
    <definedName name="bord" localSheetId="0">#REF!</definedName>
    <definedName name="bord">#REF!</definedName>
    <definedName name="cadets" localSheetId="0">#REF!</definedName>
    <definedName name="cadets">#REF!</definedName>
    <definedName name="CAE" localSheetId="0">#REF!</definedName>
    <definedName name="CAE">#REF!</definedName>
    <definedName name="Cardio" localSheetId="0">#REF!</definedName>
    <definedName name="Cardio">#REF!</definedName>
    <definedName name="CC" localSheetId="0">#REF!</definedName>
    <definedName name="CC">#REF!</definedName>
    <definedName name="CEI" localSheetId="0">#REF!</definedName>
    <definedName name="CEI">#REF!</definedName>
    <definedName name="CFTI1" localSheetId="0">#REF!</definedName>
    <definedName name="CFTI1">#REF!</definedName>
    <definedName name="CFTI2" localSheetId="0">#REF!</definedName>
    <definedName name="CFTI2">#REF!</definedName>
    <definedName name="CFTS" localSheetId="0">#REF!</definedName>
    <definedName name="CFTS">#REF!</definedName>
    <definedName name="cohen" localSheetId="0">'[15]Programme indiv'!#REF!</definedName>
    <definedName name="cohen">'[15]Programme indiv'!#REF!</definedName>
    <definedName name="couleurs" localSheetId="0">#REF!</definedName>
    <definedName name="couleurs">#REF!</definedName>
    <definedName name="_xlnm.Criteria" localSheetId="0">[16]Séa!#REF!</definedName>
    <definedName name="_xlnm.Criteria">[17]Séa!#REF!</definedName>
    <definedName name="Cselenko" localSheetId="0">#REF!</definedName>
    <definedName name="Cselenko">#REF!</definedName>
    <definedName name="CselenkoDonnées" localSheetId="0">#REF!</definedName>
    <definedName name="CselenkoDonnées">#REF!</definedName>
    <definedName name="d" localSheetId="0">#REF!</definedName>
    <definedName name="d">#REF!</definedName>
    <definedName name="date" localSheetId="0">[12]Bosco!#REF!</definedName>
    <definedName name="date">[12]Bosco!#REF!</definedName>
    <definedName name="DORSAUX" localSheetId="0">[8]Gainages!$P$2:$Y$22</definedName>
    <definedName name="DORSAUX">[9]Gainages!$P$2:$Y$22</definedName>
    <definedName name="DROITS" localSheetId="0">[8]Gainages!$A$2:$N$20</definedName>
    <definedName name="DROITS">[9]Gainages!$A$2:$N$20</definedName>
    <definedName name="Duréeblessureenjours" localSheetId="0">[14]Items!$Y$2:$Y$81</definedName>
    <definedName name="Duréeblessureenjours">[14]Items!$Y$2:$Y$81</definedName>
    <definedName name="E" localSheetId="0">#REF!</definedName>
    <definedName name="E">#REF!</definedName>
    <definedName name="EE" localSheetId="0">#REF!</definedName>
    <definedName name="EE">#REF!</definedName>
    <definedName name="Etatmoral" localSheetId="0">[14]Items!$R$2:$R$4</definedName>
    <definedName name="Etatmoral">[14]Items!$R$2:$R$4</definedName>
    <definedName name="Etatphysique" localSheetId="0">[14]Items!$S$2:$S$4</definedName>
    <definedName name="Etatphysique">[14]Items!$S$2:$S$4</definedName>
    <definedName name="ETE_2010" localSheetId="0">#REF!</definedName>
    <definedName name="ETE_2010">#REF!</definedName>
    <definedName name="Excel_BuiltIn_Print_Area_1" localSheetId="0">#REF!</definedName>
    <definedName name="Excel_BuiltIn_Print_Area_1">#REF!</definedName>
    <definedName name="Excel_BuiltIn_Print_Area_2" localSheetId="0">#REF!</definedName>
    <definedName name="Excel_BuiltIn_Print_Area_2">#REF!</definedName>
    <definedName name="F" localSheetId="0">#REF!</definedName>
    <definedName name="F">#REF!</definedName>
    <definedName name="Fabre" localSheetId="0">#REF!</definedName>
    <definedName name="Fabre">#REF!</definedName>
    <definedName name="FabreDonnées" localSheetId="0">#REF!</definedName>
    <definedName name="FabreDonnées">#REF!</definedName>
    <definedName name="FDTI" localSheetId="0">[8]RM!$A$14</definedName>
    <definedName name="FDTI">[9]RM!$A$14</definedName>
    <definedName name="FDTS" localSheetId="0">[8]RM!$A$26</definedName>
    <definedName name="FDTS">[9]RM!$A$26</definedName>
    <definedName name="FEEDBACK" localSheetId="0">#REF!</definedName>
    <definedName name="FEEDBACK">#REF!</definedName>
    <definedName name="FF" localSheetId="0">#REF!</definedName>
    <definedName name="FF">#REF!</definedName>
    <definedName name="_xlnm.Recorder" localSheetId="0">#REF!</definedName>
    <definedName name="_xlnm.Recorder">#REF!</definedName>
    <definedName name="Forme" localSheetId="0">#REF!</definedName>
    <definedName name="Forme">#REF!</definedName>
    <definedName name="FTT" localSheetId="0">#REF!</definedName>
    <definedName name="FTT">#REF!</definedName>
    <definedName name="FTT_2" localSheetId="0">#REF!</definedName>
    <definedName name="FTT_2">#REF!</definedName>
    <definedName name="FTT_3" localSheetId="0">#REF!</definedName>
    <definedName name="FTT_3">#REF!</definedName>
    <definedName name="FTT_5" localSheetId="0">#REF!</definedName>
    <definedName name="FTT_5">#REF!</definedName>
    <definedName name="FV" localSheetId="0">#REF!</definedName>
    <definedName name="FV">#REF!</definedName>
    <definedName name="FVTI1" localSheetId="0">#REF!</definedName>
    <definedName name="FVTI1">#REF!</definedName>
    <definedName name="FVTI10" localSheetId="0">#REF!</definedName>
    <definedName name="FVTI10">#REF!</definedName>
    <definedName name="FVTI11" localSheetId="0">#REF!</definedName>
    <definedName name="FVTI11">#REF!</definedName>
    <definedName name="FVTI12" localSheetId="0">#REF!</definedName>
    <definedName name="FVTI12">#REF!</definedName>
    <definedName name="FVTI14" localSheetId="0">#REF!</definedName>
    <definedName name="FVTI14">#REF!</definedName>
    <definedName name="FVTI15">[3]Force!$F$206</definedName>
    <definedName name="FVTI16" localSheetId="0">#REF!</definedName>
    <definedName name="FVTI16">#REF!</definedName>
    <definedName name="FVTI17" localSheetId="0">#REF!</definedName>
    <definedName name="FVTI17">#REF!</definedName>
    <definedName name="FVTI18" localSheetId="0">#REF!</definedName>
    <definedName name="FVTI18">#REF!</definedName>
    <definedName name="FVTI19" localSheetId="0">#REF!</definedName>
    <definedName name="FVTI19">#REF!</definedName>
    <definedName name="FVTI2" localSheetId="0">#REF!</definedName>
    <definedName name="FVTI2">#REF!</definedName>
    <definedName name="FVTI20" localSheetId="0">#REF!</definedName>
    <definedName name="FVTI20">#REF!</definedName>
    <definedName name="FVTI22" localSheetId="0">#REF!</definedName>
    <definedName name="FVTI22">#REF!</definedName>
    <definedName name="FVTI24" localSheetId="0">#REF!</definedName>
    <definedName name="FVTI24">#REF!</definedName>
    <definedName name="FVTI25" localSheetId="0">#REF!</definedName>
    <definedName name="FVTI25">#REF!</definedName>
    <definedName name="FVTI26" localSheetId="0">#REF!</definedName>
    <definedName name="FVTI26">#REF!</definedName>
    <definedName name="FVTI27" localSheetId="0">#REF!</definedName>
    <definedName name="FVTI27">#REF!</definedName>
    <definedName name="FVTI27_2" localSheetId="0">#REF!</definedName>
    <definedName name="FVTI27_2">#REF!</definedName>
    <definedName name="FVTI28" localSheetId="0">#REF!</definedName>
    <definedName name="FVTI28">#REF!</definedName>
    <definedName name="FVTI29" localSheetId="0">#REF!</definedName>
    <definedName name="FVTI29">#REF!</definedName>
    <definedName name="FVTI3" localSheetId="0">#REF!</definedName>
    <definedName name="FVTI3">#REF!</definedName>
    <definedName name="FVTI30" localSheetId="0">#REF!</definedName>
    <definedName name="FVTI30">#REF!</definedName>
    <definedName name="FVTI32" localSheetId="0">#REF!</definedName>
    <definedName name="FVTI32">#REF!</definedName>
    <definedName name="FVTI34" localSheetId="0">#REF!</definedName>
    <definedName name="FVTI34">#REF!</definedName>
    <definedName name="FVTI35">[3]Force!$F$161</definedName>
    <definedName name="FVTI35_2" localSheetId="0">#REF!</definedName>
    <definedName name="FVTI35_2">#REF!</definedName>
    <definedName name="FVTI36" localSheetId="0">#REF!</definedName>
    <definedName name="FVTI36">#REF!</definedName>
    <definedName name="FVTI37" localSheetId="0">#REF!</definedName>
    <definedName name="FVTI37">#REF!</definedName>
    <definedName name="FVTI38" localSheetId="0">#REF!</definedName>
    <definedName name="FVTI38">#REF!</definedName>
    <definedName name="FVTI39" localSheetId="0">#REF!</definedName>
    <definedName name="FVTI39">#REF!</definedName>
    <definedName name="FVTI4" localSheetId="0">#REF!</definedName>
    <definedName name="FVTI4">#REF!</definedName>
    <definedName name="FVTI40" localSheetId="0">#REF!</definedName>
    <definedName name="FVTI40">#REF!</definedName>
    <definedName name="FVTI41" localSheetId="0">#REF!</definedName>
    <definedName name="FVTI41">#REF!</definedName>
    <definedName name="FVTI42" localSheetId="0">#REF!</definedName>
    <definedName name="FVTI42">#REF!</definedName>
    <definedName name="FVTI43" localSheetId="0">#REF!</definedName>
    <definedName name="FVTI43">#REF!</definedName>
    <definedName name="FVTI44" localSheetId="0">#REF!</definedName>
    <definedName name="FVTI44">#REF!</definedName>
    <definedName name="FVTI45" localSheetId="0">#REF!</definedName>
    <definedName name="FVTI45">#REF!</definedName>
    <definedName name="FVTI46" localSheetId="0">#REF!</definedName>
    <definedName name="FVTI46">#REF!</definedName>
    <definedName name="FVTI47" localSheetId="0">#REF!</definedName>
    <definedName name="FVTI47">#REF!</definedName>
    <definedName name="FVTI49" localSheetId="0">#REF!</definedName>
    <definedName name="FVTI49">#REF!</definedName>
    <definedName name="FVTI5" localSheetId="0">#REF!</definedName>
    <definedName name="FVTI5">#REF!</definedName>
    <definedName name="FVTI50" localSheetId="0">#REF!</definedName>
    <definedName name="FVTI50">#REF!</definedName>
    <definedName name="FVTI53" localSheetId="0">#REF!</definedName>
    <definedName name="FVTI53">#REF!</definedName>
    <definedName name="FVTI54" localSheetId="0">#REF!</definedName>
    <definedName name="FVTI54">#REF!</definedName>
    <definedName name="FVTI55" localSheetId="0">#REF!</definedName>
    <definedName name="FVTI55">#REF!</definedName>
    <definedName name="FVTI56" localSheetId="0">#REF!</definedName>
    <definedName name="FVTI56">#REF!</definedName>
    <definedName name="FVTI57" localSheetId="0">#REF!</definedName>
    <definedName name="FVTI57">#REF!</definedName>
    <definedName name="FVTI58" localSheetId="0">#REF!</definedName>
    <definedName name="FVTI58">#REF!</definedName>
    <definedName name="FVTI59" localSheetId="0">#REF!</definedName>
    <definedName name="FVTI59">#REF!</definedName>
    <definedName name="FVTI6" localSheetId="0">#REF!</definedName>
    <definedName name="FVTI6">#REF!</definedName>
    <definedName name="FVTI60" localSheetId="0">#REF!</definedName>
    <definedName name="FVTI60">#REF!</definedName>
    <definedName name="FVTI61" localSheetId="0">#REF!</definedName>
    <definedName name="FVTI61">#REF!</definedName>
    <definedName name="FVTI62" localSheetId="0">#REF!</definedName>
    <definedName name="FVTI62">#REF!</definedName>
    <definedName name="FVTI63" localSheetId="0">#REF!</definedName>
    <definedName name="FVTI63">#REF!</definedName>
    <definedName name="FVTI64" localSheetId="0">#REF!</definedName>
    <definedName name="FVTI64">#REF!</definedName>
    <definedName name="FVTI65" localSheetId="0">#REF!</definedName>
    <definedName name="FVTI65">#REF!</definedName>
    <definedName name="FVTI66" localSheetId="0">#REF!</definedName>
    <definedName name="FVTI66">#REF!</definedName>
    <definedName name="FVTI68" localSheetId="0">#REF!</definedName>
    <definedName name="FVTI68">#REF!</definedName>
    <definedName name="FVTI69" localSheetId="0">#REF!</definedName>
    <definedName name="FVTI69">#REF!</definedName>
    <definedName name="FVTI7" localSheetId="0">#REF!</definedName>
    <definedName name="FVTI7">#REF!</definedName>
    <definedName name="FVTI70" localSheetId="0">#REF!</definedName>
    <definedName name="FVTI70">#REF!</definedName>
    <definedName name="FVTI71" localSheetId="0">#REF!</definedName>
    <definedName name="FVTI71">#REF!</definedName>
    <definedName name="FVTI72" localSheetId="0">#REF!</definedName>
    <definedName name="FVTI72">#REF!</definedName>
    <definedName name="FVTI73" localSheetId="0">#REF!</definedName>
    <definedName name="FVTI73">#REF!</definedName>
    <definedName name="FVTI74" localSheetId="0">#REF!</definedName>
    <definedName name="FVTI74">#REF!</definedName>
    <definedName name="FVTI75" localSheetId="0">#REF!</definedName>
    <definedName name="FVTI75">#REF!</definedName>
    <definedName name="FVTI76" localSheetId="0">#REF!</definedName>
    <definedName name="FVTI76">#REF!</definedName>
    <definedName name="FVTI77" localSheetId="0">#REF!</definedName>
    <definedName name="FVTI77">#REF!</definedName>
    <definedName name="FVTI78" localSheetId="0">#REF!</definedName>
    <definedName name="FVTI78">#REF!</definedName>
    <definedName name="FVTI79" localSheetId="0">#REF!</definedName>
    <definedName name="FVTI79">#REF!</definedName>
    <definedName name="FVTI8" localSheetId="0">#REF!</definedName>
    <definedName name="FVTI8">#REF!</definedName>
    <definedName name="Gainages" localSheetId="0">#REF!</definedName>
    <definedName name="Gainages">#REF!</definedName>
    <definedName name="Gravité" localSheetId="0">[14]Items!$F$2:$F$3</definedName>
    <definedName name="Gravité">[14]Items!$F$2:$F$3</definedName>
    <definedName name="Haltéro_1" localSheetId="0">#REF!</definedName>
    <definedName name="Haltéro_1">#REF!</definedName>
    <definedName name="haltero_2" localSheetId="0">#REF!</definedName>
    <definedName name="haltero_2">#REF!</definedName>
    <definedName name="Haltéro_2" localSheetId="0">#REF!</definedName>
    <definedName name="Haltéro_2">#REF!</definedName>
    <definedName name="Haltéro_3" localSheetId="0">#REF!</definedName>
    <definedName name="Haltéro_3">#REF!</definedName>
    <definedName name="Haltéro_4" localSheetId="0">#REF!</definedName>
    <definedName name="Haltéro_4">#REF!</definedName>
    <definedName name="haltero2" localSheetId="0">#REF!</definedName>
    <definedName name="haltero2">#REF!</definedName>
    <definedName name="Items" localSheetId="0">#REF!</definedName>
    <definedName name="Items">#REF!</definedName>
    <definedName name="Latéralitéathlète" localSheetId="0">[14]Items!$E$2:$E$3</definedName>
    <definedName name="Latéralitéathlète">[14]Items!$E$2:$E$3</definedName>
    <definedName name="Latéralitéblessure" localSheetId="0">[14]Items!#REF!</definedName>
    <definedName name="Latéralitéblessure">[14]Items!#REF!</definedName>
    <definedName name="Latéralitéblessures" localSheetId="0">[14]Items!$D$2:$D$4</definedName>
    <definedName name="Latéralitéblessures">[14]Items!$D$2:$D$4</definedName>
    <definedName name="Lieu" localSheetId="0">#REF!</definedName>
    <definedName name="Lieu">#REF!</definedName>
    <definedName name="LieuStage" localSheetId="0">[14]Items!$T$2:$T$11</definedName>
    <definedName name="LieuStage">[14]Items!$T$2:$T$11</definedName>
    <definedName name="LISTE" localSheetId="0">#REF!</definedName>
    <definedName name="LISTE">#REF!</definedName>
    <definedName name="Listeexercices" localSheetId="0">#REF!</definedName>
    <definedName name="Listeexercices">[13]Listeexercices!$A$1:$A$46</definedName>
    <definedName name="Listeméthodes" localSheetId="0">#REF!</definedName>
    <definedName name="Listeméthodes">[13]!Tableau2[Thème travail]</definedName>
    <definedName name="LISTESEXERCICES">[18]Feuil1!$A$1:$A$46</definedName>
    <definedName name="listingexos" localSheetId="0">[19]Feuil1!$A$1:$A$46</definedName>
    <definedName name="listingexos">[19]Feuil1!$A$1:$A$46</definedName>
    <definedName name="localisation" localSheetId="0">#REF!</definedName>
    <definedName name="localisation">#REF!</definedName>
    <definedName name="Localisationgénérale" localSheetId="0">[14]Items!$B$2:$B$8</definedName>
    <definedName name="Localisationgénérale">[14]Items!$B$2:$B$8</definedName>
    <definedName name="Localisationprécise" localSheetId="0">[14]Items!$C$2:$C$19</definedName>
    <definedName name="Localisationprécise">[14]Items!$C$2:$C$19</definedName>
    <definedName name="loic" localSheetId="0">#REF!</definedName>
    <definedName name="loic">#REF!</definedName>
    <definedName name="Modalité" localSheetId="0">[14]Items!$X$2:$X$21</definedName>
    <definedName name="Modalité">[14]Items!$X$2:$X$21</definedName>
    <definedName name="Momentjournée" localSheetId="0">[14]Items!$J$2:$J$17</definedName>
    <definedName name="Momentjournée">[14]Items!$J$2:$J$17</definedName>
    <definedName name="Nom" localSheetId="0">#REF!</definedName>
    <definedName name="Nom">#REF!</definedName>
    <definedName name="Nombredejoursdestagesconsécutifs" localSheetId="0">[14]Items!$V$2:$V$22</definedName>
    <definedName name="Nombredejoursdestagesconsécutifs">[14]Items!$V$2:$V$22</definedName>
    <definedName name="Nombredentraînementconsécutifs" localSheetId="0">[14]Items!$W$2:$W$6</definedName>
    <definedName name="Nombredentraînementconsécutifs">[14]Items!$W$2:$W$6</definedName>
    <definedName name="O" localSheetId="0">#REF!</definedName>
    <definedName name="O">#REF!</definedName>
    <definedName name="OBLIQUES" localSheetId="0">[8]Gainages!$A$21:$N$39</definedName>
    <definedName name="OBLIQUES">[9]Gainages!$A$21:$N$39</definedName>
    <definedName name="Paillon" localSheetId="0">#REF!</definedName>
    <definedName name="Paillon">#REF!</definedName>
    <definedName name="PaillonDonnées" localSheetId="0">#REF!</definedName>
    <definedName name="PaillonDonnées">#REF!</definedName>
    <definedName name="Palier" localSheetId="0">[7]PASS_TOX.XLS!$F$1</definedName>
    <definedName name="Palier">[7]PASS_TOX.XLS!$F$1</definedName>
    <definedName name="PASSEURS" localSheetId="0">#REF!</definedName>
    <definedName name="PASSEURS">#REF!</definedName>
    <definedName name="Pathologie" localSheetId="0">[14]Items!$A$2:$A$14</definedName>
    <definedName name="Pathologie">[14]Items!$A$2:$A$14</definedName>
    <definedName name="Périodeovulation" localSheetId="0">[14]Items!$P$2:$P$4</definedName>
    <definedName name="Périodeovulation">[14]Items!$P$2:$P$4</definedName>
    <definedName name="Périoderègles" localSheetId="0">[14]Items!$O$2:$O$3</definedName>
    <definedName name="Périoderègles">[14]Items!$O$2:$O$3</definedName>
    <definedName name="PHYSAM" localSheetId="0">#REF!</definedName>
    <definedName name="PHYSAM">#REF!</definedName>
    <definedName name="PHYSPM" localSheetId="0">#REF!</definedName>
    <definedName name="PHYSPM">#REF!</definedName>
    <definedName name="Postes" localSheetId="0">#REF!</definedName>
    <definedName name="Postes">#REF!</definedName>
    <definedName name="précise" localSheetId="0">#REF!</definedName>
    <definedName name="précise">#REF!</definedName>
    <definedName name="PROGA" localSheetId="0">#REF!</definedName>
    <definedName name="PROGA">#REF!</definedName>
    <definedName name="PTI_18">[3]Force!$F$77</definedName>
    <definedName name="RA" localSheetId="0">#REF!</definedName>
    <definedName name="RA">#REF!</definedName>
    <definedName name="Racassa" localSheetId="0">#REF!</definedName>
    <definedName name="Racassa">#REF!</definedName>
    <definedName name="RacassaDonnées" localSheetId="0">#REF!</definedName>
    <definedName name="RacassaDonnées">#REF!</definedName>
    <definedName name="Récidive" localSheetId="0">[14]Items!$I$2:$I$3</definedName>
    <definedName name="Récidive">[14]Items!$I$2:$I$3</definedName>
    <definedName name="Reference" localSheetId="0">#REF!</definedName>
    <definedName name="Reference">#REF!</definedName>
    <definedName name="RM_1" localSheetId="0">#REF!</definedName>
    <definedName name="RM_1">#REF!</definedName>
    <definedName name="RM_2" localSheetId="0">#REF!</definedName>
    <definedName name="RM_2">#REF!</definedName>
    <definedName name="RM_26_10" localSheetId="0">#REF!</definedName>
    <definedName name="RM_26_10">#REF!</definedName>
    <definedName name="RMM_1" localSheetId="0">[20]RM!$A$38</definedName>
    <definedName name="RMM_1">[21]RM!$A$38</definedName>
    <definedName name="RMM_2" localSheetId="0">[20]RM!$A$61</definedName>
    <definedName name="RMM_2">[21]RM!$A$61</definedName>
    <definedName name="RMP">[22]Acceuil!$A$1</definedName>
    <definedName name="RMPTI" localSheetId="0">#REF!</definedName>
    <definedName name="RMPTI">#REF!</definedName>
    <definedName name="RMPTITS" localSheetId="0">#REF!</definedName>
    <definedName name="RMPTITS">#REF!</definedName>
    <definedName name="RMPTS" localSheetId="0">#REF!</definedName>
    <definedName name="RMPTS">#REF!</definedName>
    <definedName name="RMTI" localSheetId="0">#REF!</definedName>
    <definedName name="RMTI">#REF!</definedName>
    <definedName name="RMTS" localSheetId="0">[20]RM!$A$2</definedName>
    <definedName name="RMTS">[21]RM!$A$2</definedName>
    <definedName name="RPMTS" localSheetId="0">#REF!</definedName>
    <definedName name="RPMTS">#REF!</definedName>
    <definedName name="SandfordDonnées" localSheetId="0">#REF!</definedName>
    <definedName name="SandfordDonnées">#REF!</definedName>
    <definedName name="Sanford" localSheetId="0">#REF!</definedName>
    <definedName name="Sanford">#REF!</definedName>
    <definedName name="schleck" localSheetId="0">#REF!</definedName>
    <definedName name="schleck">#REF!</definedName>
    <definedName name="sd" localSheetId="0">[23]Séa!#REF!</definedName>
    <definedName name="sd">[23]Séa!#REF!</definedName>
    <definedName name="Sieste" localSheetId="0">[14]Items!$K$2:$K$3</definedName>
    <definedName name="Sieste">[14]Items!$K$2:$K$3</definedName>
    <definedName name="Soinseffectués" localSheetId="0">[14]Items!$G$2:$G$12</definedName>
    <definedName name="Soinseffectués">[14]Items!$G$2:$G$12</definedName>
    <definedName name="Soinseffectuésmédecin" localSheetId="0">[14]Items!$H$2:$H$10</definedName>
    <definedName name="Soinseffectuésmédecin">[14]Items!$H$2:$H$10</definedName>
    <definedName name="Sol" localSheetId="0">#REF!</definedName>
    <definedName name="Sol">#REF!</definedName>
    <definedName name="Sommeildernièrenuit" localSheetId="0">[14]Items!$L$2:$L$5</definedName>
    <definedName name="Sommeildernièrenuit">[14]Items!$L$2:$L$5</definedName>
    <definedName name="Sommeildernièresemaine" localSheetId="0">[14]Items!$M$2:$M$5</definedName>
    <definedName name="Sommeildernièresemaine">[14]Items!$M$2:$M$5</definedName>
    <definedName name="Sommeilderniers15jours" localSheetId="0">[14]Items!$N$2:$N$5</definedName>
    <definedName name="Sommeilderniers15jours">[14]Items!$N$2:$N$5</definedName>
    <definedName name="Sx" localSheetId="0">[12]Bosco!#REF!</definedName>
    <definedName name="Sx">[12]Bosco!#REF!</definedName>
    <definedName name="Temps_de_base" localSheetId="0">[7]PASS_TOX.XLS!#REF!</definedName>
    <definedName name="Temps_de_base">[7]PASS_TOX.XLS!#REF!</definedName>
    <definedName name="temps_limite" localSheetId="0">[7]PASS_TOX.XLS!$K$1</definedName>
    <definedName name="temps_limite">[7]PASS_TOX.XLS!$K$1</definedName>
    <definedName name="Test" localSheetId="0">[7]PASS_TOX.XLS!$H$1</definedName>
    <definedName name="test">#REF!</definedName>
    <definedName name="thèmecardio" localSheetId="0">#REF!</definedName>
    <definedName name="thèmecardio">#REF!</definedName>
    <definedName name="Thèmeséance" localSheetId="0">#REF!</definedName>
    <definedName name="Thèmeséance">#REF!</definedName>
    <definedName name="Thèmetravail" localSheetId="0">#REF!</definedName>
    <definedName name="Thèmetravail">#REF!</definedName>
    <definedName name="TI" localSheetId="0">#REF!</definedName>
    <definedName name="TI">#REF!</definedName>
    <definedName name="Train" localSheetId="0">#REF!</definedName>
    <definedName name="Train">#REF!</definedName>
    <definedName name="TS" localSheetId="0">#REF!</definedName>
    <definedName name="TS">#REF!</definedName>
    <definedName name="TypeSol" localSheetId="0">[14]Items!$U$2:$U$5</definedName>
    <definedName name="TypeSol">[14]Items!$U$2:$U$5</definedName>
    <definedName name="VBAMDETJOU" localSheetId="0">#REF!</definedName>
    <definedName name="VBAMDETJOU">#REF!</definedName>
    <definedName name="VBAMSC" localSheetId="0">#REF!</definedName>
    <definedName name="VBAMSC">#REF!</definedName>
    <definedName name="VBPMDETJOU" localSheetId="0">#REF!</definedName>
    <definedName name="VBPMDETJOU">#REF!</definedName>
    <definedName name="VBPMSC" localSheetId="0">#REF!</definedName>
    <definedName name="VBPMSC">#REF!</definedName>
    <definedName name="vitesse_spé" localSheetId="0">#REF!</definedName>
    <definedName name="vitesse_spé">#REF!</definedName>
    <definedName name="VMA" localSheetId="0">[7]PASS_TOX.XLS!$H$5</definedName>
    <definedName name="VMA">[7]PASS_TOX.XLS!$H$5</definedName>
    <definedName name="VMA_100" localSheetId="0">[7]PASS_TOX.XLS!$C$2</definedName>
    <definedName name="VMA_100">[7]PASS_TOX.XLS!$C$2</definedName>
    <definedName name="xx" localSheetId="0">'[24]Séances du jour'!$A$11:$P$31</definedName>
    <definedName name="xx">'[25]Séances du jour'!$A$11:$P$31</definedName>
    <definedName name="Z" localSheetId="0">#REF!</definedName>
    <definedName name="Z">#REF!</definedName>
    <definedName name="zz" localSheetId="0">[24]RM!$A$331:$M$366</definedName>
    <definedName name="zz">[25]RM!$A$331:$M$366</definedName>
    <definedName name="ZZZZ" localSheetId="0">#REF!</definedName>
    <definedName name="ZZZZ">#REF!</definedName>
  </definedNames>
  <calcPr calcId="145621"/>
</workbook>
</file>

<file path=xl/calcChain.xml><?xml version="1.0" encoding="utf-8"?>
<calcChain xmlns="http://schemas.openxmlformats.org/spreadsheetml/2006/main">
  <c r="Y58" i="1" l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M60" i="1"/>
  <c r="M59" i="1"/>
  <c r="Q60" i="1" l="1"/>
  <c r="W60" i="1"/>
  <c r="D60" i="1"/>
  <c r="F60" i="1"/>
  <c r="H60" i="1"/>
  <c r="J60" i="1"/>
  <c r="L60" i="1"/>
  <c r="N60" i="1"/>
  <c r="P60" i="1"/>
  <c r="R60" i="1"/>
  <c r="T60" i="1"/>
  <c r="V60" i="1"/>
  <c r="X60" i="1"/>
  <c r="E60" i="1"/>
  <c r="G60" i="1"/>
  <c r="I60" i="1"/>
  <c r="K60" i="1"/>
  <c r="O60" i="1"/>
  <c r="S60" i="1"/>
  <c r="U60" i="1"/>
  <c r="Y60" i="1"/>
</calcChain>
</file>

<file path=xl/sharedStrings.xml><?xml version="1.0" encoding="utf-8"?>
<sst xmlns="http://schemas.openxmlformats.org/spreadsheetml/2006/main" count="343" uniqueCount="76">
  <si>
    <t>Balnéo</t>
  </si>
  <si>
    <t>Cardio1</t>
  </si>
  <si>
    <t>Cardio2</t>
  </si>
  <si>
    <t>Décrassage</t>
  </si>
  <si>
    <t>Match amical</t>
  </si>
  <si>
    <t>Match officiel domicile</t>
  </si>
  <si>
    <t>Match officiel extérieur</t>
  </si>
  <si>
    <t>Muscu + Cardio1</t>
  </si>
  <si>
    <t>Muscu + Cardio2</t>
  </si>
  <si>
    <r>
      <t>Musculation</t>
    </r>
    <r>
      <rPr>
        <b/>
        <sz val="9"/>
        <color rgb="FF0000FF"/>
        <rFont val="Calibri"/>
        <family val="2"/>
        <scheme val="minor"/>
      </rPr>
      <t>1</t>
    </r>
  </si>
  <si>
    <t>Musculation2</t>
  </si>
  <si>
    <t>Volley / Muscu1</t>
  </si>
  <si>
    <t>Volley / Muscu2</t>
  </si>
  <si>
    <t>Récupération</t>
  </si>
  <si>
    <t>Repos matin</t>
  </si>
  <si>
    <t>Repos après-midi</t>
  </si>
  <si>
    <t>Repos journée</t>
  </si>
  <si>
    <t>Vacances</t>
  </si>
  <si>
    <t>Vidéo</t>
  </si>
  <si>
    <t>Volley1</t>
  </si>
  <si>
    <t>Volley2</t>
  </si>
  <si>
    <t>Voyage</t>
  </si>
  <si>
    <t>Match Amical</t>
  </si>
  <si>
    <t>J</t>
  </si>
  <si>
    <t>S</t>
  </si>
  <si>
    <t>Date</t>
  </si>
  <si>
    <t>Cardio matin</t>
  </si>
  <si>
    <t>Cardio après-midi</t>
  </si>
  <si>
    <t>Muscu + Cardio matin</t>
  </si>
  <si>
    <t>Muscu + Cardio après-midi</t>
  </si>
  <si>
    <t>Musculation matin</t>
  </si>
  <si>
    <t>Musculation après-midi</t>
  </si>
  <si>
    <t>Volley / Muscu matin</t>
  </si>
  <si>
    <t>Volley / Muscu après-midi</t>
  </si>
  <si>
    <t>Volley matin</t>
  </si>
  <si>
    <t>Volley après-midi</t>
  </si>
  <si>
    <t>8h00 8h30</t>
  </si>
  <si>
    <t>08h30 09h00</t>
  </si>
  <si>
    <t>09h00 09h30</t>
  </si>
  <si>
    <t>09h30 10h00</t>
  </si>
  <si>
    <t>10h00 10h30</t>
  </si>
  <si>
    <t>10h30 11h00</t>
  </si>
  <si>
    <t>11h00 11h30</t>
  </si>
  <si>
    <t>11h30 12h00</t>
  </si>
  <si>
    <t>12h00 12h30</t>
  </si>
  <si>
    <t>12h30 13h00</t>
  </si>
  <si>
    <t>13h00 13h30</t>
  </si>
  <si>
    <t>13h30 14h00</t>
  </si>
  <si>
    <t>14h00 14h30</t>
  </si>
  <si>
    <t>14h30 15h00</t>
  </si>
  <si>
    <t>15h00 15h30</t>
  </si>
  <si>
    <t>15h30 16h00</t>
  </si>
  <si>
    <t>16h00 16h30</t>
  </si>
  <si>
    <t>16h30 17h00</t>
  </si>
  <si>
    <t>17h00 17h30</t>
  </si>
  <si>
    <t>17h30 18h00</t>
  </si>
  <si>
    <t>18h00 18h30</t>
  </si>
  <si>
    <t>18h30 19h00</t>
  </si>
  <si>
    <t>19h00 19h30</t>
  </si>
  <si>
    <t>19h30 20h00</t>
  </si>
  <si>
    <t>20h00 20h30</t>
  </si>
  <si>
    <t>20h30 21h00</t>
  </si>
  <si>
    <t>21h00 21h30</t>
  </si>
  <si>
    <t xml:space="preserve">21h30 22h00 </t>
  </si>
  <si>
    <t>L</t>
  </si>
  <si>
    <t>Ma</t>
  </si>
  <si>
    <t>Me</t>
  </si>
  <si>
    <t>V</t>
  </si>
  <si>
    <t>D</t>
  </si>
  <si>
    <r>
      <t>Volley</t>
    </r>
    <r>
      <rPr>
        <b/>
        <sz val="9"/>
        <color rgb="FFFFFF00"/>
        <rFont val="Calibri"/>
        <family val="2"/>
        <scheme val="minor"/>
      </rPr>
      <t>2</t>
    </r>
  </si>
  <si>
    <r>
      <t>Muscu + Cardio</t>
    </r>
    <r>
      <rPr>
        <b/>
        <sz val="9"/>
        <color rgb="FFCC66FF"/>
        <rFont val="Calibri"/>
        <family val="2"/>
        <scheme val="minor"/>
      </rPr>
      <t>1</t>
    </r>
  </si>
  <si>
    <r>
      <t>Volley</t>
    </r>
    <r>
      <rPr>
        <b/>
        <sz val="9"/>
        <color rgb="FFFFFF00"/>
        <rFont val="Calibri"/>
        <family val="2"/>
        <scheme val="minor"/>
      </rPr>
      <t>1</t>
    </r>
  </si>
  <si>
    <r>
      <t>Musculation</t>
    </r>
    <r>
      <rPr>
        <b/>
        <sz val="9"/>
        <color rgb="FF0000FF"/>
        <rFont val="Calibri"/>
        <family val="2"/>
        <scheme val="minor"/>
      </rPr>
      <t>2</t>
    </r>
  </si>
  <si>
    <t>Total sélection</t>
  </si>
  <si>
    <t>Total saison</t>
  </si>
  <si>
    <t>Total pré saison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</si>
</sst>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43" formatCode="_-* #,##0.00\ _€_-;\-* #,##0.00\ _€_-;_-* &quot;-&quot;??\ _€_-;_-@_-"/>
    <numFmt numFmtId="164" formatCode="[$-F800]dddd\,\ mmmm\ dd\,\ yyyy"/>
    <numFmt numFmtId="165" formatCode="\+#0.00&quot; m/s&quot;;\-#0.00&quot; m/s&quot;"/>
    <numFmt numFmtId="166" formatCode="_-* #,##0\ _F_-;\-* #,##0\ _F_-;_-* &quot;-&quot;\ _F_-;_-@_-"/>
    <numFmt numFmtId="167" formatCode="_-* #,##0.00\ _F_-;\-* #,##0.00\ _F_-;_-* &quot;-&quot;??\ _F_-;_-@_-"/>
    <numFmt numFmtId="168" formatCode="_-* #,##0\ &quot;F&quot;_-;\-* #,##0\ &quot;F&quot;_-;_-* &quot;-&quot;\ &quot;F&quot;_-;_-@_-"/>
    <numFmt numFmtId="169" formatCode="_-* #,##0.00\ &quot;F&quot;_-;\-* #,##0.00\ &quot;F&quot;_-;_-* &quot;-&quot;??\ &quot;F&quot;_-;_-@_-"/>
    <numFmt numFmtId="170" formatCode="ddd\ dd/mm/yy"/>
    <numFmt numFmtId="171" formatCode="#,##0.00\ [$€];[Red]\-#,##0.00\ [$€]"/>
    <numFmt numFmtId="172" formatCode="#.##0\.00"/>
    <numFmt numFmtId="173" formatCode="000,000"/>
    <numFmt numFmtId="174" formatCode="[&lt;30000]#&quot;'&quot;#0&quot;''&quot;0;#&quot;'&quot;#0&quot;''&quot;00"/>
    <numFmt numFmtId="175" formatCode="\$#\.00"/>
    <numFmt numFmtId="176" formatCode="\$#\."/>
    <numFmt numFmtId="177" formatCode="\$#,##0\ ;\(\$#,##0\)"/>
    <numFmt numFmtId="178" formatCode="0&quot;.  &quot;"/>
    <numFmt numFmtId="179" formatCode="General_)&quot;Pts&quot;"/>
    <numFmt numFmtId="180" formatCode="[&gt;800]\ #0&quot;''&quot;00;#0&quot;''&quot;0"/>
    <numFmt numFmtId="181" formatCode="#0&quot;,&quot;00&quot; m&quot;"/>
  </numFmts>
  <fonts count="5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name val="MS Sans Serif"/>
      <family val="2"/>
    </font>
    <font>
      <b/>
      <sz val="9"/>
      <color rgb="FF0000FF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FF00"/>
      <name val="Calibri"/>
      <family val="2"/>
      <scheme val="minor"/>
    </font>
    <font>
      <b/>
      <sz val="9"/>
      <color rgb="FFCC66FF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9.9"/>
      <color theme="10"/>
      <name val="Calibri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</borders>
  <cellStyleXfs count="316">
    <xf numFmtId="0" fontId="0" fillId="0" borderId="0"/>
    <xf numFmtId="0" fontId="4" fillId="0" borderId="0"/>
    <xf numFmtId="0" fontId="7" fillId="0" borderId="0"/>
    <xf numFmtId="165" fontId="13" fillId="0" borderId="0">
      <alignment horizontal="center" vertical="center"/>
    </xf>
    <xf numFmtId="165" fontId="13" fillId="0" borderId="0">
      <alignment horizontal="center" vertical="center"/>
    </xf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5" borderId="0" applyNumberFormat="0" applyBorder="0" applyAlignment="0" applyProtection="0"/>
    <xf numFmtId="0" fontId="14" fillId="26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5" borderId="0" applyNumberFormat="0" applyBorder="0" applyAlignment="0" applyProtection="0"/>
    <xf numFmtId="0" fontId="14" fillId="26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5" borderId="0" applyNumberFormat="0" applyBorder="0" applyAlignment="0" applyProtection="0"/>
    <xf numFmtId="0" fontId="14" fillId="26" borderId="0" applyNumberFormat="0" applyBorder="0" applyAlignment="0" applyProtection="0"/>
    <xf numFmtId="0" fontId="14" fillId="27" borderId="0" applyNumberFormat="0" applyBorder="0" applyAlignment="0" applyProtection="0"/>
    <xf numFmtId="0" fontId="14" fillId="28" borderId="0" applyNumberFormat="0" applyBorder="0" applyAlignment="0" applyProtection="0"/>
    <xf numFmtId="0" fontId="14" fillId="29" borderId="0" applyNumberFormat="0" applyBorder="0" applyAlignment="0" applyProtection="0"/>
    <xf numFmtId="0" fontId="14" fillId="30" borderId="0" applyNumberFormat="0" applyBorder="0" applyAlignment="0" applyProtection="0"/>
    <xf numFmtId="0" fontId="14" fillId="31" borderId="0" applyNumberFormat="0" applyBorder="0" applyAlignment="0" applyProtection="0"/>
    <xf numFmtId="0" fontId="14" fillId="26" borderId="0" applyNumberFormat="0" applyBorder="0" applyAlignment="0" applyProtection="0"/>
    <xf numFmtId="0" fontId="14" fillId="29" borderId="0" applyNumberFormat="0" applyBorder="0" applyAlignment="0" applyProtection="0"/>
    <xf numFmtId="0" fontId="14" fillId="32" borderId="0" applyNumberFormat="0" applyBorder="0" applyAlignment="0" applyProtection="0"/>
    <xf numFmtId="0" fontId="14" fillId="29" borderId="0" applyNumberFormat="0" applyBorder="0" applyAlignment="0" applyProtection="0"/>
    <xf numFmtId="0" fontId="14" fillId="30" borderId="0" applyNumberFormat="0" applyBorder="0" applyAlignment="0" applyProtection="0"/>
    <xf numFmtId="0" fontId="14" fillId="31" borderId="0" applyNumberFormat="0" applyBorder="0" applyAlignment="0" applyProtection="0"/>
    <xf numFmtId="0" fontId="14" fillId="26" borderId="0" applyNumberFormat="0" applyBorder="0" applyAlignment="0" applyProtection="0"/>
    <xf numFmtId="0" fontId="14" fillId="29" borderId="0" applyNumberFormat="0" applyBorder="0" applyAlignment="0" applyProtection="0"/>
    <xf numFmtId="0" fontId="14" fillId="32" borderId="0" applyNumberFormat="0" applyBorder="0" applyAlignment="0" applyProtection="0"/>
    <xf numFmtId="0" fontId="14" fillId="29" borderId="0" applyNumberFormat="0" applyBorder="0" applyAlignment="0" applyProtection="0"/>
    <xf numFmtId="0" fontId="14" fillId="30" borderId="0" applyNumberFormat="0" applyBorder="0" applyAlignment="0" applyProtection="0"/>
    <xf numFmtId="0" fontId="14" fillId="31" borderId="0" applyNumberFormat="0" applyBorder="0" applyAlignment="0" applyProtection="0"/>
    <xf numFmtId="0" fontId="14" fillId="26" borderId="0" applyNumberFormat="0" applyBorder="0" applyAlignment="0" applyProtection="0"/>
    <xf numFmtId="0" fontId="14" fillId="29" borderId="0" applyNumberFormat="0" applyBorder="0" applyAlignment="0" applyProtection="0"/>
    <xf numFmtId="0" fontId="14" fillId="32" borderId="0" applyNumberFormat="0" applyBorder="0" applyAlignment="0" applyProtection="0"/>
    <xf numFmtId="0" fontId="15" fillId="33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5" fillId="36" borderId="0" applyNumberFormat="0" applyBorder="0" applyAlignment="0" applyProtection="0"/>
    <xf numFmtId="0" fontId="15" fillId="33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5" fillId="36" borderId="0" applyNumberFormat="0" applyBorder="0" applyAlignment="0" applyProtection="0"/>
    <xf numFmtId="0" fontId="15" fillId="33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5" fillId="36" borderId="0" applyNumberFormat="0" applyBorder="0" applyAlignment="0" applyProtection="0"/>
    <xf numFmtId="0" fontId="15" fillId="37" borderId="0" applyNumberFormat="0" applyBorder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5" fillId="40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24" borderId="0" applyNumberFormat="0" applyBorder="0" applyAlignment="0" applyProtection="0"/>
    <xf numFmtId="0" fontId="18" fillId="25" borderId="0" applyNumberFormat="0" applyBorder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19" fillId="41" borderId="31" applyNumberFormat="0" applyAlignment="0" applyProtection="0"/>
    <xf numFmtId="0" fontId="20" fillId="42" borderId="32" applyNumberFormat="0" applyAlignment="0" applyProtection="0"/>
    <xf numFmtId="0" fontId="21" fillId="0" borderId="33" applyNumberFormat="0" applyFill="0" applyAlignment="0" applyProtection="0"/>
    <xf numFmtId="0" fontId="21" fillId="0" borderId="33" applyNumberFormat="0" applyFill="0" applyAlignment="0" applyProtection="0"/>
    <xf numFmtId="0" fontId="20" fillId="42" borderId="32" applyNumberFormat="0" applyAlignment="0" applyProtection="0"/>
    <xf numFmtId="166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14" fillId="43" borderId="34" applyNumberFormat="0" applyFont="0" applyAlignment="0" applyProtection="0"/>
    <xf numFmtId="0" fontId="14" fillId="43" borderId="34" applyNumberFormat="0" applyFont="0" applyAlignment="0" applyProtection="0"/>
    <xf numFmtId="0" fontId="14" fillId="43" borderId="34" applyNumberFormat="0" applyFont="0" applyAlignment="0" applyProtection="0"/>
    <xf numFmtId="0" fontId="14" fillId="43" borderId="34" applyNumberFormat="0" applyFont="0" applyAlignment="0" applyProtection="0"/>
    <xf numFmtId="0" fontId="14" fillId="43" borderId="34" applyNumberFormat="0" applyFont="0" applyAlignment="0" applyProtection="0"/>
    <xf numFmtId="0" fontId="14" fillId="43" borderId="34" applyNumberFormat="0" applyFont="0" applyAlignment="0" applyProtection="0"/>
    <xf numFmtId="168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0" fontId="22" fillId="0" borderId="0" applyFont="0" applyFill="0" applyBorder="0" applyAlignment="0" applyProtection="0"/>
    <xf numFmtId="170" fontId="23" fillId="0" borderId="0" applyFill="0" applyBorder="0" applyProtection="0">
      <alignment horizontal="center" vertical="center"/>
    </xf>
    <xf numFmtId="170" fontId="23" fillId="0" borderId="0" applyFill="0" applyBorder="0" applyProtection="0">
      <alignment horizontal="center" vertical="center"/>
    </xf>
    <xf numFmtId="0" fontId="24" fillId="0" borderId="0" applyNumberFormat="0" applyFill="0" applyBorder="0" applyAlignment="0" applyProtection="0"/>
    <xf numFmtId="0" fontId="15" fillId="37" borderId="0" applyNumberFormat="0" applyBorder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5" fillId="40" borderId="0" applyNumberFormat="0" applyBorder="0" applyAlignment="0" applyProtection="0"/>
    <xf numFmtId="0" fontId="25" fillId="0" borderId="0">
      <protection locked="0"/>
    </xf>
    <xf numFmtId="0" fontId="26" fillId="0" borderId="0">
      <protection locked="0"/>
    </xf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171" fontId="7" fillId="0" borderId="0" applyFont="0" applyFill="0" applyBorder="0" applyAlignment="0" applyProtection="0"/>
    <xf numFmtId="0" fontId="30" fillId="0" borderId="0" applyNumberFormat="0" applyFill="0" applyBorder="0" applyAlignment="0" applyProtection="0"/>
    <xf numFmtId="172" fontId="31" fillId="0" borderId="0">
      <protection locked="0"/>
    </xf>
    <xf numFmtId="3" fontId="22" fillId="0" borderId="0" applyFon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18" fillId="25" borderId="0" applyNumberFormat="0" applyBorder="0" applyAlignment="0" applyProtection="0"/>
    <xf numFmtId="0" fontId="33" fillId="0" borderId="35" applyNumberFormat="0" applyFill="0" applyAlignment="0" applyProtection="0"/>
    <xf numFmtId="0" fontId="34" fillId="0" borderId="36" applyNumberFormat="0" applyFill="0" applyAlignment="0" applyProtection="0"/>
    <xf numFmtId="0" fontId="24" fillId="0" borderId="37" applyNumberFormat="0" applyFill="0" applyAlignment="0" applyProtection="0"/>
    <xf numFmtId="0" fontId="24" fillId="0" borderId="37" applyNumberFormat="0" applyFill="0" applyAlignment="0" applyProtection="0"/>
    <xf numFmtId="0" fontId="24" fillId="0" borderId="37" applyNumberFormat="0" applyFill="0" applyAlignment="0" applyProtection="0"/>
    <xf numFmtId="0" fontId="24" fillId="0" borderId="37" applyNumberFormat="0" applyFill="0" applyAlignment="0" applyProtection="0"/>
    <xf numFmtId="0" fontId="24" fillId="0" borderId="0" applyNumberFormat="0" applyFill="0" applyBorder="0" applyAlignment="0" applyProtection="0"/>
    <xf numFmtId="0" fontId="35" fillId="0" borderId="0" applyNumberFormat="0" applyFill="0" applyBorder="0" applyAlignment="0" applyProtection="0">
      <alignment vertical="top"/>
      <protection locked="0"/>
    </xf>
    <xf numFmtId="0" fontId="17" fillId="24" borderId="0" applyNumberFormat="0" applyBorder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29" fillId="28" borderId="31" applyNumberFormat="0" applyAlignment="0" applyProtection="0"/>
    <xf numFmtId="0" fontId="17" fillId="24" borderId="0" applyNumberFormat="0" applyBorder="0" applyAlignment="0" applyProtection="0"/>
    <xf numFmtId="173" fontId="36" fillId="0" borderId="38" applyFont="0" applyFill="0" applyBorder="0" applyAlignment="0" applyProtection="0">
      <alignment horizontal="center" vertical="center"/>
    </xf>
    <xf numFmtId="173" fontId="36" fillId="0" borderId="38" applyFont="0" applyFill="0" applyBorder="0" applyAlignment="0" applyProtection="0">
      <alignment horizontal="center" vertical="center"/>
    </xf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21" fillId="0" borderId="33" applyNumberFormat="0" applyFill="0" applyAlignment="0" applyProtection="0"/>
    <xf numFmtId="43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74" fontId="42" fillId="0" borderId="0">
      <alignment vertical="center"/>
    </xf>
    <xf numFmtId="174" fontId="42" fillId="0" borderId="0">
      <alignment vertical="center"/>
    </xf>
    <xf numFmtId="175" fontId="31" fillId="0" borderId="0">
      <protection locked="0"/>
    </xf>
    <xf numFmtId="176" fontId="31" fillId="0" borderId="0">
      <protection locked="0"/>
    </xf>
    <xf numFmtId="169" fontId="4" fillId="0" borderId="0" applyFont="0" applyFill="0" applyBorder="0" applyAlignment="0" applyProtection="0"/>
    <xf numFmtId="177" fontId="22" fillId="0" borderId="0" applyFont="0" applyFill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" fillId="0" borderId="0"/>
    <xf numFmtId="0" fontId="44" fillId="0" borderId="0">
      <alignment vertical="center"/>
    </xf>
    <xf numFmtId="0" fontId="4" fillId="0" borderId="0"/>
    <xf numFmtId="0" fontId="4" fillId="0" borderId="0"/>
    <xf numFmtId="0" fontId="4" fillId="0" borderId="0"/>
    <xf numFmtId="0" fontId="45" fillId="0" borderId="0"/>
    <xf numFmtId="0" fontId="4" fillId="0" borderId="0"/>
    <xf numFmtId="0" fontId="4" fillId="0" borderId="0"/>
    <xf numFmtId="0" fontId="4" fillId="0" borderId="0"/>
    <xf numFmtId="0" fontId="4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>
      <alignment indent="3"/>
    </xf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7" fillId="0" borderId="0"/>
    <xf numFmtId="0" fontId="4" fillId="0" borderId="0"/>
    <xf numFmtId="0" fontId="1" fillId="0" borderId="0"/>
    <xf numFmtId="0" fontId="4" fillId="0" borderId="0"/>
    <xf numFmtId="0" fontId="1" fillId="0" borderId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4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7" fillId="43" borderId="34" applyNumberFormat="0" applyFon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178" fontId="49" fillId="0" borderId="0" applyFont="0" applyFill="0" applyBorder="0" applyProtection="0">
      <alignment horizontal="right"/>
    </xf>
    <xf numFmtId="9" fontId="4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18" fillId="25" borderId="0" applyNumberFormat="0" applyBorder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48" fillId="41" borderId="39" applyNumberFormat="0" applyAlignment="0" applyProtection="0"/>
    <xf numFmtId="0" fontId="30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33" fillId="0" borderId="35" applyNumberFormat="0" applyFill="0" applyAlignment="0" applyProtection="0"/>
    <xf numFmtId="0" fontId="34" fillId="0" borderId="36" applyNumberFormat="0" applyFill="0" applyAlignment="0" applyProtection="0"/>
    <xf numFmtId="0" fontId="24" fillId="0" borderId="37" applyNumberFormat="0" applyFill="0" applyAlignment="0" applyProtection="0"/>
    <xf numFmtId="0" fontId="24" fillId="0" borderId="37" applyNumberFormat="0" applyFill="0" applyAlignment="0" applyProtection="0"/>
    <xf numFmtId="0" fontId="24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33" fillId="0" borderId="35" applyNumberFormat="0" applyFill="0" applyAlignment="0" applyProtection="0"/>
    <xf numFmtId="0" fontId="34" fillId="0" borderId="36" applyNumberFormat="0" applyFill="0" applyAlignment="0" applyProtection="0"/>
    <xf numFmtId="0" fontId="24" fillId="0" borderId="37" applyNumberFormat="0" applyFill="0" applyAlignment="0" applyProtection="0"/>
    <xf numFmtId="0" fontId="24" fillId="0" borderId="37" applyNumberFormat="0" applyFill="0" applyAlignment="0" applyProtection="0"/>
    <xf numFmtId="0" fontId="24" fillId="0" borderId="37" applyNumberFormat="0" applyFill="0" applyAlignment="0" applyProtection="0"/>
    <xf numFmtId="0" fontId="24" fillId="0" borderId="37" applyNumberFormat="0" applyFill="0" applyAlignment="0" applyProtection="0"/>
    <xf numFmtId="0" fontId="50" fillId="0" borderId="0" applyNumberFormat="0" applyFill="0" applyBorder="0" applyAlignment="0" applyProtection="0"/>
    <xf numFmtId="0" fontId="22" fillId="0" borderId="40" applyNumberFormat="0" applyFont="0" applyFill="0" applyAlignment="0" applyProtection="0"/>
    <xf numFmtId="0" fontId="22" fillId="0" borderId="40" applyNumberFormat="0" applyFont="0" applyFill="0" applyAlignment="0" applyProtection="0"/>
    <xf numFmtId="179" fontId="51" fillId="0" borderId="0">
      <alignment horizontal="center"/>
    </xf>
    <xf numFmtId="179" fontId="51" fillId="0" borderId="0">
      <alignment horizontal="center"/>
    </xf>
    <xf numFmtId="0" fontId="20" fillId="42" borderId="32" applyNumberFormat="0" applyAlignment="0" applyProtection="0"/>
    <xf numFmtId="2" fontId="22" fillId="0" borderId="0" applyFont="0" applyFill="0" applyBorder="0" applyAlignment="0" applyProtection="0"/>
    <xf numFmtId="180" fontId="42" fillId="0" borderId="0">
      <alignment horizontal="center" vertical="center"/>
    </xf>
    <xf numFmtId="180" fontId="42" fillId="0" borderId="0">
      <alignment horizontal="center" vertical="center"/>
    </xf>
    <xf numFmtId="0" fontId="16" fillId="0" borderId="0" applyNumberFormat="0" applyFill="0" applyBorder="0" applyAlignment="0" applyProtection="0"/>
    <xf numFmtId="0" fontId="52" fillId="0" borderId="0" applyNumberFormat="0" applyFont="0" applyFill="0" applyBorder="0" applyAlignment="0" applyProtection="0"/>
    <xf numFmtId="181" fontId="42" fillId="0" borderId="0">
      <alignment vertical="center"/>
    </xf>
    <xf numFmtId="181" fontId="42" fillId="0" borderId="0">
      <alignment vertical="center"/>
    </xf>
    <xf numFmtId="0" fontId="31" fillId="0" borderId="0">
      <protection locked="0"/>
    </xf>
  </cellStyleXfs>
  <cellXfs count="109">
    <xf numFmtId="0" fontId="0" fillId="0" borderId="0" xfId="0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4" borderId="1" xfId="1" applyNumberFormat="1" applyFont="1" applyFill="1" applyBorder="1" applyAlignment="1">
      <alignment horizontal="center" vertical="center" wrapText="1"/>
    </xf>
    <xf numFmtId="0" fontId="5" fillId="5" borderId="1" xfId="2" applyNumberFormat="1" applyFont="1" applyFill="1" applyBorder="1" applyAlignment="1">
      <alignment horizontal="center" vertical="center" wrapText="1"/>
    </xf>
    <xf numFmtId="0" fontId="5" fillId="6" borderId="1" xfId="2" applyNumberFormat="1" applyFont="1" applyFill="1" applyBorder="1" applyAlignment="1">
      <alignment horizontal="center" vertical="center" wrapText="1"/>
    </xf>
    <xf numFmtId="0" fontId="5" fillId="7" borderId="1" xfId="2" applyNumberFormat="1" applyFont="1" applyFill="1" applyBorder="1" applyAlignment="1">
      <alignment horizontal="center" vertical="center" wrapText="1"/>
    </xf>
    <xf numFmtId="0" fontId="6" fillId="8" borderId="1" xfId="2" applyNumberFormat="1" applyFont="1" applyFill="1" applyBorder="1" applyAlignment="1">
      <alignment horizontal="center" vertical="center" wrapText="1"/>
    </xf>
    <xf numFmtId="0" fontId="6" fillId="9" borderId="1" xfId="1" applyNumberFormat="1" applyFont="1" applyFill="1" applyBorder="1" applyAlignment="1">
      <alignment horizontal="center" vertical="center" wrapText="1"/>
    </xf>
    <xf numFmtId="0" fontId="6" fillId="10" borderId="1" xfId="1" applyNumberFormat="1" applyFont="1" applyFill="1" applyBorder="1" applyAlignment="1">
      <alignment horizontal="center" vertical="center" wrapText="1"/>
    </xf>
    <xf numFmtId="0" fontId="6" fillId="11" borderId="1" xfId="2" applyNumberFormat="1" applyFont="1" applyFill="1" applyBorder="1" applyAlignment="1">
      <alignment horizontal="center" vertical="center" wrapText="1"/>
    </xf>
    <xf numFmtId="0" fontId="5" fillId="12" borderId="1" xfId="1" applyNumberFormat="1" applyFont="1" applyFill="1" applyBorder="1" applyAlignment="1">
      <alignment horizontal="center" vertical="center" wrapText="1"/>
    </xf>
    <xf numFmtId="0" fontId="5" fillId="13" borderId="2" xfId="1" applyNumberFormat="1" applyFont="1" applyFill="1" applyBorder="1" applyAlignment="1">
      <alignment horizontal="center" vertical="center" wrapText="1"/>
    </xf>
    <xf numFmtId="0" fontId="5" fillId="14" borderId="1" xfId="1" applyNumberFormat="1" applyFont="1" applyFill="1" applyBorder="1" applyAlignment="1">
      <alignment horizontal="center" vertical="center" wrapText="1"/>
    </xf>
    <xf numFmtId="0" fontId="5" fillId="15" borderId="1" xfId="1" applyNumberFormat="1" applyFont="1" applyFill="1" applyBorder="1" applyAlignment="1">
      <alignment horizontal="center" vertical="center" wrapText="1"/>
    </xf>
    <xf numFmtId="0" fontId="5" fillId="16" borderId="1" xfId="2" applyNumberFormat="1" applyFont="1" applyFill="1" applyBorder="1" applyAlignment="1">
      <alignment horizontal="center" vertical="center" wrapText="1"/>
    </xf>
    <xf numFmtId="0" fontId="5" fillId="17" borderId="1" xfId="1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" fontId="6" fillId="19" borderId="4" xfId="0" applyNumberFormat="1" applyFont="1" applyFill="1" applyBorder="1" applyAlignment="1">
      <alignment horizontal="center" vertical="center"/>
    </xf>
    <xf numFmtId="0" fontId="6" fillId="19" borderId="4" xfId="0" applyFont="1" applyFill="1" applyBorder="1" applyAlignment="1">
      <alignment horizontal="center" vertical="center"/>
    </xf>
    <xf numFmtId="0" fontId="5" fillId="3" borderId="5" xfId="1" applyNumberFormat="1" applyFont="1" applyFill="1" applyBorder="1" applyAlignment="1">
      <alignment horizontal="center" vertical="center" wrapText="1"/>
    </xf>
    <xf numFmtId="0" fontId="6" fillId="4" borderId="6" xfId="1" applyNumberFormat="1" applyFont="1" applyFill="1" applyBorder="1" applyAlignment="1">
      <alignment horizontal="center" vertical="center" wrapText="1"/>
    </xf>
    <xf numFmtId="0" fontId="5" fillId="18" borderId="6" xfId="2" applyNumberFormat="1" applyFont="1" applyFill="1" applyBorder="1" applyAlignment="1">
      <alignment horizontal="center" vertical="center" wrapText="1"/>
    </xf>
    <xf numFmtId="0" fontId="5" fillId="6" borderId="6" xfId="2" applyNumberFormat="1" applyFont="1" applyFill="1" applyBorder="1" applyAlignment="1">
      <alignment horizontal="center" vertical="center" wrapText="1"/>
    </xf>
    <xf numFmtId="0" fontId="5" fillId="7" borderId="6" xfId="2" applyNumberFormat="1" applyFont="1" applyFill="1" applyBorder="1" applyAlignment="1">
      <alignment horizontal="center" vertical="center" wrapText="1"/>
    </xf>
    <xf numFmtId="0" fontId="6" fillId="8" borderId="6" xfId="2" applyNumberFormat="1" applyFont="1" applyFill="1" applyBorder="1" applyAlignment="1">
      <alignment horizontal="center" vertical="center" wrapText="1"/>
    </xf>
    <xf numFmtId="0" fontId="6" fillId="9" borderId="6" xfId="1" applyNumberFormat="1" applyFont="1" applyFill="1" applyBorder="1" applyAlignment="1">
      <alignment horizontal="center" vertical="center" wrapText="1"/>
    </xf>
    <xf numFmtId="0" fontId="6" fillId="10" borderId="6" xfId="1" applyNumberFormat="1" applyFont="1" applyFill="1" applyBorder="1" applyAlignment="1">
      <alignment horizontal="center" vertical="center" wrapText="1"/>
    </xf>
    <xf numFmtId="0" fontId="6" fillId="11" borderId="6" xfId="2" applyNumberFormat="1" applyFont="1" applyFill="1" applyBorder="1" applyAlignment="1">
      <alignment horizontal="center" vertical="center" wrapText="1"/>
    </xf>
    <xf numFmtId="0" fontId="5" fillId="12" borderId="6" xfId="1" applyNumberFormat="1" applyFont="1" applyFill="1" applyBorder="1" applyAlignment="1">
      <alignment horizontal="center" vertical="center" wrapText="1"/>
    </xf>
    <xf numFmtId="0" fontId="5" fillId="13" borderId="6" xfId="1" applyNumberFormat="1" applyFont="1" applyFill="1" applyBorder="1" applyAlignment="1">
      <alignment horizontal="center" vertical="center" wrapText="1"/>
    </xf>
    <xf numFmtId="0" fontId="5" fillId="14" borderId="6" xfId="1" applyNumberFormat="1" applyFont="1" applyFill="1" applyBorder="1" applyAlignment="1">
      <alignment horizontal="center" vertical="center" wrapText="1"/>
    </xf>
    <xf numFmtId="0" fontId="5" fillId="15" borderId="6" xfId="1" applyNumberFormat="1" applyFont="1" applyFill="1" applyBorder="1" applyAlignment="1">
      <alignment horizontal="center" vertical="center" wrapText="1"/>
    </xf>
    <xf numFmtId="0" fontId="5" fillId="16" borderId="6" xfId="2" applyNumberFormat="1" applyFont="1" applyFill="1" applyBorder="1" applyAlignment="1">
      <alignment horizontal="center" vertical="center" wrapText="1"/>
    </xf>
    <xf numFmtId="0" fontId="5" fillId="17" borderId="6" xfId="1" applyNumberFormat="1" applyFont="1" applyFill="1" applyBorder="1" applyAlignment="1">
      <alignment horizontal="center" vertical="center" wrapText="1"/>
    </xf>
    <xf numFmtId="0" fontId="6" fillId="19" borderId="4" xfId="0" applyFont="1" applyFill="1" applyBorder="1" applyAlignment="1">
      <alignment horizontal="center" vertical="center" wrapText="1"/>
    </xf>
    <xf numFmtId="0" fontId="6" fillId="19" borderId="7" xfId="0" applyFont="1" applyFill="1" applyBorder="1" applyAlignment="1">
      <alignment horizontal="center" vertical="center" wrapText="1"/>
    </xf>
    <xf numFmtId="0" fontId="6" fillId="19" borderId="3" xfId="0" applyFont="1" applyFill="1" applyBorder="1" applyAlignment="1">
      <alignment horizontal="center" vertical="center" wrapText="1"/>
    </xf>
    <xf numFmtId="0" fontId="3" fillId="20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0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0" borderId="16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6" xfId="0" applyNumberFormat="1" applyFont="1" applyFill="1" applyBorder="1" applyAlignment="1">
      <alignment horizontal="center" vertical="center"/>
    </xf>
    <xf numFmtId="164" fontId="3" fillId="20" borderId="16" xfId="0" applyNumberFormat="1" applyFont="1" applyFill="1" applyBorder="1" applyAlignment="1">
      <alignment horizontal="center" vertical="center"/>
    </xf>
    <xf numFmtId="0" fontId="3" fillId="20" borderId="2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0" fontId="0" fillId="2" borderId="16" xfId="0" applyNumberFormat="1" applyFont="1" applyFill="1" applyBorder="1" applyAlignment="1">
      <alignment horizontal="center" vertical="center"/>
    </xf>
    <xf numFmtId="0" fontId="0" fillId="2" borderId="29" xfId="0" applyNumberFormat="1" applyFont="1" applyFill="1" applyBorder="1" applyAlignment="1">
      <alignment horizontal="center" vertical="center"/>
    </xf>
    <xf numFmtId="0" fontId="3" fillId="2" borderId="29" xfId="0" applyNumberFormat="1" applyFont="1" applyFill="1" applyBorder="1" applyAlignment="1">
      <alignment horizontal="center" vertical="center"/>
    </xf>
    <xf numFmtId="0" fontId="0" fillId="2" borderId="30" xfId="0" applyNumberFormat="1" applyFont="1" applyFill="1" applyBorder="1" applyAlignment="1">
      <alignment horizontal="center" vertical="center"/>
    </xf>
    <xf numFmtId="0" fontId="3" fillId="2" borderId="30" xfId="0" applyNumberFormat="1" applyFont="1" applyFill="1" applyBorder="1" applyAlignment="1">
      <alignment horizontal="center" vertical="center"/>
    </xf>
    <xf numFmtId="0" fontId="9" fillId="2" borderId="29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0" fontId="12" fillId="22" borderId="22" xfId="0" applyFont="1" applyFill="1" applyBorder="1" applyAlignment="1">
      <alignment horizontal="center" vertical="center"/>
    </xf>
    <xf numFmtId="0" fontId="12" fillId="22" borderId="23" xfId="0" applyFont="1" applyFill="1" applyBorder="1" applyAlignment="1">
      <alignment horizontal="center" vertical="center"/>
    </xf>
    <xf numFmtId="0" fontId="12" fillId="22" borderId="26" xfId="0" applyFont="1" applyFill="1" applyBorder="1" applyAlignment="1">
      <alignment horizontal="center" vertical="center"/>
    </xf>
    <xf numFmtId="1" fontId="2" fillId="22" borderId="2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2" fillId="22" borderId="25" xfId="0" applyNumberFormat="1" applyFont="1" applyFill="1" applyBorder="1" applyAlignment="1">
      <alignment horizontal="center" vertical="center"/>
    </xf>
    <xf numFmtId="1" fontId="2" fillId="22" borderId="26" xfId="0" applyNumberFormat="1" applyFont="1" applyFill="1" applyBorder="1" applyAlignment="1">
      <alignment horizontal="center" vertical="center"/>
    </xf>
    <xf numFmtId="0" fontId="3" fillId="21" borderId="9" xfId="0" applyFont="1" applyFill="1" applyBorder="1" applyAlignment="1">
      <alignment horizontal="center" vertical="center"/>
    </xf>
    <xf numFmtId="0" fontId="3" fillId="21" borderId="8" xfId="0" applyFont="1" applyFill="1" applyBorder="1" applyAlignment="1">
      <alignment horizontal="center" vertical="center"/>
    </xf>
    <xf numFmtId="0" fontId="3" fillId="21" borderId="28" xfId="0" applyFont="1" applyFill="1" applyBorder="1" applyAlignment="1">
      <alignment horizontal="center" vertical="center"/>
    </xf>
    <xf numFmtId="0" fontId="3" fillId="21" borderId="0" xfId="0" applyFont="1" applyFill="1" applyAlignment="1">
      <alignment horizontal="center" vertical="center"/>
    </xf>
    <xf numFmtId="0" fontId="5" fillId="13" borderId="22" xfId="1" applyNumberFormat="1" applyFont="1" applyFill="1" applyBorder="1" applyAlignment="1">
      <alignment horizontal="center" vertical="center" wrapText="1"/>
    </xf>
    <xf numFmtId="0" fontId="5" fillId="13" borderId="23" xfId="1" applyNumberFormat="1" applyFont="1" applyFill="1" applyBorder="1" applyAlignment="1">
      <alignment horizontal="center" vertical="center" wrapText="1"/>
    </xf>
    <xf numFmtId="0" fontId="5" fillId="13" borderId="26" xfId="1" applyNumberFormat="1" applyFont="1" applyFill="1" applyBorder="1" applyAlignment="1">
      <alignment horizontal="center" vertical="center" wrapText="1"/>
    </xf>
    <xf numFmtId="0" fontId="5" fillId="12" borderId="17" xfId="1" applyNumberFormat="1" applyFont="1" applyFill="1" applyBorder="1" applyAlignment="1">
      <alignment horizontal="center" vertical="center"/>
    </xf>
    <xf numFmtId="0" fontId="5" fillId="12" borderId="18" xfId="1" applyNumberFormat="1" applyFont="1" applyFill="1" applyBorder="1" applyAlignment="1">
      <alignment horizontal="center" vertical="center"/>
    </xf>
    <xf numFmtId="0" fontId="5" fillId="5" borderId="18" xfId="2" applyNumberFormat="1" applyFont="1" applyFill="1" applyBorder="1" applyAlignment="1">
      <alignment horizontal="center" vertical="center" wrapText="1"/>
    </xf>
    <xf numFmtId="0" fontId="5" fillId="7" borderId="18" xfId="2" applyNumberFormat="1" applyFont="1" applyFill="1" applyBorder="1" applyAlignment="1">
      <alignment horizontal="center" vertical="center" wrapText="1"/>
    </xf>
    <xf numFmtId="0" fontId="5" fillId="12" borderId="21" xfId="1" applyNumberFormat="1" applyFont="1" applyFill="1" applyBorder="1" applyAlignment="1">
      <alignment horizontal="center" vertical="center"/>
    </xf>
    <xf numFmtId="0" fontId="6" fillId="10" borderId="18" xfId="1" applyNumberFormat="1" applyFont="1" applyFill="1" applyBorder="1" applyAlignment="1">
      <alignment horizontal="center" vertical="center"/>
    </xf>
    <xf numFmtId="0" fontId="5" fillId="16" borderId="18" xfId="2" applyNumberFormat="1" applyFont="1" applyFill="1" applyBorder="1" applyAlignment="1">
      <alignment horizontal="center" vertical="center" wrapText="1"/>
    </xf>
    <xf numFmtId="0" fontId="5" fillId="13" borderId="17" xfId="1" applyNumberFormat="1" applyFont="1" applyFill="1" applyBorder="1" applyAlignment="1">
      <alignment horizontal="center" vertical="center" wrapText="1"/>
    </xf>
    <xf numFmtId="0" fontId="5" fillId="13" borderId="18" xfId="1" applyNumberFormat="1" applyFont="1" applyFill="1" applyBorder="1" applyAlignment="1">
      <alignment horizontal="center" vertical="center" wrapText="1"/>
    </xf>
    <xf numFmtId="0" fontId="5" fillId="12" borderId="10" xfId="1" applyNumberFormat="1" applyFont="1" applyFill="1" applyBorder="1" applyAlignment="1">
      <alignment horizontal="center" vertical="center"/>
    </xf>
    <xf numFmtId="0" fontId="5" fillId="12" borderId="11" xfId="1" applyNumberFormat="1" applyFont="1" applyFill="1" applyBorder="1" applyAlignment="1">
      <alignment horizontal="center" vertical="center"/>
    </xf>
    <xf numFmtId="0" fontId="6" fillId="10" borderId="11" xfId="1" applyNumberFormat="1" applyFont="1" applyFill="1" applyBorder="1" applyAlignment="1">
      <alignment horizontal="center" vertical="center"/>
    </xf>
    <xf numFmtId="0" fontId="5" fillId="16" borderId="11" xfId="2" applyNumberFormat="1" applyFont="1" applyFill="1" applyBorder="1" applyAlignment="1">
      <alignment horizontal="center" vertical="center" wrapText="1"/>
    </xf>
    <xf numFmtId="0" fontId="5" fillId="12" borderId="14" xfId="1" applyNumberFormat="1" applyFont="1" applyFill="1" applyBorder="1" applyAlignment="1">
      <alignment horizontal="center" vertical="center"/>
    </xf>
    <xf numFmtId="0" fontId="5" fillId="6" borderId="18" xfId="2" applyNumberFormat="1" applyFont="1" applyFill="1" applyBorder="1" applyAlignment="1">
      <alignment horizontal="center" vertical="center" wrapText="1"/>
    </xf>
    <xf numFmtId="0" fontId="5" fillId="13" borderId="21" xfId="1" applyNumberFormat="1" applyFont="1" applyFill="1" applyBorder="1" applyAlignment="1">
      <alignment horizontal="center" vertical="center" wrapText="1"/>
    </xf>
    <xf numFmtId="0" fontId="5" fillId="13" borderId="10" xfId="1" applyNumberFormat="1" applyFont="1" applyFill="1" applyBorder="1" applyAlignment="1">
      <alignment horizontal="center" vertical="center" wrapText="1"/>
    </xf>
    <xf numFmtId="0" fontId="5" fillId="13" borderId="11" xfId="1" applyNumberFormat="1" applyFont="1" applyFill="1" applyBorder="1" applyAlignment="1">
      <alignment horizontal="center" vertical="center" wrapText="1"/>
    </xf>
    <xf numFmtId="0" fontId="6" fillId="9" borderId="18" xfId="1" applyNumberFormat="1" applyFont="1" applyFill="1" applyBorder="1" applyAlignment="1">
      <alignment horizontal="center" vertical="center" wrapText="1"/>
    </xf>
  </cellXfs>
  <cellStyles count="316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76"/>
    <cellStyle name="Lien hypertexte 5" xfId="177"/>
    <cellStyle name="Lien hypertexte 6" xfId="178"/>
    <cellStyle name="Linked Cell" xfId="179"/>
    <cellStyle name="Milliers 2" xfId="180"/>
    <cellStyle name="Milliers 2 2" xfId="181"/>
    <cellStyle name="Milliers 3" xfId="182"/>
    <cellStyle name="Min'Sec&quot;00" xfId="183"/>
    <cellStyle name="Min'Sec&quot;00 2" xfId="184"/>
    <cellStyle name="Mon‚taire" xfId="185"/>
    <cellStyle name="Mon‚taire0" xfId="186"/>
    <cellStyle name="Monétaire 2" xfId="187"/>
    <cellStyle name="Monétaire0" xfId="188"/>
    <cellStyle name="Neutral" xfId="189"/>
    <cellStyle name="Neutre 2" xfId="190"/>
    <cellStyle name="Normal" xfId="0" builtinId="0"/>
    <cellStyle name="Normal 10" xfId="191"/>
    <cellStyle name="Normal 11" xfId="192"/>
    <cellStyle name="Normal 12" xfId="193"/>
    <cellStyle name="Normal 13" xfId="194"/>
    <cellStyle name="Normal 13 2" xfId="195"/>
    <cellStyle name="Normal 14" xfId="196"/>
    <cellStyle name="Normal 15" xfId="197"/>
    <cellStyle name="Normal 2" xfId="1"/>
    <cellStyle name="Normal 2 2" xfId="198"/>
    <cellStyle name="Normal 2 2 2" xfId="199"/>
    <cellStyle name="Normal 2 3" xfId="200"/>
    <cellStyle name="Normal 2 4" xfId="201"/>
    <cellStyle name="Normal 2_Arago 11" xfId="202"/>
    <cellStyle name="Normal 3" xfId="203"/>
    <cellStyle name="Normal 3 2" xfId="204"/>
    <cellStyle name="Normal 3 3" xfId="205"/>
    <cellStyle name="Normal 4" xfId="206"/>
    <cellStyle name="Normal 4 2" xfId="207"/>
    <cellStyle name="Normal 4 2 2" xfId="208"/>
    <cellStyle name="Normal 5" xfId="209"/>
    <cellStyle name="Normal 6" xfId="210"/>
    <cellStyle name="Normal 6 2" xfId="211"/>
    <cellStyle name="Normal 7" xfId="212"/>
    <cellStyle name="Normal 8" xfId="213"/>
    <cellStyle name="Normal 8 2" xfId="214"/>
    <cellStyle name="Normal 9" xfId="215"/>
    <cellStyle name="Normal 9 2" xfId="216"/>
    <cellStyle name="Normal_ASC-2000" xfId="2"/>
    <cellStyle name="Notas" xfId="217"/>
    <cellStyle name="Notas 2" xfId="218"/>
    <cellStyle name="Notas 2 2" xfId="219"/>
    <cellStyle name="Notas 2 3" xfId="220"/>
    <cellStyle name="Notas 2 4" xfId="221"/>
    <cellStyle name="Notas 2 5" xfId="222"/>
    <cellStyle name="Notas 2 6" xfId="223"/>
    <cellStyle name="Notas 3" xfId="224"/>
    <cellStyle name="Notas 3 2" xfId="225"/>
    <cellStyle name="Notas 3 3" xfId="226"/>
    <cellStyle name="Notas 3 4" xfId="227"/>
    <cellStyle name="Notas 3 5" xfId="228"/>
    <cellStyle name="Notas 4" xfId="229"/>
    <cellStyle name="Notas 5" xfId="230"/>
    <cellStyle name="Notas 6" xfId="231"/>
    <cellStyle name="Notas 7" xfId="232"/>
    <cellStyle name="Note" xfId="233"/>
    <cellStyle name="Note 2" xfId="234"/>
    <cellStyle name="Note 2 2" xfId="235"/>
    <cellStyle name="Note 2 3" xfId="236"/>
    <cellStyle name="Note 2 4" xfId="237"/>
    <cellStyle name="Note 2 5" xfId="238"/>
    <cellStyle name="Note 2 6" xfId="239"/>
    <cellStyle name="Note 3" xfId="240"/>
    <cellStyle name="Note 4" xfId="241"/>
    <cellStyle name="Note 5" xfId="242"/>
    <cellStyle name="Note 6" xfId="243"/>
    <cellStyle name="Note 7" xfId="244"/>
    <cellStyle name="Output" xfId="245"/>
    <cellStyle name="Output 2" xfId="246"/>
    <cellStyle name="Output 2 2" xfId="247"/>
    <cellStyle name="Output 2 3" xfId="248"/>
    <cellStyle name="Output 2 4" xfId="249"/>
    <cellStyle name="Output 2 5" xfId="250"/>
    <cellStyle name="Output 2 6" xfId="251"/>
    <cellStyle name="Output 2 7" xfId="252"/>
    <cellStyle name="Output 3" xfId="253"/>
    <cellStyle name="Output 4" xfId="254"/>
    <cellStyle name="Output 5" xfId="255"/>
    <cellStyle name="Output 6" xfId="256"/>
    <cellStyle name="Output 7" xfId="257"/>
    <cellStyle name="Output 8" xfId="258"/>
    <cellStyle name="Place" xfId="259"/>
    <cellStyle name="Pourcentage 2" xfId="260"/>
    <cellStyle name="Pourcentage 2 2" xfId="261"/>
    <cellStyle name="Salida" xfId="262"/>
    <cellStyle name="Salida 2" xfId="263"/>
    <cellStyle name="Salida 2 2" xfId="264"/>
    <cellStyle name="Salida 2 3" xfId="265"/>
    <cellStyle name="Salida 2 4" xfId="266"/>
    <cellStyle name="Salida 2 5" xfId="267"/>
    <cellStyle name="Salida 2 6" xfId="268"/>
    <cellStyle name="Salida 2 7" xfId="269"/>
    <cellStyle name="Salida 3" xfId="270"/>
    <cellStyle name="Salida 4" xfId="271"/>
    <cellStyle name="Salida 5" xfId="272"/>
    <cellStyle name="Salida 6" xfId="273"/>
    <cellStyle name="Salida 7" xfId="274"/>
    <cellStyle name="Salida 8" xfId="275"/>
    <cellStyle name="Satisfaisant 2" xfId="276"/>
    <cellStyle name="Sortie 2" xfId="277"/>
    <cellStyle name="Sortie 2 2" xfId="278"/>
    <cellStyle name="Sortie 2 3" xfId="279"/>
    <cellStyle name="Sortie 2 4" xfId="280"/>
    <cellStyle name="Sortie 2 5" xfId="281"/>
    <cellStyle name="Sortie 2 6" xfId="282"/>
    <cellStyle name="Sortie 2 7" xfId="283"/>
    <cellStyle name="Texte explicatif 2" xfId="284"/>
    <cellStyle name="Texto de advertencia" xfId="285"/>
    <cellStyle name="Texto explicativo" xfId="286"/>
    <cellStyle name="Title" xfId="287"/>
    <cellStyle name="Titre 1" xfId="288"/>
    <cellStyle name="Titre 2" xfId="289"/>
    <cellStyle name="Titre 1 2" xfId="290"/>
    <cellStyle name="Titre 2 2" xfId="291"/>
    <cellStyle name="Titre 3 2" xfId="292"/>
    <cellStyle name="Titre 3 2 2" xfId="293"/>
    <cellStyle name="Titre 4 2" xfId="294"/>
    <cellStyle name="Título" xfId="295"/>
    <cellStyle name="Título 1" xfId="296"/>
    <cellStyle name="Título 2" xfId="297"/>
    <cellStyle name="Título 3" xfId="298"/>
    <cellStyle name="Título 3 2" xfId="299"/>
    <cellStyle name="Título 3 2 2" xfId="300"/>
    <cellStyle name="Título 3 3" xfId="301"/>
    <cellStyle name="Título_Bozetto 10" xfId="302"/>
    <cellStyle name="Total 2" xfId="303"/>
    <cellStyle name="Total 2 2" xfId="304"/>
    <cellStyle name="TOTAL en  Pts" xfId="305"/>
    <cellStyle name="TOTAL en  Pts 2" xfId="306"/>
    <cellStyle name="Vérification 2" xfId="307"/>
    <cellStyle name="Virgule fixe" xfId="308"/>
    <cellStyle name="vitesse" xfId="309"/>
    <cellStyle name="vitesse 2" xfId="310"/>
    <cellStyle name="Warning Text" xfId="311"/>
    <cellStyle name="xx" xfId="312"/>
    <cellStyle name="XX,xx m" xfId="313"/>
    <cellStyle name="XX,xx m 2" xfId="314"/>
    <cellStyle name="Xx_AAFVTI" xfId="315"/>
  </cellStyles>
  <dxfs count="51"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/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rgb="FF000000"/>
        </left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none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</dxf>
    <dxf>
      <font>
        <color rgb="FF0000FF"/>
      </font>
      <fill>
        <patternFill>
          <bgColor rgb="FF0000FF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FF66"/>
      </font>
      <fill>
        <patternFill>
          <bgColor rgb="FFFFFF00"/>
        </patternFill>
      </fill>
    </dxf>
    <dxf>
      <font>
        <color rgb="FF99FFCC"/>
      </font>
      <fill>
        <patternFill>
          <bgColor rgb="FF99FF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CC66FF"/>
      </font>
      <fill>
        <patternFill>
          <bgColor rgb="FFCC66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theme="0"/>
      </font>
    </dxf>
    <dxf>
      <font>
        <color rgb="FFCC66FF"/>
      </font>
      <fill>
        <patternFill>
          <bgColor rgb="FFCC66FF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FFFF"/>
      </font>
      <fill>
        <patternFill>
          <bgColor rgb="FF00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styles" Target="styles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Planning annuel horaire'!D1:Y1"/><Relationship Id="rId1" Type="http://schemas.openxmlformats.org/officeDocument/2006/relationships/hyperlink" Target="#'Planning annuel horaire'!Z1:B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47625</xdr:rowOff>
    </xdr:from>
    <xdr:to>
      <xdr:col>2</xdr:col>
      <xdr:colOff>840600</xdr:colOff>
      <xdr:row>0</xdr:row>
      <xdr:rowOff>304800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42950" y="47625"/>
          <a:ext cx="612000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Heures</a:t>
          </a:r>
        </a:p>
      </xdr:txBody>
    </xdr:sp>
    <xdr:clientData/>
  </xdr:twoCellAnchor>
  <xdr:twoCellAnchor>
    <xdr:from>
      <xdr:col>0</xdr:col>
      <xdr:colOff>47625</xdr:colOff>
      <xdr:row>0</xdr:row>
      <xdr:rowOff>47625</xdr:rowOff>
    </xdr:from>
    <xdr:to>
      <xdr:col>2</xdr:col>
      <xdr:colOff>145275</xdr:colOff>
      <xdr:row>0</xdr:row>
      <xdr:rowOff>304800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47625" y="47625"/>
          <a:ext cx="612000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Thème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Pp/acer%20(c)/a%20sur%20L''ordinateur%20de%20l''Adjoint%20(10.0.0.12)/Creps2002/autres/sn/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A/A/lib&#233;ral/FFVB/envb1/Prog-a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Outils/Srvhb-1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3/d/Users/philippeblain/Documents/EQDF/Envb9/Asc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Club%20pros%202014-2015%20-%20Copie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RANCE\WINDOWS\TEMP\TENJEU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Downloads/00%20-%20jujubercy%20-%20Atteindre%20V2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choix%20exercices%20d&#233;but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Srvhb-10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ean/LOCALS~1/Temp/R&#233;pertoire%20temporaire%201%20pour%20Jean-claude%2010.xls.zip/AA-Sauve/A/Saison%201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 indiv"/>
      <sheetName val="Energetique"/>
      <sheetName val="Force"/>
      <sheetName val="vitesse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H1" t="str">
            <v>VA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  <sheetName val="Gainages"/>
      <sheetName val="2010"/>
      <sheetName val="Calendrier"/>
      <sheetName val="Programme individuel"/>
      <sheetName val="suivi"/>
      <sheetName val="Vma"/>
      <sheetName val="% vitesse"/>
      <sheetName val="Energetique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1" refreshError="1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nnuel horaire"/>
      <sheetName val="Listing séances (2)"/>
      <sheetName val="Plan annuel"/>
      <sheetName val="Planning"/>
      <sheetName val="Prise de max"/>
      <sheetName val="Contenu séance"/>
      <sheetName val="Fiche séance"/>
      <sheetName val="Poids"/>
      <sheetName val="Listing séances"/>
      <sheetName val="Feuil2"/>
      <sheetName val="Feuil5"/>
      <sheetName val="Listeexercices"/>
      <sheetName val="Evreux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12"/>
      <sheetData sheetId="13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  <sheetName val="Rapport sur la compatibilité"/>
      <sheetName val="Feuil2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2"/>
      <sheetData sheetId="3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</sheetNames>
    <sheetDataSet>
      <sheetData sheetId="0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RM"/>
      <sheetName val="2009"/>
      <sheetName val="prog travail "/>
      <sheetName val="Planif"/>
      <sheetName val="prog stage"/>
      <sheetName val="Programme individuel"/>
      <sheetName val="Charges muscul"/>
      <sheetName val="Gainages"/>
      <sheetName val="TI"/>
      <sheetName val="TS"/>
      <sheetName val="Masse"/>
      <sheetName val="Haltéro"/>
      <sheetName val="vitesse"/>
      <sheetName val="MM"/>
    </sheetNames>
    <sheetDataSet>
      <sheetData sheetId="0" refreshError="1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1" refreshError="1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Tableau2522" displayName="Tableau2522" ref="A2:Y58" totalsRowShown="0" headerRowDxfId="27" dataDxfId="26" tableBorderDxfId="25">
  <autoFilter ref="A2:Y58">
    <filterColumn colId="1">
      <filters>
        <filter val="1"/>
        <filter val="2"/>
      </filters>
    </filterColumn>
  </autoFilter>
  <tableColumns count="25">
    <tableColumn id="1" name="J" dataDxfId="24"/>
    <tableColumn id="4" name="S" dataDxfId="23"/>
    <tableColumn id="2" name="Date" dataDxfId="22"/>
    <tableColumn id="6" name="Balnéo" dataDxfId="21">
      <calculatedColumnFormula>IF(COUNTIF(Z3:BA3,"Balnéo")&gt;0, "Balnéo")</calculatedColumnFormula>
    </tableColumn>
    <tableColumn id="7" name="Cardio matin" dataDxfId="20">
      <calculatedColumnFormula>IF(COUNTIF(Z3:BA3,"Cardio.")&gt;0, "2","0")+0</calculatedColumnFormula>
    </tableColumn>
    <tableColumn id="8" name="Cardio après-midi" dataDxfId="19">
      <calculatedColumnFormula>IF(COUNTIF(Z3:BA3,"Cardio")&gt;0, "3","0")+0</calculatedColumnFormula>
    </tableColumn>
    <tableColumn id="9" name="Décrassage" dataDxfId="18">
      <calculatedColumnFormula>IF(COUNTIF(Z3:BA3,"Décrassage")&gt;0, "Décrassage")</calculatedColumnFormula>
    </tableColumn>
    <tableColumn id="10" name="Match amical" dataDxfId="17">
      <calculatedColumnFormula>IF(COUNTIF(Z3:BA3,"Match Amical")&gt;0, "Match amical")</calculatedColumnFormula>
    </tableColumn>
    <tableColumn id="11" name="Match officiel domicile" dataDxfId="16">
      <calculatedColumnFormula>IF(COUNTIF(Z3:BA3,"Match officiel domicile")&gt;0, "Match officiel domicile")</calculatedColumnFormula>
    </tableColumn>
    <tableColumn id="12" name="Match officiel extérieur" dataDxfId="15">
      <calculatedColumnFormula>IF(COUNTIF(Z3:BA3,"Match officiel extérieur")&gt;0, "Match officiel extérieur")</calculatedColumnFormula>
    </tableColumn>
    <tableColumn id="13" name="Muscu + Cardio matin" dataDxfId="14">
      <calculatedColumnFormula>IF(COUNTIF(Z3:BA3,"Muscu + Cardio1")&gt;0, "Muscu + Cardio matin")</calculatedColumnFormula>
    </tableColumn>
    <tableColumn id="14" name="Muscu + Cardio après-midi" dataDxfId="13">
      <calculatedColumnFormula>IF(COUNTIF(Z3:BA3,"Muscu + Cardio2")&gt;0, "Muscu + Cardio après-midi")</calculatedColumnFormula>
    </tableColumn>
    <tableColumn id="15" name="Musculation matin" dataDxfId="12">
      <calculatedColumnFormula>IF(COUNTIF(Z3:BA3,"Musculation1")&gt;0, "Musculation matin")</calculatedColumnFormula>
    </tableColumn>
    <tableColumn id="16" name="Musculation après-midi" dataDxfId="11">
      <calculatedColumnFormula>IF(COUNTIF(Z3:BA3,"Musculation2")&gt;0, "Musculation après-midi")</calculatedColumnFormula>
    </tableColumn>
    <tableColumn id="17" name="Volley / Muscu matin" dataDxfId="10">
      <calculatedColumnFormula>IF(COUNTIF(Z3:BA3,"Volley / Muscu1")&gt;0, "Volley/Muscu matin")</calculatedColumnFormula>
    </tableColumn>
    <tableColumn id="18" name="Volley / Muscu après-midi" dataDxfId="9">
      <calculatedColumnFormula>IF(COUNTIF(Z3:BA3,"Volley / Muscu2")&gt;0, "Volley/Muscu après-midi")</calculatedColumnFormula>
    </tableColumn>
    <tableColumn id="19" name="Récupération" dataDxfId="8">
      <calculatedColumnFormula>IF(COUNTIF(Z3:BA3,"Récupération")&gt;0, "Récupération")</calculatedColumnFormula>
    </tableColumn>
    <tableColumn id="33" name="Repos matin" dataDxfId="7">
      <calculatedColumnFormula>IF(COUNTIF(Z3:BA3,"Repos matin")&gt;0, "Repos matin")</calculatedColumnFormula>
    </tableColumn>
    <tableColumn id="34" name="Repos après-midi" dataDxfId="6">
      <calculatedColumnFormula>IF(COUNTIF(Z3:BA3,"Repos après-midi")&gt;0, "Repos après-midi")</calculatedColumnFormula>
    </tableColumn>
    <tableColumn id="20" name="Repos journée" dataDxfId="5">
      <calculatedColumnFormula>IF(COUNTIF(Z3:BA3,"Repos journée")&gt;0, "Repos journée")</calculatedColumnFormula>
    </tableColumn>
    <tableColumn id="21" name="Vacances" dataDxfId="4">
      <calculatedColumnFormula>IF(COUNTIF(Z3:BA3,"Vacances")&gt;0, "Vacances")</calculatedColumnFormula>
    </tableColumn>
    <tableColumn id="22" name="Vidéo" dataDxfId="3">
      <calculatedColumnFormula>IF(COUNTIF(Z3:BA3,"Vidéo")&gt;0, "Vidéo")</calculatedColumnFormula>
    </tableColumn>
    <tableColumn id="23" name="Volley matin" dataDxfId="2">
      <calculatedColumnFormula>IF(COUNTIF(Z3:BA3,"Volley1")&gt;0, "Volley matin")</calculatedColumnFormula>
    </tableColumn>
    <tableColumn id="24" name="Volley après-midi" dataDxfId="1">
      <calculatedColumnFormula>IF(COUNTIF(Z3:BA3,"Volley2")&gt;0, "Volley après-midi")</calculatedColumnFormula>
    </tableColumn>
    <tableColumn id="25" name="Voyage" dataDxfId="0">
      <calculatedColumnFormula>IF(COUNTIF(Z3:BA3,"Voyage")&gt;0, "Voyage")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A60"/>
  <sheetViews>
    <sheetView showGridLines="0" tabSelected="1" zoomScaleNormal="100" workbookViewId="0">
      <pane xSplit="3" ySplit="2" topLeftCell="D3" activePane="bottomRight" state="frozenSplit"/>
      <selection pane="topRight" activeCell="N1" sqref="N1"/>
      <selection pane="bottomLeft" activeCell="A15" sqref="A15"/>
      <selection pane="bottomRight" activeCell="M59" sqref="M59"/>
    </sheetView>
  </sheetViews>
  <sheetFormatPr baseColWidth="10" defaultRowHeight="12" x14ac:dyDescent="0.25"/>
  <cols>
    <col min="1" max="1" width="3.85546875" style="80" customWidth="1"/>
    <col min="2" max="2" width="3.85546875" style="3" customWidth="1"/>
    <col min="3" max="3" width="23.85546875" style="80" customWidth="1"/>
    <col min="4" max="25" width="7.140625" style="3" customWidth="1"/>
    <col min="26" max="53" width="5.5703125" style="21" customWidth="1"/>
    <col min="54" max="16384" width="11.42578125" style="21"/>
  </cols>
  <sheetData>
    <row r="1" spans="1:53" ht="29.25" customHeight="1" thickBot="1" x14ac:dyDescent="0.3">
      <c r="A1" s="1"/>
      <c r="B1" s="2"/>
      <c r="C1" s="1"/>
      <c r="T1" s="4"/>
      <c r="U1" s="4"/>
      <c r="V1" s="4"/>
      <c r="W1" s="4"/>
      <c r="X1" s="4"/>
      <c r="Z1" s="5" t="s">
        <v>0</v>
      </c>
      <c r="AA1" s="6" t="s">
        <v>1</v>
      </c>
      <c r="AB1" s="6" t="s">
        <v>2</v>
      </c>
      <c r="AC1" s="7" t="s">
        <v>3</v>
      </c>
      <c r="AD1" s="8" t="s">
        <v>4</v>
      </c>
      <c r="AE1" s="9" t="s">
        <v>5</v>
      </c>
      <c r="AF1" s="10" t="s">
        <v>6</v>
      </c>
      <c r="AG1" s="11" t="s">
        <v>7</v>
      </c>
      <c r="AH1" s="11" t="s">
        <v>8</v>
      </c>
      <c r="AI1" s="12" t="s">
        <v>9</v>
      </c>
      <c r="AJ1" s="12" t="s">
        <v>10</v>
      </c>
      <c r="AK1" s="13" t="s">
        <v>11</v>
      </c>
      <c r="AL1" s="13" t="s">
        <v>12</v>
      </c>
      <c r="AM1" s="14" t="s">
        <v>13</v>
      </c>
      <c r="AN1" s="15" t="s">
        <v>14</v>
      </c>
      <c r="AO1" s="15" t="s">
        <v>15</v>
      </c>
      <c r="AP1" s="15" t="s">
        <v>16</v>
      </c>
      <c r="AQ1" s="16" t="s">
        <v>17</v>
      </c>
      <c r="AR1" s="17" t="s">
        <v>18</v>
      </c>
      <c r="AS1" s="18" t="s">
        <v>19</v>
      </c>
      <c r="AT1" s="18" t="s">
        <v>20</v>
      </c>
      <c r="AU1" s="19" t="s">
        <v>21</v>
      </c>
      <c r="AV1" s="20"/>
      <c r="AW1" s="20"/>
      <c r="AX1" s="20"/>
      <c r="AY1" s="20"/>
      <c r="AZ1" s="20"/>
      <c r="BA1" s="20"/>
    </row>
    <row r="2" spans="1:53" ht="39.950000000000003" customHeight="1" thickBot="1" x14ac:dyDescent="0.3">
      <c r="A2" s="22" t="s">
        <v>23</v>
      </c>
      <c r="B2" s="22" t="s">
        <v>24</v>
      </c>
      <c r="C2" s="23" t="s">
        <v>25</v>
      </c>
      <c r="D2" s="24" t="s">
        <v>0</v>
      </c>
      <c r="E2" s="25" t="s">
        <v>26</v>
      </c>
      <c r="F2" s="25" t="s">
        <v>27</v>
      </c>
      <c r="G2" s="26" t="s">
        <v>3</v>
      </c>
      <c r="H2" s="27" t="s">
        <v>4</v>
      </c>
      <c r="I2" s="28" t="s">
        <v>5</v>
      </c>
      <c r="J2" s="29" t="s">
        <v>6</v>
      </c>
      <c r="K2" s="30" t="s">
        <v>28</v>
      </c>
      <c r="L2" s="30" t="s">
        <v>29</v>
      </c>
      <c r="M2" s="31" t="s">
        <v>30</v>
      </c>
      <c r="N2" s="31" t="s">
        <v>31</v>
      </c>
      <c r="O2" s="32" t="s">
        <v>32</v>
      </c>
      <c r="P2" s="32" t="s">
        <v>33</v>
      </c>
      <c r="Q2" s="33" t="s">
        <v>13</v>
      </c>
      <c r="R2" s="34" t="s">
        <v>14</v>
      </c>
      <c r="S2" s="34" t="s">
        <v>15</v>
      </c>
      <c r="T2" s="34" t="s">
        <v>16</v>
      </c>
      <c r="U2" s="35" t="s">
        <v>17</v>
      </c>
      <c r="V2" s="36" t="s">
        <v>18</v>
      </c>
      <c r="W2" s="37" t="s">
        <v>34</v>
      </c>
      <c r="X2" s="37" t="s">
        <v>35</v>
      </c>
      <c r="Y2" s="38" t="s">
        <v>21</v>
      </c>
      <c r="Z2" s="39" t="s">
        <v>36</v>
      </c>
      <c r="AA2" s="40" t="s">
        <v>37</v>
      </c>
      <c r="AB2" s="40" t="s">
        <v>38</v>
      </c>
      <c r="AC2" s="40" t="s">
        <v>39</v>
      </c>
      <c r="AD2" s="40" t="s">
        <v>40</v>
      </c>
      <c r="AE2" s="40" t="s">
        <v>41</v>
      </c>
      <c r="AF2" s="40" t="s">
        <v>42</v>
      </c>
      <c r="AG2" s="40" t="s">
        <v>43</v>
      </c>
      <c r="AH2" s="40" t="s">
        <v>44</v>
      </c>
      <c r="AI2" s="40" t="s">
        <v>45</v>
      </c>
      <c r="AJ2" s="40" t="s">
        <v>46</v>
      </c>
      <c r="AK2" s="40" t="s">
        <v>47</v>
      </c>
      <c r="AL2" s="40" t="s">
        <v>48</v>
      </c>
      <c r="AM2" s="40" t="s">
        <v>49</v>
      </c>
      <c r="AN2" s="40" t="s">
        <v>50</v>
      </c>
      <c r="AO2" s="40" t="s">
        <v>51</v>
      </c>
      <c r="AP2" s="40" t="s">
        <v>52</v>
      </c>
      <c r="AQ2" s="40" t="s">
        <v>53</v>
      </c>
      <c r="AR2" s="40" t="s">
        <v>54</v>
      </c>
      <c r="AS2" s="40" t="s">
        <v>55</v>
      </c>
      <c r="AT2" s="40" t="s">
        <v>56</v>
      </c>
      <c r="AU2" s="40" t="s">
        <v>57</v>
      </c>
      <c r="AV2" s="40" t="s">
        <v>58</v>
      </c>
      <c r="AW2" s="40" t="s">
        <v>59</v>
      </c>
      <c r="AX2" s="40" t="s">
        <v>60</v>
      </c>
      <c r="AY2" s="40" t="s">
        <v>61</v>
      </c>
      <c r="AZ2" s="40" t="s">
        <v>62</v>
      </c>
      <c r="BA2" s="41" t="s">
        <v>63</v>
      </c>
    </row>
    <row r="3" spans="1:53" ht="12" customHeight="1" x14ac:dyDescent="0.25">
      <c r="A3" s="42" t="s">
        <v>64</v>
      </c>
      <c r="B3" s="43">
        <v>1</v>
      </c>
      <c r="C3" s="62">
        <v>41883</v>
      </c>
      <c r="D3" s="44" t="b">
        <f t="shared" ref="D3:D38" si="0">IF(COUNTIF(Z3:BA3,"Balnéo")&gt;0, "Balnéo")</f>
        <v>0</v>
      </c>
      <c r="E3" s="45" t="b">
        <f>IF(COUNTIF(Z3:BA3,"Cardio1")&gt;0, "Cardio matin")</f>
        <v>0</v>
      </c>
      <c r="F3" s="45" t="b">
        <f>IF(COUNTIF(Z3:BA3,"Cardio2")&gt;0, "Cardio après-midi")</f>
        <v>0</v>
      </c>
      <c r="G3" s="45" t="b">
        <f t="shared" ref="G3:G38" si="1">IF(COUNTIF(Z3:BA3,"Décrassage")&gt;0, "Décrassage")</f>
        <v>0</v>
      </c>
      <c r="H3" s="45" t="b">
        <f t="shared" ref="H3:H38" si="2">IF(COUNTIF(Z3:BA3,"Match Amical")&gt;0, "Match amical")</f>
        <v>0</v>
      </c>
      <c r="I3" s="45" t="b">
        <f t="shared" ref="I3:I38" si="3">IF(COUNTIF(Z3:BA3,"Match officiel domicile")&gt;0, "Match officiel domicile")</f>
        <v>0</v>
      </c>
      <c r="J3" s="45" t="b">
        <f t="shared" ref="J3:J38" si="4">IF(COUNTIF(Z3:BA3,"Match officiel extérieur")&gt;0, "Match officiel extérieur")</f>
        <v>0</v>
      </c>
      <c r="K3" s="45" t="b">
        <f t="shared" ref="K3:K38" si="5">IF(COUNTIF(Z3:BA3,"Muscu + Cardio1")&gt;0, "Muscu + Cardio matin")</f>
        <v>0</v>
      </c>
      <c r="L3" s="46" t="b">
        <f t="shared" ref="L3:L38" si="6">IF(COUNTIF(Z3:BA3,"Muscu + Cardio2")&gt;0, "Muscu + Cardio après-midi")</f>
        <v>0</v>
      </c>
      <c r="M3" s="45" t="str">
        <f t="shared" ref="M3:M38" si="7">IF(COUNTIF(Z3:BA3,"Musculation1")&gt;0, "Musculation matin")</f>
        <v>Musculation matin</v>
      </c>
      <c r="N3" s="47" t="b">
        <f t="shared" ref="N3:N38" si="8">IF(COUNTIF(Z3:BA3,"Musculation2")&gt;0, "Musculation après-midi")</f>
        <v>0</v>
      </c>
      <c r="O3" s="45" t="b">
        <f t="shared" ref="O3:O38" si="9">IF(COUNTIF(Z3:BA3,"Volley / Muscu1")&gt;0, "Volley/Muscu matin")</f>
        <v>0</v>
      </c>
      <c r="P3" s="45" t="b">
        <f t="shared" ref="P3:P38" si="10">IF(COUNTIF(Z3:BA3,"Volley / Muscu2")&gt;0, "Volley/Muscu après-midi")</f>
        <v>0</v>
      </c>
      <c r="Q3" s="45" t="str">
        <f t="shared" ref="Q3:Q38" si="11">IF(COUNTIF(Z3:BA3,"Récupération")&gt;0, "Récupération")</f>
        <v>Récupération</v>
      </c>
      <c r="R3" s="45" t="b">
        <f t="shared" ref="R3:R38" si="12">IF(COUNTIF(Z3:BA3,"Repos matin")&gt;0, "Repos matin")</f>
        <v>0</v>
      </c>
      <c r="S3" s="45" t="b">
        <f t="shared" ref="S3:S38" si="13">IF(COUNTIF(Z3:BA3,"Repos après-midi")&gt;0, "Repos après-midi")</f>
        <v>0</v>
      </c>
      <c r="T3" s="45" t="b">
        <f t="shared" ref="T3:T38" si="14">IF(COUNTIF(Z3:BA3,"Repos journée")&gt;0, "Repos journée")</f>
        <v>0</v>
      </c>
      <c r="U3" s="45" t="b">
        <f t="shared" ref="U3:U38" si="15">IF(COUNTIF(Z3:BA3,"Vacances")&gt;0, "Vacances")</f>
        <v>0</v>
      </c>
      <c r="V3" s="45" t="b">
        <f t="shared" ref="V3:V38" si="16">IF(COUNTIF(Z3:BA3,"Vidéo")&gt;0, "Vidéo")</f>
        <v>0</v>
      </c>
      <c r="W3" s="45" t="b">
        <f t="shared" ref="W3:W38" si="17">IF(COUNTIF(Z3:BA3,"Volley1")&gt;0, "Volley matin")</f>
        <v>0</v>
      </c>
      <c r="X3" s="45" t="str">
        <f t="shared" ref="X3:X38" si="18">IF(COUNTIF(Z3:BA3,"Volley2")&gt;0, "Volley après-midi")</f>
        <v>Volley après-midi</v>
      </c>
      <c r="Y3" s="48" t="b">
        <f t="shared" ref="Y3:Y38" si="19">IF(COUNTIF(Z3:BA3,"Voyage")&gt;0, "Voyage")</f>
        <v>0</v>
      </c>
      <c r="Z3" s="99" t="s">
        <v>13</v>
      </c>
      <c r="AA3" s="100"/>
      <c r="AB3" s="100"/>
      <c r="AC3" s="100"/>
      <c r="AD3" s="101" t="s">
        <v>9</v>
      </c>
      <c r="AE3" s="101"/>
      <c r="AF3" s="101"/>
      <c r="AG3" s="101"/>
      <c r="AH3" s="100" t="s">
        <v>13</v>
      </c>
      <c r="AI3" s="100"/>
      <c r="AJ3" s="100"/>
      <c r="AK3" s="100"/>
      <c r="AL3" s="100"/>
      <c r="AM3" s="100"/>
      <c r="AN3" s="100"/>
      <c r="AO3" s="100"/>
      <c r="AP3" s="100"/>
      <c r="AQ3" s="100"/>
      <c r="AR3" s="100"/>
      <c r="AS3" s="100"/>
      <c r="AT3" s="100"/>
      <c r="AU3" s="102" t="s">
        <v>69</v>
      </c>
      <c r="AV3" s="102"/>
      <c r="AW3" s="102"/>
      <c r="AX3" s="102"/>
      <c r="AY3" s="100" t="s">
        <v>13</v>
      </c>
      <c r="AZ3" s="100"/>
      <c r="BA3" s="103"/>
    </row>
    <row r="4" spans="1:53" ht="12" customHeight="1" x14ac:dyDescent="0.25">
      <c r="A4" s="66" t="s">
        <v>65</v>
      </c>
      <c r="B4" s="50">
        <v>1</v>
      </c>
      <c r="C4" s="63">
        <v>41884</v>
      </c>
      <c r="D4" s="51" t="b">
        <f t="shared" si="0"/>
        <v>0</v>
      </c>
      <c r="E4" s="52" t="b">
        <f t="shared" ref="E4:E9" si="20">IF(COUNTIF(Z4:BA4,"Cardio.")&gt;0, "Cardio1")</f>
        <v>0</v>
      </c>
      <c r="F4" s="52" t="b">
        <f t="shared" ref="F4:F9" si="21">IF(COUNTIF(Z4:BA4,"Cardio")&gt;0, "Cardio2")</f>
        <v>0</v>
      </c>
      <c r="G4" s="52" t="b">
        <f t="shared" si="1"/>
        <v>0</v>
      </c>
      <c r="H4" s="52" t="b">
        <f t="shared" si="2"/>
        <v>0</v>
      </c>
      <c r="I4" s="52" t="b">
        <f t="shared" si="3"/>
        <v>0</v>
      </c>
      <c r="J4" s="52" t="b">
        <f t="shared" si="4"/>
        <v>0</v>
      </c>
      <c r="K4" s="52" t="str">
        <f t="shared" si="5"/>
        <v>Muscu + Cardio matin</v>
      </c>
      <c r="L4" s="53" t="b">
        <f t="shared" si="6"/>
        <v>0</v>
      </c>
      <c r="M4" s="52" t="b">
        <f t="shared" si="7"/>
        <v>0</v>
      </c>
      <c r="N4" s="54" t="b">
        <f t="shared" si="8"/>
        <v>0</v>
      </c>
      <c r="O4" s="52" t="b">
        <f t="shared" si="9"/>
        <v>0</v>
      </c>
      <c r="P4" s="52" t="b">
        <f t="shared" si="10"/>
        <v>0</v>
      </c>
      <c r="Q4" s="52" t="str">
        <f t="shared" si="11"/>
        <v>Récupération</v>
      </c>
      <c r="R4" s="52" t="b">
        <f t="shared" si="12"/>
        <v>0</v>
      </c>
      <c r="S4" s="52" t="b">
        <f t="shared" si="13"/>
        <v>0</v>
      </c>
      <c r="T4" s="52" t="b">
        <f t="shared" si="14"/>
        <v>0</v>
      </c>
      <c r="U4" s="52" t="b">
        <f t="shared" si="15"/>
        <v>0</v>
      </c>
      <c r="V4" s="52" t="b">
        <f t="shared" si="16"/>
        <v>0</v>
      </c>
      <c r="W4" s="52" t="b">
        <f t="shared" si="17"/>
        <v>0</v>
      </c>
      <c r="X4" s="52" t="str">
        <f t="shared" si="18"/>
        <v>Volley après-midi</v>
      </c>
      <c r="Y4" s="55" t="b">
        <f t="shared" si="19"/>
        <v>0</v>
      </c>
      <c r="Z4" s="90" t="s">
        <v>13</v>
      </c>
      <c r="AA4" s="91"/>
      <c r="AB4" s="91"/>
      <c r="AC4" s="91"/>
      <c r="AD4" s="108" t="s">
        <v>70</v>
      </c>
      <c r="AE4" s="108"/>
      <c r="AF4" s="108"/>
      <c r="AG4" s="108"/>
      <c r="AH4" s="91" t="s">
        <v>13</v>
      </c>
      <c r="AI4" s="91"/>
      <c r="AJ4" s="91"/>
      <c r="AK4" s="91"/>
      <c r="AL4" s="91"/>
      <c r="AM4" s="91"/>
      <c r="AN4" s="91"/>
      <c r="AO4" s="91"/>
      <c r="AP4" s="91"/>
      <c r="AQ4" s="91"/>
      <c r="AR4" s="91"/>
      <c r="AS4" s="91"/>
      <c r="AT4" s="91"/>
      <c r="AU4" s="96" t="s">
        <v>69</v>
      </c>
      <c r="AV4" s="96"/>
      <c r="AW4" s="96"/>
      <c r="AX4" s="96"/>
      <c r="AY4" s="91" t="s">
        <v>13</v>
      </c>
      <c r="AZ4" s="91"/>
      <c r="BA4" s="94"/>
    </row>
    <row r="5" spans="1:53" ht="12" customHeight="1" x14ac:dyDescent="0.25">
      <c r="A5" s="66" t="s">
        <v>66</v>
      </c>
      <c r="B5" s="50">
        <v>1</v>
      </c>
      <c r="C5" s="63">
        <v>41885</v>
      </c>
      <c r="D5" s="51" t="b">
        <f t="shared" si="0"/>
        <v>0</v>
      </c>
      <c r="E5" s="52" t="b">
        <f t="shared" si="20"/>
        <v>0</v>
      </c>
      <c r="F5" s="52" t="b">
        <f t="shared" si="21"/>
        <v>0</v>
      </c>
      <c r="G5" s="52" t="b">
        <f t="shared" si="1"/>
        <v>0</v>
      </c>
      <c r="H5" s="52" t="b">
        <f t="shared" si="2"/>
        <v>0</v>
      </c>
      <c r="I5" s="52" t="b">
        <f t="shared" si="3"/>
        <v>0</v>
      </c>
      <c r="J5" s="52" t="b">
        <f t="shared" si="4"/>
        <v>0</v>
      </c>
      <c r="K5" s="52" t="b">
        <f t="shared" si="5"/>
        <v>0</v>
      </c>
      <c r="L5" s="53" t="b">
        <f t="shared" si="6"/>
        <v>0</v>
      </c>
      <c r="M5" s="52" t="b">
        <f t="shared" si="7"/>
        <v>0</v>
      </c>
      <c r="N5" s="54" t="b">
        <f t="shared" si="8"/>
        <v>0</v>
      </c>
      <c r="O5" s="52" t="b">
        <f t="shared" si="9"/>
        <v>0</v>
      </c>
      <c r="P5" s="52" t="b">
        <f t="shared" si="10"/>
        <v>0</v>
      </c>
      <c r="Q5" s="52" t="b">
        <f t="shared" si="11"/>
        <v>0</v>
      </c>
      <c r="R5" s="52" t="b">
        <f t="shared" si="12"/>
        <v>0</v>
      </c>
      <c r="S5" s="52" t="b">
        <f t="shared" si="13"/>
        <v>0</v>
      </c>
      <c r="T5" s="52" t="str">
        <f t="shared" si="14"/>
        <v>Repos journée</v>
      </c>
      <c r="U5" s="52" t="b">
        <f t="shared" si="15"/>
        <v>0</v>
      </c>
      <c r="V5" s="52" t="b">
        <f t="shared" si="16"/>
        <v>0</v>
      </c>
      <c r="W5" s="52" t="b">
        <f t="shared" si="17"/>
        <v>0</v>
      </c>
      <c r="X5" s="52" t="b">
        <f t="shared" si="18"/>
        <v>0</v>
      </c>
      <c r="Y5" s="55" t="b">
        <f t="shared" si="19"/>
        <v>0</v>
      </c>
      <c r="Z5" s="97" t="s">
        <v>16</v>
      </c>
      <c r="AA5" s="98"/>
      <c r="AB5" s="98"/>
      <c r="AC5" s="98"/>
      <c r="AD5" s="98"/>
      <c r="AE5" s="98"/>
      <c r="AF5" s="98"/>
      <c r="AG5" s="98"/>
      <c r="AH5" s="98"/>
      <c r="AI5" s="98"/>
      <c r="AJ5" s="98"/>
      <c r="AK5" s="98"/>
      <c r="AL5" s="98"/>
      <c r="AM5" s="98"/>
      <c r="AN5" s="98"/>
      <c r="AO5" s="98"/>
      <c r="AP5" s="98"/>
      <c r="AQ5" s="98"/>
      <c r="AR5" s="98"/>
      <c r="AS5" s="98"/>
      <c r="AT5" s="98"/>
      <c r="AU5" s="98"/>
      <c r="AV5" s="98"/>
      <c r="AW5" s="98"/>
      <c r="AX5" s="98"/>
      <c r="AY5" s="98"/>
      <c r="AZ5" s="98"/>
      <c r="BA5" s="105"/>
    </row>
    <row r="6" spans="1:53" ht="12" customHeight="1" x14ac:dyDescent="0.25">
      <c r="A6" s="66" t="s">
        <v>23</v>
      </c>
      <c r="B6" s="50">
        <v>1</v>
      </c>
      <c r="C6" s="63">
        <v>41886</v>
      </c>
      <c r="D6" s="51" t="b">
        <f t="shared" si="0"/>
        <v>0</v>
      </c>
      <c r="E6" s="52" t="b">
        <f t="shared" si="20"/>
        <v>0</v>
      </c>
      <c r="F6" s="52" t="b">
        <f t="shared" si="21"/>
        <v>0</v>
      </c>
      <c r="G6" s="52" t="b">
        <f t="shared" si="1"/>
        <v>0</v>
      </c>
      <c r="H6" s="52" t="b">
        <f t="shared" si="2"/>
        <v>0</v>
      </c>
      <c r="I6" s="52" t="b">
        <f t="shared" si="3"/>
        <v>0</v>
      </c>
      <c r="J6" s="52" t="b">
        <f t="shared" si="4"/>
        <v>0</v>
      </c>
      <c r="K6" s="52" t="b">
        <f t="shared" si="5"/>
        <v>0</v>
      </c>
      <c r="L6" s="53" t="b">
        <f t="shared" si="6"/>
        <v>0</v>
      </c>
      <c r="M6" s="52" t="str">
        <f t="shared" si="7"/>
        <v>Musculation matin</v>
      </c>
      <c r="N6" s="54" t="b">
        <f t="shared" si="8"/>
        <v>0</v>
      </c>
      <c r="O6" s="52" t="b">
        <f t="shared" si="9"/>
        <v>0</v>
      </c>
      <c r="P6" s="52" t="b">
        <f t="shared" si="10"/>
        <v>0</v>
      </c>
      <c r="Q6" s="52" t="str">
        <f t="shared" si="11"/>
        <v>Récupération</v>
      </c>
      <c r="R6" s="52" t="b">
        <f t="shared" si="12"/>
        <v>0</v>
      </c>
      <c r="S6" s="52" t="b">
        <f t="shared" si="13"/>
        <v>0</v>
      </c>
      <c r="T6" s="52" t="b">
        <f t="shared" si="14"/>
        <v>0</v>
      </c>
      <c r="U6" s="52" t="b">
        <f t="shared" si="15"/>
        <v>0</v>
      </c>
      <c r="V6" s="52" t="b">
        <f t="shared" si="16"/>
        <v>0</v>
      </c>
      <c r="W6" s="52" t="b">
        <f t="shared" si="17"/>
        <v>0</v>
      </c>
      <c r="X6" s="52" t="str">
        <f t="shared" si="18"/>
        <v>Volley après-midi</v>
      </c>
      <c r="Y6" s="55" t="b">
        <f t="shared" si="19"/>
        <v>0</v>
      </c>
      <c r="Z6" s="90" t="s">
        <v>13</v>
      </c>
      <c r="AA6" s="91"/>
      <c r="AB6" s="91"/>
      <c r="AC6" s="91"/>
      <c r="AD6" s="95" t="s">
        <v>9</v>
      </c>
      <c r="AE6" s="95"/>
      <c r="AF6" s="95"/>
      <c r="AG6" s="95"/>
      <c r="AH6" s="91" t="s">
        <v>13</v>
      </c>
      <c r="AI6" s="91"/>
      <c r="AJ6" s="91"/>
      <c r="AK6" s="91"/>
      <c r="AL6" s="91"/>
      <c r="AM6" s="91"/>
      <c r="AN6" s="91"/>
      <c r="AO6" s="91"/>
      <c r="AP6" s="91"/>
      <c r="AQ6" s="91"/>
      <c r="AR6" s="91"/>
      <c r="AS6" s="91"/>
      <c r="AT6" s="91"/>
      <c r="AU6" s="96" t="s">
        <v>69</v>
      </c>
      <c r="AV6" s="96"/>
      <c r="AW6" s="96"/>
      <c r="AX6" s="96"/>
      <c r="AY6" s="91" t="s">
        <v>13</v>
      </c>
      <c r="AZ6" s="91"/>
      <c r="BA6" s="94"/>
    </row>
    <row r="7" spans="1:53" ht="12" customHeight="1" x14ac:dyDescent="0.25">
      <c r="A7" s="66" t="s">
        <v>67</v>
      </c>
      <c r="B7" s="50">
        <v>1</v>
      </c>
      <c r="C7" s="63">
        <v>41887</v>
      </c>
      <c r="D7" s="51" t="b">
        <f t="shared" si="0"/>
        <v>0</v>
      </c>
      <c r="E7" s="52" t="b">
        <f t="shared" si="20"/>
        <v>0</v>
      </c>
      <c r="F7" s="52" t="b">
        <f t="shared" si="21"/>
        <v>0</v>
      </c>
      <c r="G7" s="52" t="b">
        <f t="shared" si="1"/>
        <v>0</v>
      </c>
      <c r="H7" s="52" t="b">
        <f t="shared" si="2"/>
        <v>0</v>
      </c>
      <c r="I7" s="52" t="b">
        <f t="shared" si="3"/>
        <v>0</v>
      </c>
      <c r="J7" s="52" t="b">
        <f t="shared" si="4"/>
        <v>0</v>
      </c>
      <c r="K7" s="52" t="str">
        <f t="shared" si="5"/>
        <v>Muscu + Cardio matin</v>
      </c>
      <c r="L7" s="53" t="b">
        <f t="shared" si="6"/>
        <v>0</v>
      </c>
      <c r="M7" s="52" t="b">
        <f t="shared" si="7"/>
        <v>0</v>
      </c>
      <c r="N7" s="54" t="b">
        <f t="shared" si="8"/>
        <v>0</v>
      </c>
      <c r="O7" s="52" t="b">
        <f t="shared" si="9"/>
        <v>0</v>
      </c>
      <c r="P7" s="52" t="b">
        <f t="shared" si="10"/>
        <v>0</v>
      </c>
      <c r="Q7" s="52" t="str">
        <f t="shared" si="11"/>
        <v>Récupération</v>
      </c>
      <c r="R7" s="52" t="b">
        <f t="shared" si="12"/>
        <v>0</v>
      </c>
      <c r="S7" s="52" t="b">
        <f t="shared" si="13"/>
        <v>0</v>
      </c>
      <c r="T7" s="52" t="b">
        <f t="shared" si="14"/>
        <v>0</v>
      </c>
      <c r="U7" s="52" t="b">
        <f t="shared" si="15"/>
        <v>0</v>
      </c>
      <c r="V7" s="52" t="b">
        <f t="shared" si="16"/>
        <v>0</v>
      </c>
      <c r="W7" s="52" t="b">
        <f t="shared" si="17"/>
        <v>0</v>
      </c>
      <c r="X7" s="52" t="str">
        <f t="shared" si="18"/>
        <v>Volley après-midi</v>
      </c>
      <c r="Y7" s="55" t="b">
        <f t="shared" si="19"/>
        <v>0</v>
      </c>
      <c r="Z7" s="90" t="s">
        <v>13</v>
      </c>
      <c r="AA7" s="91"/>
      <c r="AB7" s="91"/>
      <c r="AC7" s="91"/>
      <c r="AD7" s="108" t="s">
        <v>70</v>
      </c>
      <c r="AE7" s="108"/>
      <c r="AF7" s="108"/>
      <c r="AG7" s="108"/>
      <c r="AH7" s="91" t="s">
        <v>13</v>
      </c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6" t="s">
        <v>69</v>
      </c>
      <c r="AV7" s="96"/>
      <c r="AW7" s="96"/>
      <c r="AX7" s="96"/>
      <c r="AY7" s="91" t="s">
        <v>13</v>
      </c>
      <c r="AZ7" s="91"/>
      <c r="BA7" s="94"/>
    </row>
    <row r="8" spans="1:53" ht="12" customHeight="1" x14ac:dyDescent="0.25">
      <c r="A8" s="66" t="s">
        <v>24</v>
      </c>
      <c r="B8" s="50">
        <v>1</v>
      </c>
      <c r="C8" s="63">
        <v>41888</v>
      </c>
      <c r="D8" s="51" t="b">
        <f t="shared" si="0"/>
        <v>0</v>
      </c>
      <c r="E8" s="52" t="b">
        <f t="shared" si="20"/>
        <v>0</v>
      </c>
      <c r="F8" s="52" t="b">
        <f t="shared" si="21"/>
        <v>0</v>
      </c>
      <c r="G8" s="52" t="b">
        <f t="shared" si="1"/>
        <v>0</v>
      </c>
      <c r="H8" s="52" t="b">
        <f t="shared" si="2"/>
        <v>0</v>
      </c>
      <c r="I8" s="52" t="b">
        <f t="shared" si="3"/>
        <v>0</v>
      </c>
      <c r="J8" s="52" t="b">
        <f t="shared" si="4"/>
        <v>0</v>
      </c>
      <c r="K8" s="52" t="str">
        <f t="shared" si="5"/>
        <v>Muscu + Cardio matin</v>
      </c>
      <c r="L8" s="53" t="b">
        <f t="shared" si="6"/>
        <v>0</v>
      </c>
      <c r="M8" s="52" t="b">
        <f t="shared" si="7"/>
        <v>0</v>
      </c>
      <c r="N8" s="54" t="b">
        <f t="shared" si="8"/>
        <v>0</v>
      </c>
      <c r="O8" s="52" t="b">
        <f t="shared" si="9"/>
        <v>0</v>
      </c>
      <c r="P8" s="52" t="b">
        <f t="shared" si="10"/>
        <v>0</v>
      </c>
      <c r="Q8" s="52" t="str">
        <f t="shared" si="11"/>
        <v>Récupération</v>
      </c>
      <c r="R8" s="52" t="b">
        <f t="shared" si="12"/>
        <v>0</v>
      </c>
      <c r="S8" s="52" t="str">
        <f t="shared" si="13"/>
        <v>Repos après-midi</v>
      </c>
      <c r="T8" s="52" t="b">
        <f t="shared" si="14"/>
        <v>0</v>
      </c>
      <c r="U8" s="52" t="b">
        <f t="shared" si="15"/>
        <v>0</v>
      </c>
      <c r="V8" s="52" t="b">
        <f t="shared" si="16"/>
        <v>0</v>
      </c>
      <c r="W8" s="52" t="b">
        <f t="shared" si="17"/>
        <v>0</v>
      </c>
      <c r="X8" s="52" t="b">
        <f t="shared" si="18"/>
        <v>0</v>
      </c>
      <c r="Y8" s="55" t="b">
        <f t="shared" si="19"/>
        <v>0</v>
      </c>
      <c r="Z8" s="90" t="s">
        <v>13</v>
      </c>
      <c r="AA8" s="91"/>
      <c r="AB8" s="91"/>
      <c r="AC8" s="91"/>
      <c r="AD8" s="108" t="s">
        <v>70</v>
      </c>
      <c r="AE8" s="108"/>
      <c r="AF8" s="108"/>
      <c r="AG8" s="108"/>
      <c r="AH8" s="98" t="s">
        <v>15</v>
      </c>
      <c r="AI8" s="98"/>
      <c r="AJ8" s="98"/>
      <c r="AK8" s="98"/>
      <c r="AL8" s="98"/>
      <c r="AM8" s="98"/>
      <c r="AN8" s="98"/>
      <c r="AO8" s="98"/>
      <c r="AP8" s="98"/>
      <c r="AQ8" s="98"/>
      <c r="AR8" s="98"/>
      <c r="AS8" s="98"/>
      <c r="AT8" s="98"/>
      <c r="AU8" s="98"/>
      <c r="AV8" s="98"/>
      <c r="AW8" s="98"/>
      <c r="AX8" s="98"/>
      <c r="AY8" s="98"/>
      <c r="AZ8" s="98"/>
      <c r="BA8" s="105"/>
    </row>
    <row r="9" spans="1:53" ht="12" customHeight="1" thickBot="1" x14ac:dyDescent="0.3">
      <c r="A9" s="49" t="s">
        <v>68</v>
      </c>
      <c r="B9" s="56">
        <v>1</v>
      </c>
      <c r="C9" s="64">
        <v>41889</v>
      </c>
      <c r="D9" s="57" t="b">
        <f t="shared" si="0"/>
        <v>0</v>
      </c>
      <c r="E9" s="58" t="b">
        <f t="shared" si="20"/>
        <v>0</v>
      </c>
      <c r="F9" s="58" t="b">
        <f t="shared" si="21"/>
        <v>0</v>
      </c>
      <c r="G9" s="58" t="b">
        <f t="shared" si="1"/>
        <v>0</v>
      </c>
      <c r="H9" s="58" t="b">
        <f t="shared" si="2"/>
        <v>0</v>
      </c>
      <c r="I9" s="58" t="b">
        <f t="shared" si="3"/>
        <v>0</v>
      </c>
      <c r="J9" s="58" t="b">
        <f t="shared" si="4"/>
        <v>0</v>
      </c>
      <c r="K9" s="58" t="b">
        <f t="shared" si="5"/>
        <v>0</v>
      </c>
      <c r="L9" s="59" t="b">
        <f t="shared" si="6"/>
        <v>0</v>
      </c>
      <c r="M9" s="58" t="b">
        <f t="shared" si="7"/>
        <v>0</v>
      </c>
      <c r="N9" s="60" t="b">
        <f t="shared" si="8"/>
        <v>0</v>
      </c>
      <c r="O9" s="58" t="b">
        <f t="shared" si="9"/>
        <v>0</v>
      </c>
      <c r="P9" s="58" t="b">
        <f t="shared" si="10"/>
        <v>0</v>
      </c>
      <c r="Q9" s="58" t="b">
        <f t="shared" si="11"/>
        <v>0</v>
      </c>
      <c r="R9" s="58" t="b">
        <f t="shared" si="12"/>
        <v>0</v>
      </c>
      <c r="S9" s="58" t="b">
        <f t="shared" si="13"/>
        <v>0</v>
      </c>
      <c r="T9" s="58" t="str">
        <f t="shared" si="14"/>
        <v>Repos journée</v>
      </c>
      <c r="U9" s="58" t="b">
        <f t="shared" si="15"/>
        <v>0</v>
      </c>
      <c r="V9" s="58" t="b">
        <f t="shared" si="16"/>
        <v>0</v>
      </c>
      <c r="W9" s="58" t="b">
        <f t="shared" si="17"/>
        <v>0</v>
      </c>
      <c r="X9" s="58" t="b">
        <f t="shared" si="18"/>
        <v>0</v>
      </c>
      <c r="Y9" s="61" t="b">
        <f t="shared" si="19"/>
        <v>0</v>
      </c>
      <c r="Z9" s="87" t="s">
        <v>16</v>
      </c>
      <c r="AA9" s="88"/>
      <c r="AB9" s="88"/>
      <c r="AC9" s="88"/>
      <c r="AD9" s="88"/>
      <c r="AE9" s="88"/>
      <c r="AF9" s="88"/>
      <c r="AG9" s="88"/>
      <c r="AH9" s="88"/>
      <c r="AI9" s="88"/>
      <c r="AJ9" s="88"/>
      <c r="AK9" s="88"/>
      <c r="AL9" s="88"/>
      <c r="AM9" s="88"/>
      <c r="AN9" s="88"/>
      <c r="AO9" s="88"/>
      <c r="AP9" s="88"/>
      <c r="AQ9" s="88"/>
      <c r="AR9" s="88"/>
      <c r="AS9" s="88"/>
      <c r="AT9" s="88"/>
      <c r="AU9" s="88"/>
      <c r="AV9" s="88"/>
      <c r="AW9" s="88"/>
      <c r="AX9" s="88"/>
      <c r="AY9" s="88"/>
      <c r="AZ9" s="88"/>
      <c r="BA9" s="89"/>
    </row>
    <row r="10" spans="1:53" ht="12" customHeight="1" x14ac:dyDescent="0.25">
      <c r="A10" s="67" t="s">
        <v>64</v>
      </c>
      <c r="B10" s="43">
        <v>2</v>
      </c>
      <c r="C10" s="62">
        <v>41890</v>
      </c>
      <c r="D10" s="44" t="b">
        <f t="shared" si="0"/>
        <v>0</v>
      </c>
      <c r="E10" s="45" t="b">
        <f>IF(COUNTIF(Z10:BA10,"Cardio1")&gt;0, "Cardio matin")</f>
        <v>0</v>
      </c>
      <c r="F10" s="45" t="b">
        <f>IF(COUNTIF(Z10:BA10,"Cardio2")&gt;0, "Cardio après-midi")</f>
        <v>0</v>
      </c>
      <c r="G10" s="45" t="b">
        <f t="shared" si="1"/>
        <v>0</v>
      </c>
      <c r="H10" s="45" t="b">
        <f t="shared" si="2"/>
        <v>0</v>
      </c>
      <c r="I10" s="45" t="b">
        <f t="shared" si="3"/>
        <v>0</v>
      </c>
      <c r="J10" s="45" t="b">
        <f t="shared" si="4"/>
        <v>0</v>
      </c>
      <c r="K10" s="45" t="b">
        <f t="shared" si="5"/>
        <v>0</v>
      </c>
      <c r="L10" s="46" t="b">
        <f t="shared" si="6"/>
        <v>0</v>
      </c>
      <c r="M10" s="45" t="str">
        <f t="shared" si="7"/>
        <v>Musculation matin</v>
      </c>
      <c r="N10" s="47" t="b">
        <f t="shared" si="8"/>
        <v>0</v>
      </c>
      <c r="O10" s="45" t="b">
        <f t="shared" si="9"/>
        <v>0</v>
      </c>
      <c r="P10" s="45" t="b">
        <f t="shared" si="10"/>
        <v>0</v>
      </c>
      <c r="Q10" s="45" t="str">
        <f t="shared" si="11"/>
        <v>Récupération</v>
      </c>
      <c r="R10" s="45" t="b">
        <f t="shared" si="12"/>
        <v>0</v>
      </c>
      <c r="S10" s="45" t="b">
        <f t="shared" si="13"/>
        <v>0</v>
      </c>
      <c r="T10" s="45" t="b">
        <f t="shared" si="14"/>
        <v>0</v>
      </c>
      <c r="U10" s="45" t="b">
        <f t="shared" si="15"/>
        <v>0</v>
      </c>
      <c r="V10" s="45" t="b">
        <f t="shared" si="16"/>
        <v>0</v>
      </c>
      <c r="W10" s="45" t="b">
        <f t="shared" si="17"/>
        <v>0</v>
      </c>
      <c r="X10" s="45" t="str">
        <f t="shared" si="18"/>
        <v>Volley après-midi</v>
      </c>
      <c r="Y10" s="48" t="b">
        <f t="shared" si="19"/>
        <v>0</v>
      </c>
      <c r="Z10" s="99" t="s">
        <v>13</v>
      </c>
      <c r="AA10" s="100"/>
      <c r="AB10" s="100"/>
      <c r="AC10" s="100"/>
      <c r="AD10" s="101" t="s">
        <v>9</v>
      </c>
      <c r="AE10" s="101"/>
      <c r="AF10" s="101"/>
      <c r="AG10" s="101"/>
      <c r="AH10" s="100" t="s">
        <v>13</v>
      </c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2" t="s">
        <v>69</v>
      </c>
      <c r="AV10" s="102"/>
      <c r="AW10" s="102"/>
      <c r="AX10" s="102"/>
      <c r="AY10" s="100" t="s">
        <v>13</v>
      </c>
      <c r="AZ10" s="100"/>
      <c r="BA10" s="103"/>
    </row>
    <row r="11" spans="1:53" ht="12" customHeight="1" x14ac:dyDescent="0.25">
      <c r="A11" s="66" t="s">
        <v>65</v>
      </c>
      <c r="B11" s="50">
        <v>2</v>
      </c>
      <c r="C11" s="63">
        <v>41891</v>
      </c>
      <c r="D11" s="51" t="b">
        <f t="shared" si="0"/>
        <v>0</v>
      </c>
      <c r="E11" s="52" t="b">
        <f t="shared" ref="E11:E16" si="22">IF(COUNTIF(Z11:BA11,"Cardio.")&gt;0, "Cardio1")</f>
        <v>0</v>
      </c>
      <c r="F11" s="52" t="b">
        <f t="shared" ref="F11:F16" si="23">IF(COUNTIF(Z11:BA11,"Cardio")&gt;0, "Cardio2")</f>
        <v>0</v>
      </c>
      <c r="G11" s="52" t="b">
        <f t="shared" si="1"/>
        <v>0</v>
      </c>
      <c r="H11" s="52" t="b">
        <f t="shared" si="2"/>
        <v>0</v>
      </c>
      <c r="I11" s="52" t="b">
        <f t="shared" si="3"/>
        <v>0</v>
      </c>
      <c r="J11" s="52" t="b">
        <f t="shared" si="4"/>
        <v>0</v>
      </c>
      <c r="K11" s="52" t="b">
        <f t="shared" si="5"/>
        <v>0</v>
      </c>
      <c r="L11" s="53" t="b">
        <f t="shared" si="6"/>
        <v>0</v>
      </c>
      <c r="M11" s="52" t="str">
        <f t="shared" si="7"/>
        <v>Musculation matin</v>
      </c>
      <c r="N11" s="54" t="b">
        <f t="shared" si="8"/>
        <v>0</v>
      </c>
      <c r="O11" s="52" t="b">
        <f t="shared" si="9"/>
        <v>0</v>
      </c>
      <c r="P11" s="52" t="b">
        <f t="shared" si="10"/>
        <v>0</v>
      </c>
      <c r="Q11" s="52" t="str">
        <f t="shared" si="11"/>
        <v>Récupération</v>
      </c>
      <c r="R11" s="52" t="b">
        <f t="shared" si="12"/>
        <v>0</v>
      </c>
      <c r="S11" s="52" t="b">
        <f t="shared" si="13"/>
        <v>0</v>
      </c>
      <c r="T11" s="52" t="b">
        <f t="shared" si="14"/>
        <v>0</v>
      </c>
      <c r="U11" s="52" t="b">
        <f t="shared" si="15"/>
        <v>0</v>
      </c>
      <c r="V11" s="52" t="b">
        <f t="shared" si="16"/>
        <v>0</v>
      </c>
      <c r="W11" s="52" t="b">
        <f t="shared" si="17"/>
        <v>0</v>
      </c>
      <c r="X11" s="52" t="str">
        <f t="shared" si="18"/>
        <v>Volley après-midi</v>
      </c>
      <c r="Y11" s="55" t="b">
        <f t="shared" si="19"/>
        <v>0</v>
      </c>
      <c r="Z11" s="90" t="s">
        <v>13</v>
      </c>
      <c r="AA11" s="91"/>
      <c r="AB11" s="91"/>
      <c r="AC11" s="91"/>
      <c r="AD11" s="95" t="s">
        <v>9</v>
      </c>
      <c r="AE11" s="95"/>
      <c r="AF11" s="95"/>
      <c r="AG11" s="95"/>
      <c r="AH11" s="91" t="s">
        <v>13</v>
      </c>
      <c r="AI11" s="91"/>
      <c r="AJ11" s="91"/>
      <c r="AK11" s="91"/>
      <c r="AL11" s="91"/>
      <c r="AM11" s="91"/>
      <c r="AN11" s="91"/>
      <c r="AO11" s="91"/>
      <c r="AP11" s="91"/>
      <c r="AQ11" s="91"/>
      <c r="AR11" s="91"/>
      <c r="AS11" s="91"/>
      <c r="AT11" s="91"/>
      <c r="AU11" s="96" t="s">
        <v>69</v>
      </c>
      <c r="AV11" s="96"/>
      <c r="AW11" s="96"/>
      <c r="AX11" s="96"/>
      <c r="AY11" s="91" t="s">
        <v>13</v>
      </c>
      <c r="AZ11" s="91"/>
      <c r="BA11" s="94"/>
    </row>
    <row r="12" spans="1:53" ht="12" customHeight="1" x14ac:dyDescent="0.25">
      <c r="A12" s="66" t="s">
        <v>66</v>
      </c>
      <c r="B12" s="50">
        <v>2</v>
      </c>
      <c r="C12" s="63">
        <v>41892</v>
      </c>
      <c r="D12" s="51" t="b">
        <f t="shared" si="0"/>
        <v>0</v>
      </c>
      <c r="E12" s="52" t="b">
        <f t="shared" si="22"/>
        <v>0</v>
      </c>
      <c r="F12" s="52" t="b">
        <f t="shared" si="23"/>
        <v>0</v>
      </c>
      <c r="G12" s="52" t="b">
        <f t="shared" si="1"/>
        <v>0</v>
      </c>
      <c r="H12" s="52" t="b">
        <f t="shared" si="2"/>
        <v>0</v>
      </c>
      <c r="I12" s="52" t="b">
        <f t="shared" si="3"/>
        <v>0</v>
      </c>
      <c r="J12" s="52" t="b">
        <f t="shared" si="4"/>
        <v>0</v>
      </c>
      <c r="K12" s="52" t="b">
        <f t="shared" si="5"/>
        <v>0</v>
      </c>
      <c r="L12" s="53" t="b">
        <f t="shared" si="6"/>
        <v>0</v>
      </c>
      <c r="M12" s="52" t="b">
        <f t="shared" si="7"/>
        <v>0</v>
      </c>
      <c r="N12" s="54" t="b">
        <f t="shared" si="8"/>
        <v>0</v>
      </c>
      <c r="O12" s="52" t="b">
        <f t="shared" si="9"/>
        <v>0</v>
      </c>
      <c r="P12" s="52" t="b">
        <f t="shared" si="10"/>
        <v>0</v>
      </c>
      <c r="Q12" s="52" t="b">
        <f t="shared" si="11"/>
        <v>0</v>
      </c>
      <c r="R12" s="52" t="b">
        <f t="shared" si="12"/>
        <v>0</v>
      </c>
      <c r="S12" s="52" t="b">
        <f t="shared" si="13"/>
        <v>0</v>
      </c>
      <c r="T12" s="52" t="str">
        <f t="shared" si="14"/>
        <v>Repos journée</v>
      </c>
      <c r="U12" s="52" t="b">
        <f t="shared" si="15"/>
        <v>0</v>
      </c>
      <c r="V12" s="52" t="b">
        <f t="shared" si="16"/>
        <v>0</v>
      </c>
      <c r="W12" s="52" t="b">
        <f t="shared" si="17"/>
        <v>0</v>
      </c>
      <c r="X12" s="52" t="b">
        <f t="shared" si="18"/>
        <v>0</v>
      </c>
      <c r="Y12" s="55" t="b">
        <f t="shared" si="19"/>
        <v>0</v>
      </c>
      <c r="Z12" s="97" t="s">
        <v>16</v>
      </c>
      <c r="AA12" s="98"/>
      <c r="AB12" s="98"/>
      <c r="AC12" s="98"/>
      <c r="AD12" s="98"/>
      <c r="AE12" s="98"/>
      <c r="AF12" s="98"/>
      <c r="AG12" s="98"/>
      <c r="AH12" s="98"/>
      <c r="AI12" s="98"/>
      <c r="AJ12" s="98"/>
      <c r="AK12" s="98"/>
      <c r="AL12" s="98"/>
      <c r="AM12" s="98"/>
      <c r="AN12" s="98"/>
      <c r="AO12" s="98"/>
      <c r="AP12" s="98"/>
      <c r="AQ12" s="98"/>
      <c r="AR12" s="98"/>
      <c r="AS12" s="98"/>
      <c r="AT12" s="98"/>
      <c r="AU12" s="98"/>
      <c r="AV12" s="98"/>
      <c r="AW12" s="98"/>
      <c r="AX12" s="98"/>
      <c r="AY12" s="98"/>
      <c r="AZ12" s="98"/>
      <c r="BA12" s="105"/>
    </row>
    <row r="13" spans="1:53" ht="12" customHeight="1" x14ac:dyDescent="0.25">
      <c r="A13" s="66" t="s">
        <v>23</v>
      </c>
      <c r="B13" s="50">
        <v>2</v>
      </c>
      <c r="C13" s="63">
        <v>41893</v>
      </c>
      <c r="D13" s="51" t="b">
        <f t="shared" si="0"/>
        <v>0</v>
      </c>
      <c r="E13" s="52" t="b">
        <f t="shared" si="22"/>
        <v>0</v>
      </c>
      <c r="F13" s="52" t="b">
        <f t="shared" si="23"/>
        <v>0</v>
      </c>
      <c r="G13" s="52" t="b">
        <f t="shared" si="1"/>
        <v>0</v>
      </c>
      <c r="H13" s="52" t="b">
        <f t="shared" si="2"/>
        <v>0</v>
      </c>
      <c r="I13" s="52" t="b">
        <f t="shared" si="3"/>
        <v>0</v>
      </c>
      <c r="J13" s="52" t="b">
        <f t="shared" si="4"/>
        <v>0</v>
      </c>
      <c r="K13" s="52" t="b">
        <f t="shared" si="5"/>
        <v>0</v>
      </c>
      <c r="L13" s="53" t="b">
        <f t="shared" si="6"/>
        <v>0</v>
      </c>
      <c r="M13" s="52" t="str">
        <f t="shared" si="7"/>
        <v>Musculation matin</v>
      </c>
      <c r="N13" s="54" t="b">
        <f t="shared" si="8"/>
        <v>0</v>
      </c>
      <c r="O13" s="52" t="b">
        <f t="shared" si="9"/>
        <v>0</v>
      </c>
      <c r="P13" s="52" t="b">
        <f t="shared" si="10"/>
        <v>0</v>
      </c>
      <c r="Q13" s="52" t="str">
        <f t="shared" si="11"/>
        <v>Récupération</v>
      </c>
      <c r="R13" s="52" t="b">
        <f t="shared" si="12"/>
        <v>0</v>
      </c>
      <c r="S13" s="52" t="b">
        <f t="shared" si="13"/>
        <v>0</v>
      </c>
      <c r="T13" s="52" t="b">
        <f t="shared" si="14"/>
        <v>0</v>
      </c>
      <c r="U13" s="52" t="b">
        <f t="shared" si="15"/>
        <v>0</v>
      </c>
      <c r="V13" s="52" t="b">
        <f t="shared" si="16"/>
        <v>0</v>
      </c>
      <c r="W13" s="52" t="b">
        <f t="shared" si="17"/>
        <v>0</v>
      </c>
      <c r="X13" s="52" t="str">
        <f t="shared" si="18"/>
        <v>Volley après-midi</v>
      </c>
      <c r="Y13" s="55" t="b">
        <f t="shared" si="19"/>
        <v>0</v>
      </c>
      <c r="Z13" s="90" t="s">
        <v>13</v>
      </c>
      <c r="AA13" s="91"/>
      <c r="AB13" s="91"/>
      <c r="AC13" s="91"/>
      <c r="AD13" s="95" t="s">
        <v>9</v>
      </c>
      <c r="AE13" s="95"/>
      <c r="AF13" s="95"/>
      <c r="AG13" s="95"/>
      <c r="AH13" s="91" t="s">
        <v>13</v>
      </c>
      <c r="AI13" s="91"/>
      <c r="AJ13" s="91"/>
      <c r="AK13" s="91"/>
      <c r="AL13" s="91"/>
      <c r="AM13" s="91"/>
      <c r="AN13" s="91"/>
      <c r="AO13" s="91"/>
      <c r="AP13" s="91"/>
      <c r="AQ13" s="91"/>
      <c r="AR13" s="91"/>
      <c r="AS13" s="91"/>
      <c r="AT13" s="91"/>
      <c r="AU13" s="96" t="s">
        <v>69</v>
      </c>
      <c r="AV13" s="96"/>
      <c r="AW13" s="96"/>
      <c r="AX13" s="96"/>
      <c r="AY13" s="91" t="s">
        <v>13</v>
      </c>
      <c r="AZ13" s="91"/>
      <c r="BA13" s="94"/>
    </row>
    <row r="14" spans="1:53" ht="12" customHeight="1" x14ac:dyDescent="0.25">
      <c r="A14" s="66" t="s">
        <v>67</v>
      </c>
      <c r="B14" s="50">
        <v>2</v>
      </c>
      <c r="C14" s="63">
        <v>41894</v>
      </c>
      <c r="D14" s="51" t="b">
        <f t="shared" si="0"/>
        <v>0</v>
      </c>
      <c r="E14" s="52" t="b">
        <f t="shared" si="22"/>
        <v>0</v>
      </c>
      <c r="F14" s="52" t="b">
        <f t="shared" si="23"/>
        <v>0</v>
      </c>
      <c r="G14" s="52" t="b">
        <f t="shared" si="1"/>
        <v>0</v>
      </c>
      <c r="H14" s="52" t="b">
        <f t="shared" si="2"/>
        <v>0</v>
      </c>
      <c r="I14" s="52" t="b">
        <f t="shared" si="3"/>
        <v>0</v>
      </c>
      <c r="J14" s="52" t="b">
        <f t="shared" si="4"/>
        <v>0</v>
      </c>
      <c r="K14" s="52" t="b">
        <f t="shared" si="5"/>
        <v>0</v>
      </c>
      <c r="L14" s="53" t="b">
        <f t="shared" si="6"/>
        <v>0</v>
      </c>
      <c r="M14" s="52" t="str">
        <f t="shared" si="7"/>
        <v>Musculation matin</v>
      </c>
      <c r="N14" s="54" t="b">
        <f t="shared" si="8"/>
        <v>0</v>
      </c>
      <c r="O14" s="52" t="b">
        <f t="shared" si="9"/>
        <v>0</v>
      </c>
      <c r="P14" s="52" t="b">
        <f t="shared" si="10"/>
        <v>0</v>
      </c>
      <c r="Q14" s="52" t="str">
        <f t="shared" si="11"/>
        <v>Récupération</v>
      </c>
      <c r="R14" s="52" t="b">
        <f t="shared" si="12"/>
        <v>0</v>
      </c>
      <c r="S14" s="52" t="b">
        <f t="shared" si="13"/>
        <v>0</v>
      </c>
      <c r="T14" s="52" t="b">
        <f t="shared" si="14"/>
        <v>0</v>
      </c>
      <c r="U14" s="52" t="b">
        <f t="shared" si="15"/>
        <v>0</v>
      </c>
      <c r="V14" s="52" t="b">
        <f t="shared" si="16"/>
        <v>0</v>
      </c>
      <c r="W14" s="52" t="b">
        <f t="shared" si="17"/>
        <v>0</v>
      </c>
      <c r="X14" s="52" t="str">
        <f t="shared" si="18"/>
        <v>Volley après-midi</v>
      </c>
      <c r="Y14" s="55" t="b">
        <f t="shared" si="19"/>
        <v>0</v>
      </c>
      <c r="Z14" s="90" t="s">
        <v>13</v>
      </c>
      <c r="AA14" s="91"/>
      <c r="AB14" s="91"/>
      <c r="AC14" s="91"/>
      <c r="AD14" s="95" t="s">
        <v>9</v>
      </c>
      <c r="AE14" s="95"/>
      <c r="AF14" s="95"/>
      <c r="AG14" s="95"/>
      <c r="AH14" s="91" t="s">
        <v>13</v>
      </c>
      <c r="AI14" s="91"/>
      <c r="AJ14" s="91"/>
      <c r="AK14" s="91"/>
      <c r="AL14" s="91"/>
      <c r="AM14" s="91"/>
      <c r="AN14" s="91"/>
      <c r="AO14" s="91"/>
      <c r="AP14" s="91"/>
      <c r="AQ14" s="91"/>
      <c r="AR14" s="91"/>
      <c r="AS14" s="91"/>
      <c r="AT14" s="91"/>
      <c r="AU14" s="96" t="s">
        <v>69</v>
      </c>
      <c r="AV14" s="96"/>
      <c r="AW14" s="96"/>
      <c r="AX14" s="96"/>
      <c r="AY14" s="91" t="s">
        <v>13</v>
      </c>
      <c r="AZ14" s="91"/>
      <c r="BA14" s="94"/>
    </row>
    <row r="15" spans="1:53" ht="12" customHeight="1" x14ac:dyDescent="0.25">
      <c r="A15" s="66" t="s">
        <v>24</v>
      </c>
      <c r="B15" s="50">
        <v>2</v>
      </c>
      <c r="C15" s="63">
        <v>41895</v>
      </c>
      <c r="D15" s="51" t="b">
        <f t="shared" si="0"/>
        <v>0</v>
      </c>
      <c r="E15" s="52" t="b">
        <f t="shared" si="22"/>
        <v>0</v>
      </c>
      <c r="F15" s="52" t="b">
        <f t="shared" si="23"/>
        <v>0</v>
      </c>
      <c r="G15" s="52" t="b">
        <f t="shared" si="1"/>
        <v>0</v>
      </c>
      <c r="H15" s="52" t="b">
        <f t="shared" si="2"/>
        <v>0</v>
      </c>
      <c r="I15" s="52" t="b">
        <f t="shared" si="3"/>
        <v>0</v>
      </c>
      <c r="J15" s="52" t="b">
        <f t="shared" si="4"/>
        <v>0</v>
      </c>
      <c r="K15" s="52" t="b">
        <f t="shared" si="5"/>
        <v>0</v>
      </c>
      <c r="L15" s="53" t="b">
        <f t="shared" si="6"/>
        <v>0</v>
      </c>
      <c r="M15" s="52" t="str">
        <f t="shared" si="7"/>
        <v>Musculation matin</v>
      </c>
      <c r="N15" s="54" t="b">
        <f t="shared" si="8"/>
        <v>0</v>
      </c>
      <c r="O15" s="52" t="b">
        <f t="shared" si="9"/>
        <v>0</v>
      </c>
      <c r="P15" s="52" t="b">
        <f t="shared" si="10"/>
        <v>0</v>
      </c>
      <c r="Q15" s="52" t="str">
        <f t="shared" si="11"/>
        <v>Récupération</v>
      </c>
      <c r="R15" s="52" t="b">
        <f t="shared" si="12"/>
        <v>0</v>
      </c>
      <c r="S15" s="52" t="str">
        <f t="shared" si="13"/>
        <v>Repos après-midi</v>
      </c>
      <c r="T15" s="52" t="b">
        <f t="shared" si="14"/>
        <v>0</v>
      </c>
      <c r="U15" s="52" t="b">
        <f t="shared" si="15"/>
        <v>0</v>
      </c>
      <c r="V15" s="52" t="b">
        <f t="shared" si="16"/>
        <v>0</v>
      </c>
      <c r="W15" s="52" t="b">
        <f t="shared" si="17"/>
        <v>0</v>
      </c>
      <c r="X15" s="52" t="b">
        <f t="shared" si="18"/>
        <v>0</v>
      </c>
      <c r="Y15" s="55" t="b">
        <f t="shared" si="19"/>
        <v>0</v>
      </c>
      <c r="Z15" s="90" t="s">
        <v>13</v>
      </c>
      <c r="AA15" s="91"/>
      <c r="AB15" s="91"/>
      <c r="AC15" s="91"/>
      <c r="AD15" s="95" t="s">
        <v>9</v>
      </c>
      <c r="AE15" s="95"/>
      <c r="AF15" s="95"/>
      <c r="AG15" s="95"/>
      <c r="AH15" s="98" t="s">
        <v>15</v>
      </c>
      <c r="AI15" s="98"/>
      <c r="AJ15" s="98"/>
      <c r="AK15" s="98"/>
      <c r="AL15" s="98"/>
      <c r="AM15" s="98"/>
      <c r="AN15" s="98"/>
      <c r="AO15" s="98"/>
      <c r="AP15" s="98"/>
      <c r="AQ15" s="98"/>
      <c r="AR15" s="98"/>
      <c r="AS15" s="98"/>
      <c r="AT15" s="98"/>
      <c r="AU15" s="98"/>
      <c r="AV15" s="98"/>
      <c r="AW15" s="98"/>
      <c r="AX15" s="98"/>
      <c r="AY15" s="98"/>
      <c r="AZ15" s="98"/>
      <c r="BA15" s="105"/>
    </row>
    <row r="16" spans="1:53" ht="12" customHeight="1" thickBot="1" x14ac:dyDescent="0.3">
      <c r="A16" s="49" t="s">
        <v>68</v>
      </c>
      <c r="B16" s="56">
        <v>2</v>
      </c>
      <c r="C16" s="64">
        <v>41896</v>
      </c>
      <c r="D16" s="57" t="b">
        <f t="shared" si="0"/>
        <v>0</v>
      </c>
      <c r="E16" s="58" t="b">
        <f t="shared" si="22"/>
        <v>0</v>
      </c>
      <c r="F16" s="58" t="b">
        <f t="shared" si="23"/>
        <v>0</v>
      </c>
      <c r="G16" s="58" t="b">
        <f t="shared" si="1"/>
        <v>0</v>
      </c>
      <c r="H16" s="58" t="b">
        <f t="shared" si="2"/>
        <v>0</v>
      </c>
      <c r="I16" s="58" t="b">
        <f t="shared" si="3"/>
        <v>0</v>
      </c>
      <c r="J16" s="58" t="b">
        <f t="shared" si="4"/>
        <v>0</v>
      </c>
      <c r="K16" s="58" t="b">
        <f t="shared" si="5"/>
        <v>0</v>
      </c>
      <c r="L16" s="59" t="b">
        <f t="shared" si="6"/>
        <v>0</v>
      </c>
      <c r="M16" s="58" t="b">
        <f t="shared" si="7"/>
        <v>0</v>
      </c>
      <c r="N16" s="60" t="b">
        <f t="shared" si="8"/>
        <v>0</v>
      </c>
      <c r="O16" s="58" t="b">
        <f t="shared" si="9"/>
        <v>0</v>
      </c>
      <c r="P16" s="58" t="b">
        <f t="shared" si="10"/>
        <v>0</v>
      </c>
      <c r="Q16" s="58" t="b">
        <f t="shared" si="11"/>
        <v>0</v>
      </c>
      <c r="R16" s="58" t="b">
        <f t="shared" si="12"/>
        <v>0</v>
      </c>
      <c r="S16" s="58" t="b">
        <f t="shared" si="13"/>
        <v>0</v>
      </c>
      <c r="T16" s="58" t="str">
        <f t="shared" si="14"/>
        <v>Repos journée</v>
      </c>
      <c r="U16" s="58" t="b">
        <f t="shared" si="15"/>
        <v>0</v>
      </c>
      <c r="V16" s="58" t="b">
        <f t="shared" si="16"/>
        <v>0</v>
      </c>
      <c r="W16" s="58" t="b">
        <f t="shared" si="17"/>
        <v>0</v>
      </c>
      <c r="X16" s="58" t="b">
        <f t="shared" si="18"/>
        <v>0</v>
      </c>
      <c r="Y16" s="61" t="b">
        <f t="shared" si="19"/>
        <v>0</v>
      </c>
      <c r="Z16" s="87" t="s">
        <v>16</v>
      </c>
      <c r="AA16" s="88"/>
      <c r="AB16" s="88"/>
      <c r="AC16" s="88"/>
      <c r="AD16" s="88"/>
      <c r="AE16" s="88"/>
      <c r="AF16" s="88"/>
      <c r="AG16" s="88"/>
      <c r="AH16" s="88"/>
      <c r="AI16" s="88"/>
      <c r="AJ16" s="88"/>
      <c r="AK16" s="88"/>
      <c r="AL16" s="88"/>
      <c r="AM16" s="88"/>
      <c r="AN16" s="88"/>
      <c r="AO16" s="88"/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89"/>
    </row>
    <row r="17" spans="1:53" ht="12" hidden="1" customHeight="1" x14ac:dyDescent="0.3">
      <c r="A17" s="67" t="s">
        <v>64</v>
      </c>
      <c r="B17" s="43">
        <v>3</v>
      </c>
      <c r="C17" s="62">
        <v>41897</v>
      </c>
      <c r="D17" s="44" t="b">
        <f t="shared" si="0"/>
        <v>0</v>
      </c>
      <c r="E17" s="45" t="b">
        <f>IF(COUNTIF(Z17:BA17,"Cardio1")&gt;0, "Cardio matin")</f>
        <v>0</v>
      </c>
      <c r="F17" s="45" t="b">
        <f>IF(COUNTIF(Z17:BA17,"Cardio2")&gt;0, "Cardio après-midi")</f>
        <v>0</v>
      </c>
      <c r="G17" s="45" t="b">
        <f t="shared" si="1"/>
        <v>0</v>
      </c>
      <c r="H17" s="45" t="b">
        <f t="shared" si="2"/>
        <v>0</v>
      </c>
      <c r="I17" s="45" t="b">
        <f t="shared" si="3"/>
        <v>0</v>
      </c>
      <c r="J17" s="45" t="b">
        <f t="shared" si="4"/>
        <v>0</v>
      </c>
      <c r="K17" s="45" t="b">
        <f t="shared" si="5"/>
        <v>0</v>
      </c>
      <c r="L17" s="46" t="b">
        <f t="shared" si="6"/>
        <v>0</v>
      </c>
      <c r="M17" s="45" t="b">
        <f t="shared" si="7"/>
        <v>0</v>
      </c>
      <c r="N17" s="47" t="b">
        <f t="shared" si="8"/>
        <v>0</v>
      </c>
      <c r="O17" s="45" t="b">
        <f t="shared" si="9"/>
        <v>0</v>
      </c>
      <c r="P17" s="45" t="b">
        <f t="shared" si="10"/>
        <v>0</v>
      </c>
      <c r="Q17" s="45" t="str">
        <f t="shared" si="11"/>
        <v>Récupération</v>
      </c>
      <c r="R17" s="45" t="str">
        <f t="shared" si="12"/>
        <v>Repos matin</v>
      </c>
      <c r="S17" s="45" t="b">
        <f t="shared" si="13"/>
        <v>0</v>
      </c>
      <c r="T17" s="45" t="b">
        <f t="shared" si="14"/>
        <v>0</v>
      </c>
      <c r="U17" s="45" t="b">
        <f t="shared" si="15"/>
        <v>0</v>
      </c>
      <c r="V17" s="45" t="b">
        <f t="shared" si="16"/>
        <v>0</v>
      </c>
      <c r="W17" s="45" t="b">
        <f t="shared" si="17"/>
        <v>0</v>
      </c>
      <c r="X17" s="45" t="str">
        <f t="shared" si="18"/>
        <v>Volley après-midi</v>
      </c>
      <c r="Y17" s="48" t="b">
        <f t="shared" si="19"/>
        <v>0</v>
      </c>
      <c r="Z17" s="106" t="s">
        <v>14</v>
      </c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107"/>
      <c r="AL17" s="107"/>
      <c r="AM17" s="107"/>
      <c r="AN17" s="107"/>
      <c r="AO17" s="107"/>
      <c r="AP17" s="107"/>
      <c r="AQ17" s="107"/>
      <c r="AR17" s="107"/>
      <c r="AS17" s="107"/>
      <c r="AT17" s="107"/>
      <c r="AU17" s="102" t="s">
        <v>69</v>
      </c>
      <c r="AV17" s="102"/>
      <c r="AW17" s="102"/>
      <c r="AX17" s="102"/>
      <c r="AY17" s="100" t="s">
        <v>13</v>
      </c>
      <c r="AZ17" s="100"/>
      <c r="BA17" s="103"/>
    </row>
    <row r="18" spans="1:53" ht="12" hidden="1" customHeight="1" x14ac:dyDescent="0.3">
      <c r="A18" s="66" t="s">
        <v>65</v>
      </c>
      <c r="B18" s="50">
        <v>3</v>
      </c>
      <c r="C18" s="63">
        <v>41898</v>
      </c>
      <c r="D18" s="51" t="b">
        <f t="shared" si="0"/>
        <v>0</v>
      </c>
      <c r="E18" s="52" t="b">
        <f t="shared" ref="E18:E23" si="24">IF(COUNTIF(Z18:BA18,"Cardio.")&gt;0, "Cardio1")</f>
        <v>0</v>
      </c>
      <c r="F18" s="52" t="b">
        <f t="shared" ref="F18:F23" si="25">IF(COUNTIF(Z18:BA18,"Cardio")&gt;0, "Cardio2")</f>
        <v>0</v>
      </c>
      <c r="G18" s="52" t="b">
        <f t="shared" si="1"/>
        <v>0</v>
      </c>
      <c r="H18" s="52" t="b">
        <f t="shared" si="2"/>
        <v>0</v>
      </c>
      <c r="I18" s="52" t="b">
        <f t="shared" si="3"/>
        <v>0</v>
      </c>
      <c r="J18" s="52" t="b">
        <f t="shared" si="4"/>
        <v>0</v>
      </c>
      <c r="K18" s="52" t="b">
        <f t="shared" si="5"/>
        <v>0</v>
      </c>
      <c r="L18" s="53" t="b">
        <f t="shared" si="6"/>
        <v>0</v>
      </c>
      <c r="M18" s="52" t="str">
        <f t="shared" si="7"/>
        <v>Musculation matin</v>
      </c>
      <c r="N18" s="54" t="b">
        <f t="shared" si="8"/>
        <v>0</v>
      </c>
      <c r="O18" s="52" t="b">
        <f t="shared" si="9"/>
        <v>0</v>
      </c>
      <c r="P18" s="52" t="b">
        <f t="shared" si="10"/>
        <v>0</v>
      </c>
      <c r="Q18" s="52" t="str">
        <f t="shared" si="11"/>
        <v>Récupération</v>
      </c>
      <c r="R18" s="52" t="b">
        <f t="shared" si="12"/>
        <v>0</v>
      </c>
      <c r="S18" s="52" t="b">
        <f t="shared" si="13"/>
        <v>0</v>
      </c>
      <c r="T18" s="52" t="b">
        <f t="shared" si="14"/>
        <v>0</v>
      </c>
      <c r="U18" s="52" t="b">
        <f t="shared" si="15"/>
        <v>0</v>
      </c>
      <c r="V18" s="52" t="b">
        <f t="shared" si="16"/>
        <v>0</v>
      </c>
      <c r="W18" s="52" t="b">
        <f t="shared" si="17"/>
        <v>0</v>
      </c>
      <c r="X18" s="52" t="str">
        <f t="shared" si="18"/>
        <v>Volley après-midi</v>
      </c>
      <c r="Y18" s="55" t="b">
        <f t="shared" si="19"/>
        <v>0</v>
      </c>
      <c r="Z18" s="90" t="s">
        <v>13</v>
      </c>
      <c r="AA18" s="91"/>
      <c r="AB18" s="91"/>
      <c r="AC18" s="91"/>
      <c r="AD18" s="95" t="s">
        <v>9</v>
      </c>
      <c r="AE18" s="95"/>
      <c r="AF18" s="95"/>
      <c r="AG18" s="95"/>
      <c r="AH18" s="91" t="s">
        <v>13</v>
      </c>
      <c r="AI18" s="91"/>
      <c r="AJ18" s="91"/>
      <c r="AK18" s="91"/>
      <c r="AL18" s="91"/>
      <c r="AM18" s="91"/>
      <c r="AN18" s="91"/>
      <c r="AO18" s="91"/>
      <c r="AP18" s="91"/>
      <c r="AQ18" s="91"/>
      <c r="AR18" s="91"/>
      <c r="AS18" s="91"/>
      <c r="AT18" s="91"/>
      <c r="AU18" s="96" t="s">
        <v>69</v>
      </c>
      <c r="AV18" s="96"/>
      <c r="AW18" s="96"/>
      <c r="AX18" s="96"/>
      <c r="AY18" s="91" t="s">
        <v>13</v>
      </c>
      <c r="AZ18" s="91"/>
      <c r="BA18" s="94"/>
    </row>
    <row r="19" spans="1:53" ht="12" hidden="1" customHeight="1" x14ac:dyDescent="0.3">
      <c r="A19" s="66" t="s">
        <v>66</v>
      </c>
      <c r="B19" s="50">
        <v>3</v>
      </c>
      <c r="C19" s="63">
        <v>41899</v>
      </c>
      <c r="D19" s="51" t="b">
        <f t="shared" si="0"/>
        <v>0</v>
      </c>
      <c r="E19" s="52" t="b">
        <f t="shared" si="24"/>
        <v>0</v>
      </c>
      <c r="F19" s="52" t="b">
        <f t="shared" si="25"/>
        <v>0</v>
      </c>
      <c r="G19" s="52" t="b">
        <f t="shared" si="1"/>
        <v>0</v>
      </c>
      <c r="H19" s="52" t="b">
        <f t="shared" si="2"/>
        <v>0</v>
      </c>
      <c r="I19" s="52" t="b">
        <f t="shared" si="3"/>
        <v>0</v>
      </c>
      <c r="J19" s="52" t="b">
        <f t="shared" si="4"/>
        <v>0</v>
      </c>
      <c r="K19" s="52" t="b">
        <f t="shared" si="5"/>
        <v>0</v>
      </c>
      <c r="L19" s="53" t="b">
        <f t="shared" si="6"/>
        <v>0</v>
      </c>
      <c r="M19" s="52" t="str">
        <f t="shared" si="7"/>
        <v>Musculation matin</v>
      </c>
      <c r="N19" s="54" t="b">
        <f t="shared" si="8"/>
        <v>0</v>
      </c>
      <c r="O19" s="52" t="b">
        <f t="shared" si="9"/>
        <v>0</v>
      </c>
      <c r="P19" s="52" t="b">
        <f t="shared" si="10"/>
        <v>0</v>
      </c>
      <c r="Q19" s="52" t="str">
        <f t="shared" si="11"/>
        <v>Récupération</v>
      </c>
      <c r="R19" s="52" t="b">
        <f t="shared" si="12"/>
        <v>0</v>
      </c>
      <c r="S19" s="52" t="b">
        <f t="shared" si="13"/>
        <v>0</v>
      </c>
      <c r="T19" s="52" t="b">
        <f t="shared" si="14"/>
        <v>0</v>
      </c>
      <c r="U19" s="52" t="b">
        <f t="shared" si="15"/>
        <v>0</v>
      </c>
      <c r="V19" s="52" t="b">
        <f t="shared" si="16"/>
        <v>0</v>
      </c>
      <c r="W19" s="52" t="b">
        <f t="shared" si="17"/>
        <v>0</v>
      </c>
      <c r="X19" s="52" t="str">
        <f t="shared" si="18"/>
        <v>Volley après-midi</v>
      </c>
      <c r="Y19" s="55" t="b">
        <f t="shared" si="19"/>
        <v>0</v>
      </c>
      <c r="Z19" s="90" t="s">
        <v>13</v>
      </c>
      <c r="AA19" s="91"/>
      <c r="AB19" s="91"/>
      <c r="AC19" s="91"/>
      <c r="AD19" s="95" t="s">
        <v>9</v>
      </c>
      <c r="AE19" s="95"/>
      <c r="AF19" s="95"/>
      <c r="AG19" s="95"/>
      <c r="AH19" s="91" t="s">
        <v>13</v>
      </c>
      <c r="AI19" s="91"/>
      <c r="AJ19" s="91"/>
      <c r="AK19" s="91"/>
      <c r="AL19" s="91"/>
      <c r="AM19" s="91"/>
      <c r="AN19" s="91"/>
      <c r="AO19" s="91"/>
      <c r="AP19" s="91"/>
      <c r="AQ19" s="91"/>
      <c r="AR19" s="91"/>
      <c r="AS19" s="91"/>
      <c r="AT19" s="91"/>
      <c r="AU19" s="96" t="s">
        <v>69</v>
      </c>
      <c r="AV19" s="96"/>
      <c r="AW19" s="96"/>
      <c r="AX19" s="96"/>
      <c r="AY19" s="91" t="s">
        <v>13</v>
      </c>
      <c r="AZ19" s="91"/>
      <c r="BA19" s="94"/>
    </row>
    <row r="20" spans="1:53" ht="12" hidden="1" customHeight="1" x14ac:dyDescent="0.3">
      <c r="A20" s="66" t="s">
        <v>23</v>
      </c>
      <c r="B20" s="50">
        <v>3</v>
      </c>
      <c r="C20" s="63">
        <v>41900</v>
      </c>
      <c r="D20" s="51" t="b">
        <f t="shared" si="0"/>
        <v>0</v>
      </c>
      <c r="E20" s="52" t="b">
        <f t="shared" si="24"/>
        <v>0</v>
      </c>
      <c r="F20" s="52" t="b">
        <f t="shared" si="25"/>
        <v>0</v>
      </c>
      <c r="G20" s="52" t="b">
        <f t="shared" si="1"/>
        <v>0</v>
      </c>
      <c r="H20" s="52" t="b">
        <f t="shared" si="2"/>
        <v>0</v>
      </c>
      <c r="I20" s="52" t="b">
        <f t="shared" si="3"/>
        <v>0</v>
      </c>
      <c r="J20" s="52" t="b">
        <f t="shared" si="4"/>
        <v>0</v>
      </c>
      <c r="K20" s="52" t="b">
        <f t="shared" si="5"/>
        <v>0</v>
      </c>
      <c r="L20" s="53" t="b">
        <f t="shared" si="6"/>
        <v>0</v>
      </c>
      <c r="M20" s="52" t="b">
        <f t="shared" si="7"/>
        <v>0</v>
      </c>
      <c r="N20" s="54" t="b">
        <f t="shared" si="8"/>
        <v>0</v>
      </c>
      <c r="O20" s="52" t="b">
        <f t="shared" si="9"/>
        <v>0</v>
      </c>
      <c r="P20" s="52" t="b">
        <f t="shared" si="10"/>
        <v>0</v>
      </c>
      <c r="Q20" s="52" t="str">
        <f t="shared" si="11"/>
        <v>Récupération</v>
      </c>
      <c r="R20" s="52" t="str">
        <f t="shared" si="12"/>
        <v>Repos matin</v>
      </c>
      <c r="S20" s="52" t="b">
        <f t="shared" si="13"/>
        <v>0</v>
      </c>
      <c r="T20" s="52" t="b">
        <f t="shared" si="14"/>
        <v>0</v>
      </c>
      <c r="U20" s="52" t="b">
        <f t="shared" si="15"/>
        <v>0</v>
      </c>
      <c r="V20" s="52" t="b">
        <f t="shared" si="16"/>
        <v>0</v>
      </c>
      <c r="W20" s="52" t="b">
        <f t="shared" si="17"/>
        <v>0</v>
      </c>
      <c r="X20" s="52" t="str">
        <f t="shared" si="18"/>
        <v>Volley après-midi</v>
      </c>
      <c r="Y20" s="55" t="b">
        <f t="shared" si="19"/>
        <v>0</v>
      </c>
      <c r="Z20" s="97" t="s">
        <v>14</v>
      </c>
      <c r="AA20" s="98"/>
      <c r="AB20" s="98"/>
      <c r="AC20" s="98"/>
      <c r="AD20" s="98"/>
      <c r="AE20" s="98"/>
      <c r="AF20" s="98"/>
      <c r="AG20" s="98"/>
      <c r="AH20" s="98"/>
      <c r="AI20" s="98"/>
      <c r="AJ20" s="98"/>
      <c r="AK20" s="98"/>
      <c r="AL20" s="98"/>
      <c r="AM20" s="98"/>
      <c r="AN20" s="98"/>
      <c r="AO20" s="98"/>
      <c r="AP20" s="98"/>
      <c r="AQ20" s="98"/>
      <c r="AR20" s="98"/>
      <c r="AS20" s="98"/>
      <c r="AT20" s="98"/>
      <c r="AU20" s="96" t="s">
        <v>69</v>
      </c>
      <c r="AV20" s="96"/>
      <c r="AW20" s="96"/>
      <c r="AX20" s="96"/>
      <c r="AY20" s="91" t="s">
        <v>13</v>
      </c>
      <c r="AZ20" s="91"/>
      <c r="BA20" s="94"/>
    </row>
    <row r="21" spans="1:53" ht="12" hidden="1" customHeight="1" x14ac:dyDescent="0.3">
      <c r="A21" s="66" t="s">
        <v>67</v>
      </c>
      <c r="B21" s="50">
        <v>3</v>
      </c>
      <c r="C21" s="63">
        <v>41901</v>
      </c>
      <c r="D21" s="51" t="b">
        <f t="shared" si="0"/>
        <v>0</v>
      </c>
      <c r="E21" s="52" t="b">
        <f t="shared" si="24"/>
        <v>0</v>
      </c>
      <c r="F21" s="52" t="b">
        <f t="shared" si="25"/>
        <v>0</v>
      </c>
      <c r="G21" s="52" t="b">
        <f t="shared" si="1"/>
        <v>0</v>
      </c>
      <c r="H21" s="52" t="b">
        <f t="shared" si="2"/>
        <v>0</v>
      </c>
      <c r="I21" s="52" t="b">
        <f t="shared" si="3"/>
        <v>0</v>
      </c>
      <c r="J21" s="52" t="b">
        <f t="shared" si="4"/>
        <v>0</v>
      </c>
      <c r="K21" s="52" t="b">
        <f t="shared" si="5"/>
        <v>0</v>
      </c>
      <c r="L21" s="53" t="b">
        <f t="shared" si="6"/>
        <v>0</v>
      </c>
      <c r="M21" s="52" t="str">
        <f t="shared" si="7"/>
        <v>Musculation matin</v>
      </c>
      <c r="N21" s="54" t="b">
        <f t="shared" si="8"/>
        <v>0</v>
      </c>
      <c r="O21" s="52" t="b">
        <f t="shared" si="9"/>
        <v>0</v>
      </c>
      <c r="P21" s="52" t="b">
        <f t="shared" si="10"/>
        <v>0</v>
      </c>
      <c r="Q21" s="52" t="str">
        <f t="shared" si="11"/>
        <v>Récupération</v>
      </c>
      <c r="R21" s="52" t="b">
        <f t="shared" si="12"/>
        <v>0</v>
      </c>
      <c r="S21" s="52" t="b">
        <f t="shared" si="13"/>
        <v>0</v>
      </c>
      <c r="T21" s="52" t="b">
        <f t="shared" si="14"/>
        <v>0</v>
      </c>
      <c r="U21" s="52" t="b">
        <f t="shared" si="15"/>
        <v>0</v>
      </c>
      <c r="V21" s="52" t="b">
        <f t="shared" si="16"/>
        <v>0</v>
      </c>
      <c r="W21" s="52" t="b">
        <f t="shared" si="17"/>
        <v>0</v>
      </c>
      <c r="X21" s="52" t="str">
        <f t="shared" si="18"/>
        <v>Volley après-midi</v>
      </c>
      <c r="Y21" s="55" t="b">
        <f t="shared" si="19"/>
        <v>0</v>
      </c>
      <c r="Z21" s="90" t="s">
        <v>13</v>
      </c>
      <c r="AA21" s="91"/>
      <c r="AB21" s="91"/>
      <c r="AC21" s="91"/>
      <c r="AD21" s="95" t="s">
        <v>9</v>
      </c>
      <c r="AE21" s="95"/>
      <c r="AF21" s="95"/>
      <c r="AG21" s="95"/>
      <c r="AH21" s="91" t="s">
        <v>13</v>
      </c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6" t="s">
        <v>69</v>
      </c>
      <c r="AV21" s="96"/>
      <c r="AW21" s="96"/>
      <c r="AX21" s="96"/>
      <c r="AY21" s="91" t="s">
        <v>13</v>
      </c>
      <c r="AZ21" s="91"/>
      <c r="BA21" s="94"/>
    </row>
    <row r="22" spans="1:53" ht="12" hidden="1" customHeight="1" x14ac:dyDescent="0.3">
      <c r="A22" s="66" t="s">
        <v>24</v>
      </c>
      <c r="B22" s="50">
        <v>3</v>
      </c>
      <c r="C22" s="63">
        <v>41902</v>
      </c>
      <c r="D22" s="51" t="b">
        <f t="shared" si="0"/>
        <v>0</v>
      </c>
      <c r="E22" s="52" t="b">
        <f t="shared" si="24"/>
        <v>0</v>
      </c>
      <c r="F22" s="52" t="b">
        <f t="shared" si="25"/>
        <v>0</v>
      </c>
      <c r="G22" s="52" t="b">
        <f t="shared" si="1"/>
        <v>0</v>
      </c>
      <c r="H22" s="52" t="b">
        <f t="shared" si="2"/>
        <v>0</v>
      </c>
      <c r="I22" s="52" t="b">
        <f t="shared" si="3"/>
        <v>0</v>
      </c>
      <c r="J22" s="52" t="b">
        <f t="shared" si="4"/>
        <v>0</v>
      </c>
      <c r="K22" s="52" t="b">
        <f t="shared" si="5"/>
        <v>0</v>
      </c>
      <c r="L22" s="53" t="b">
        <f t="shared" si="6"/>
        <v>0</v>
      </c>
      <c r="M22" s="52" t="str">
        <f t="shared" si="7"/>
        <v>Musculation matin</v>
      </c>
      <c r="N22" s="54" t="b">
        <f t="shared" si="8"/>
        <v>0</v>
      </c>
      <c r="O22" s="52" t="b">
        <f t="shared" si="9"/>
        <v>0</v>
      </c>
      <c r="P22" s="52" t="b">
        <f t="shared" si="10"/>
        <v>0</v>
      </c>
      <c r="Q22" s="52" t="str">
        <f t="shared" si="11"/>
        <v>Récupération</v>
      </c>
      <c r="R22" s="52" t="b">
        <f t="shared" si="12"/>
        <v>0</v>
      </c>
      <c r="S22" s="52" t="str">
        <f t="shared" si="13"/>
        <v>Repos après-midi</v>
      </c>
      <c r="T22" s="52" t="b">
        <f t="shared" si="14"/>
        <v>0</v>
      </c>
      <c r="U22" s="52" t="b">
        <f t="shared" si="15"/>
        <v>0</v>
      </c>
      <c r="V22" s="52" t="b">
        <f t="shared" si="16"/>
        <v>0</v>
      </c>
      <c r="W22" s="52" t="b">
        <f t="shared" si="17"/>
        <v>0</v>
      </c>
      <c r="X22" s="52" t="b">
        <f t="shared" si="18"/>
        <v>0</v>
      </c>
      <c r="Y22" s="55" t="b">
        <f t="shared" si="19"/>
        <v>0</v>
      </c>
      <c r="Z22" s="90" t="s">
        <v>13</v>
      </c>
      <c r="AA22" s="91"/>
      <c r="AB22" s="91"/>
      <c r="AC22" s="91"/>
      <c r="AD22" s="95" t="s">
        <v>9</v>
      </c>
      <c r="AE22" s="95"/>
      <c r="AF22" s="95"/>
      <c r="AG22" s="95"/>
      <c r="AH22" s="98" t="s">
        <v>15</v>
      </c>
      <c r="AI22" s="98"/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8"/>
      <c r="AZ22" s="98"/>
      <c r="BA22" s="105"/>
    </row>
    <row r="23" spans="1:53" ht="12" hidden="1" customHeight="1" thickBot="1" x14ac:dyDescent="0.3">
      <c r="A23" s="49" t="s">
        <v>68</v>
      </c>
      <c r="B23" s="56">
        <v>3</v>
      </c>
      <c r="C23" s="64">
        <v>41903</v>
      </c>
      <c r="D23" s="57" t="b">
        <f t="shared" si="0"/>
        <v>0</v>
      </c>
      <c r="E23" s="58" t="b">
        <f t="shared" si="24"/>
        <v>0</v>
      </c>
      <c r="F23" s="58" t="b">
        <f t="shared" si="25"/>
        <v>0</v>
      </c>
      <c r="G23" s="58" t="b">
        <f t="shared" si="1"/>
        <v>0</v>
      </c>
      <c r="H23" s="58" t="b">
        <f t="shared" si="2"/>
        <v>0</v>
      </c>
      <c r="I23" s="58" t="b">
        <f t="shared" si="3"/>
        <v>0</v>
      </c>
      <c r="J23" s="58" t="b">
        <f t="shared" si="4"/>
        <v>0</v>
      </c>
      <c r="K23" s="58" t="b">
        <f t="shared" si="5"/>
        <v>0</v>
      </c>
      <c r="L23" s="59" t="b">
        <f t="shared" si="6"/>
        <v>0</v>
      </c>
      <c r="M23" s="58" t="b">
        <f t="shared" si="7"/>
        <v>0</v>
      </c>
      <c r="N23" s="60" t="b">
        <f t="shared" si="8"/>
        <v>0</v>
      </c>
      <c r="O23" s="58" t="b">
        <f t="shared" si="9"/>
        <v>0</v>
      </c>
      <c r="P23" s="58" t="b">
        <f t="shared" si="10"/>
        <v>0</v>
      </c>
      <c r="Q23" s="58" t="b">
        <f t="shared" si="11"/>
        <v>0</v>
      </c>
      <c r="R23" s="58" t="b">
        <f t="shared" si="12"/>
        <v>0</v>
      </c>
      <c r="S23" s="58" t="b">
        <f t="shared" si="13"/>
        <v>0</v>
      </c>
      <c r="T23" s="58" t="str">
        <f t="shared" si="14"/>
        <v>Repos journée</v>
      </c>
      <c r="U23" s="58" t="b">
        <f t="shared" si="15"/>
        <v>0</v>
      </c>
      <c r="V23" s="58" t="b">
        <f t="shared" si="16"/>
        <v>0</v>
      </c>
      <c r="W23" s="58" t="b">
        <f t="shared" si="17"/>
        <v>0</v>
      </c>
      <c r="X23" s="58" t="b">
        <f t="shared" si="18"/>
        <v>0</v>
      </c>
      <c r="Y23" s="61" t="b">
        <f t="shared" si="19"/>
        <v>0</v>
      </c>
      <c r="Z23" s="87" t="s">
        <v>16</v>
      </c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  <c r="BA23" s="89"/>
    </row>
    <row r="24" spans="1:53" ht="12" hidden="1" customHeight="1" x14ac:dyDescent="0.3">
      <c r="A24" s="67" t="s">
        <v>64</v>
      </c>
      <c r="B24" s="43">
        <v>4</v>
      </c>
      <c r="C24" s="62">
        <v>41904</v>
      </c>
      <c r="D24" s="44" t="b">
        <f t="shared" si="0"/>
        <v>0</v>
      </c>
      <c r="E24" s="45" t="b">
        <f>IF(COUNTIF(Z24:BA24,"Cardio1")&gt;0, "Cardio matin")</f>
        <v>0</v>
      </c>
      <c r="F24" s="45" t="b">
        <f>IF(COUNTIF(Z24:BA24,"Cardio2")&gt;0, "Cardio après-midi")</f>
        <v>0</v>
      </c>
      <c r="G24" s="45" t="b">
        <f t="shared" si="1"/>
        <v>0</v>
      </c>
      <c r="H24" s="45" t="b">
        <f t="shared" si="2"/>
        <v>0</v>
      </c>
      <c r="I24" s="45" t="b">
        <f t="shared" si="3"/>
        <v>0</v>
      </c>
      <c r="J24" s="45" t="b">
        <f t="shared" si="4"/>
        <v>0</v>
      </c>
      <c r="K24" s="45" t="b">
        <f t="shared" si="5"/>
        <v>0</v>
      </c>
      <c r="L24" s="46" t="b">
        <f t="shared" si="6"/>
        <v>0</v>
      </c>
      <c r="M24" s="45" t="b">
        <f t="shared" si="7"/>
        <v>0</v>
      </c>
      <c r="N24" s="47" t="b">
        <f t="shared" si="8"/>
        <v>0</v>
      </c>
      <c r="O24" s="45" t="b">
        <f t="shared" si="9"/>
        <v>0</v>
      </c>
      <c r="P24" s="45" t="b">
        <f t="shared" si="10"/>
        <v>0</v>
      </c>
      <c r="Q24" s="45" t="str">
        <f t="shared" si="11"/>
        <v>Récupération</v>
      </c>
      <c r="R24" s="45" t="str">
        <f t="shared" si="12"/>
        <v>Repos matin</v>
      </c>
      <c r="S24" s="45" t="b">
        <f t="shared" si="13"/>
        <v>0</v>
      </c>
      <c r="T24" s="45" t="b">
        <f t="shared" si="14"/>
        <v>0</v>
      </c>
      <c r="U24" s="45" t="b">
        <f t="shared" si="15"/>
        <v>0</v>
      </c>
      <c r="V24" s="45" t="b">
        <f t="shared" si="16"/>
        <v>0</v>
      </c>
      <c r="W24" s="45" t="b">
        <f t="shared" si="17"/>
        <v>0</v>
      </c>
      <c r="X24" s="45" t="str">
        <f t="shared" si="18"/>
        <v>Volley après-midi</v>
      </c>
      <c r="Y24" s="48" t="b">
        <f t="shared" si="19"/>
        <v>0</v>
      </c>
      <c r="Z24" s="106" t="s">
        <v>14</v>
      </c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107"/>
      <c r="AL24" s="107"/>
      <c r="AM24" s="107"/>
      <c r="AN24" s="107"/>
      <c r="AO24" s="107"/>
      <c r="AP24" s="107"/>
      <c r="AQ24" s="107"/>
      <c r="AR24" s="107"/>
      <c r="AS24" s="107"/>
      <c r="AT24" s="107"/>
      <c r="AU24" s="102" t="s">
        <v>69</v>
      </c>
      <c r="AV24" s="102"/>
      <c r="AW24" s="102"/>
      <c r="AX24" s="102"/>
      <c r="AY24" s="100" t="s">
        <v>13</v>
      </c>
      <c r="AZ24" s="100"/>
      <c r="BA24" s="103"/>
    </row>
    <row r="25" spans="1:53" ht="12" hidden="1" customHeight="1" x14ac:dyDescent="0.3">
      <c r="A25" s="66" t="s">
        <v>65</v>
      </c>
      <c r="B25" s="50">
        <v>4</v>
      </c>
      <c r="C25" s="63">
        <v>41905</v>
      </c>
      <c r="D25" s="51" t="b">
        <f t="shared" si="0"/>
        <v>0</v>
      </c>
      <c r="E25" s="52" t="b">
        <f t="shared" ref="E25:E30" si="26">IF(COUNTIF(Z25:BA25,"Cardio.")&gt;0, "Cardio1")</f>
        <v>0</v>
      </c>
      <c r="F25" s="52" t="b">
        <f t="shared" ref="F25:F30" si="27">IF(COUNTIF(Z25:BA25,"Cardio")&gt;0, "Cardio2")</f>
        <v>0</v>
      </c>
      <c r="G25" s="52" t="b">
        <f t="shared" si="1"/>
        <v>0</v>
      </c>
      <c r="H25" s="52" t="b">
        <f t="shared" si="2"/>
        <v>0</v>
      </c>
      <c r="I25" s="52" t="b">
        <f t="shared" si="3"/>
        <v>0</v>
      </c>
      <c r="J25" s="52" t="b">
        <f t="shared" si="4"/>
        <v>0</v>
      </c>
      <c r="K25" s="52" t="b">
        <f t="shared" si="5"/>
        <v>0</v>
      </c>
      <c r="L25" s="53" t="b">
        <f t="shared" si="6"/>
        <v>0</v>
      </c>
      <c r="M25" s="52" t="str">
        <f t="shared" si="7"/>
        <v>Musculation matin</v>
      </c>
      <c r="N25" s="54" t="b">
        <f t="shared" si="8"/>
        <v>0</v>
      </c>
      <c r="O25" s="52" t="b">
        <f t="shared" si="9"/>
        <v>0</v>
      </c>
      <c r="P25" s="52" t="b">
        <f t="shared" si="10"/>
        <v>0</v>
      </c>
      <c r="Q25" s="52" t="str">
        <f t="shared" si="11"/>
        <v>Récupération</v>
      </c>
      <c r="R25" s="52" t="b">
        <f t="shared" si="12"/>
        <v>0</v>
      </c>
      <c r="S25" s="52" t="b">
        <f t="shared" si="13"/>
        <v>0</v>
      </c>
      <c r="T25" s="52" t="b">
        <f t="shared" si="14"/>
        <v>0</v>
      </c>
      <c r="U25" s="52" t="b">
        <f t="shared" si="15"/>
        <v>0</v>
      </c>
      <c r="V25" s="52" t="b">
        <f t="shared" si="16"/>
        <v>0</v>
      </c>
      <c r="W25" s="52" t="b">
        <f t="shared" si="17"/>
        <v>0</v>
      </c>
      <c r="X25" s="52" t="str">
        <f t="shared" si="18"/>
        <v>Volley après-midi</v>
      </c>
      <c r="Y25" s="55" t="b">
        <f t="shared" si="19"/>
        <v>0</v>
      </c>
      <c r="Z25" s="90" t="s">
        <v>13</v>
      </c>
      <c r="AA25" s="91"/>
      <c r="AB25" s="91"/>
      <c r="AC25" s="91"/>
      <c r="AD25" s="95" t="s">
        <v>9</v>
      </c>
      <c r="AE25" s="95"/>
      <c r="AF25" s="95"/>
      <c r="AG25" s="95"/>
      <c r="AH25" s="91" t="s">
        <v>13</v>
      </c>
      <c r="AI25" s="91"/>
      <c r="AJ25" s="91"/>
      <c r="AK25" s="91"/>
      <c r="AL25" s="91"/>
      <c r="AM25" s="91"/>
      <c r="AN25" s="91"/>
      <c r="AO25" s="91"/>
      <c r="AP25" s="91"/>
      <c r="AQ25" s="91"/>
      <c r="AR25" s="91"/>
      <c r="AS25" s="91"/>
      <c r="AT25" s="91"/>
      <c r="AU25" s="96" t="s">
        <v>69</v>
      </c>
      <c r="AV25" s="96"/>
      <c r="AW25" s="96"/>
      <c r="AX25" s="96"/>
      <c r="AY25" s="91" t="s">
        <v>13</v>
      </c>
      <c r="AZ25" s="91"/>
      <c r="BA25" s="94"/>
    </row>
    <row r="26" spans="1:53" ht="12" hidden="1" customHeight="1" x14ac:dyDescent="0.3">
      <c r="A26" s="66" t="s">
        <v>66</v>
      </c>
      <c r="B26" s="50">
        <v>4</v>
      </c>
      <c r="C26" s="63">
        <v>41906</v>
      </c>
      <c r="D26" s="51" t="b">
        <f t="shared" si="0"/>
        <v>0</v>
      </c>
      <c r="E26" s="52" t="b">
        <f t="shared" si="26"/>
        <v>0</v>
      </c>
      <c r="F26" s="52" t="b">
        <f t="shared" si="27"/>
        <v>0</v>
      </c>
      <c r="G26" s="52" t="b">
        <f t="shared" si="1"/>
        <v>0</v>
      </c>
      <c r="H26" s="52" t="b">
        <f t="shared" si="2"/>
        <v>0</v>
      </c>
      <c r="I26" s="52" t="b">
        <f t="shared" si="3"/>
        <v>0</v>
      </c>
      <c r="J26" s="52" t="b">
        <f t="shared" si="4"/>
        <v>0</v>
      </c>
      <c r="K26" s="52" t="b">
        <f t="shared" si="5"/>
        <v>0</v>
      </c>
      <c r="L26" s="53" t="b">
        <f t="shared" si="6"/>
        <v>0</v>
      </c>
      <c r="M26" s="52" t="str">
        <f t="shared" si="7"/>
        <v>Musculation matin</v>
      </c>
      <c r="N26" s="54" t="b">
        <f t="shared" si="8"/>
        <v>0</v>
      </c>
      <c r="O26" s="52" t="b">
        <f t="shared" si="9"/>
        <v>0</v>
      </c>
      <c r="P26" s="52" t="b">
        <f t="shared" si="10"/>
        <v>0</v>
      </c>
      <c r="Q26" s="52" t="str">
        <f t="shared" si="11"/>
        <v>Récupération</v>
      </c>
      <c r="R26" s="52" t="b">
        <f t="shared" si="12"/>
        <v>0</v>
      </c>
      <c r="S26" s="52" t="b">
        <f t="shared" si="13"/>
        <v>0</v>
      </c>
      <c r="T26" s="52" t="b">
        <f t="shared" si="14"/>
        <v>0</v>
      </c>
      <c r="U26" s="52" t="b">
        <f t="shared" si="15"/>
        <v>0</v>
      </c>
      <c r="V26" s="52" t="b">
        <f t="shared" si="16"/>
        <v>0</v>
      </c>
      <c r="W26" s="52" t="b">
        <f t="shared" si="17"/>
        <v>0</v>
      </c>
      <c r="X26" s="52" t="str">
        <f t="shared" si="18"/>
        <v>Volley après-midi</v>
      </c>
      <c r="Y26" s="55" t="b">
        <f t="shared" si="19"/>
        <v>0</v>
      </c>
      <c r="Z26" s="90" t="s">
        <v>13</v>
      </c>
      <c r="AA26" s="91"/>
      <c r="AB26" s="91"/>
      <c r="AC26" s="91"/>
      <c r="AD26" s="95" t="s">
        <v>9</v>
      </c>
      <c r="AE26" s="95"/>
      <c r="AF26" s="95"/>
      <c r="AG26" s="95"/>
      <c r="AH26" s="91" t="s">
        <v>13</v>
      </c>
      <c r="AI26" s="91"/>
      <c r="AJ26" s="91"/>
      <c r="AK26" s="91"/>
      <c r="AL26" s="91"/>
      <c r="AM26" s="91"/>
      <c r="AN26" s="91"/>
      <c r="AO26" s="91"/>
      <c r="AP26" s="91"/>
      <c r="AQ26" s="91"/>
      <c r="AR26" s="91"/>
      <c r="AS26" s="91"/>
      <c r="AT26" s="91"/>
      <c r="AU26" s="96" t="s">
        <v>69</v>
      </c>
      <c r="AV26" s="96"/>
      <c r="AW26" s="96"/>
      <c r="AX26" s="96"/>
      <c r="AY26" s="91" t="s">
        <v>13</v>
      </c>
      <c r="AZ26" s="91"/>
      <c r="BA26" s="94"/>
    </row>
    <row r="27" spans="1:53" ht="12" hidden="1" customHeight="1" x14ac:dyDescent="0.3">
      <c r="A27" s="66" t="s">
        <v>23</v>
      </c>
      <c r="B27" s="50">
        <v>4</v>
      </c>
      <c r="C27" s="63">
        <v>41907</v>
      </c>
      <c r="D27" s="51" t="b">
        <f t="shared" si="0"/>
        <v>0</v>
      </c>
      <c r="E27" s="52" t="b">
        <f t="shared" si="26"/>
        <v>0</v>
      </c>
      <c r="F27" s="52" t="b">
        <f t="shared" si="27"/>
        <v>0</v>
      </c>
      <c r="G27" s="52" t="b">
        <f t="shared" si="1"/>
        <v>0</v>
      </c>
      <c r="H27" s="52" t="b">
        <f t="shared" si="2"/>
        <v>0</v>
      </c>
      <c r="I27" s="52" t="b">
        <f t="shared" si="3"/>
        <v>0</v>
      </c>
      <c r="J27" s="52" t="b">
        <f t="shared" si="4"/>
        <v>0</v>
      </c>
      <c r="K27" s="52" t="b">
        <f t="shared" si="5"/>
        <v>0</v>
      </c>
      <c r="L27" s="53" t="b">
        <f t="shared" si="6"/>
        <v>0</v>
      </c>
      <c r="M27" s="52" t="b">
        <f t="shared" si="7"/>
        <v>0</v>
      </c>
      <c r="N27" s="54" t="b">
        <f t="shared" si="8"/>
        <v>0</v>
      </c>
      <c r="O27" s="52" t="b">
        <f t="shared" si="9"/>
        <v>0</v>
      </c>
      <c r="P27" s="52" t="b">
        <f t="shared" si="10"/>
        <v>0</v>
      </c>
      <c r="Q27" s="52" t="str">
        <f t="shared" si="11"/>
        <v>Récupération</v>
      </c>
      <c r="R27" s="52" t="str">
        <f t="shared" si="12"/>
        <v>Repos matin</v>
      </c>
      <c r="S27" s="52" t="b">
        <f t="shared" si="13"/>
        <v>0</v>
      </c>
      <c r="T27" s="52" t="b">
        <f t="shared" si="14"/>
        <v>0</v>
      </c>
      <c r="U27" s="52" t="b">
        <f t="shared" si="15"/>
        <v>0</v>
      </c>
      <c r="V27" s="52" t="b">
        <f t="shared" si="16"/>
        <v>0</v>
      </c>
      <c r="W27" s="52" t="b">
        <f t="shared" si="17"/>
        <v>0</v>
      </c>
      <c r="X27" s="52" t="str">
        <f t="shared" si="18"/>
        <v>Volley après-midi</v>
      </c>
      <c r="Y27" s="55" t="b">
        <f t="shared" si="19"/>
        <v>0</v>
      </c>
      <c r="Z27" s="97" t="s">
        <v>14</v>
      </c>
      <c r="AA27" s="98"/>
      <c r="AB27" s="98"/>
      <c r="AC27" s="98"/>
      <c r="AD27" s="98"/>
      <c r="AE27" s="98"/>
      <c r="AF27" s="98"/>
      <c r="AG27" s="98"/>
      <c r="AH27" s="98"/>
      <c r="AI27" s="98"/>
      <c r="AJ27" s="98"/>
      <c r="AK27" s="98"/>
      <c r="AL27" s="98"/>
      <c r="AM27" s="98"/>
      <c r="AN27" s="98"/>
      <c r="AO27" s="98"/>
      <c r="AP27" s="98"/>
      <c r="AQ27" s="98"/>
      <c r="AR27" s="98"/>
      <c r="AS27" s="98"/>
      <c r="AT27" s="98"/>
      <c r="AU27" s="96" t="s">
        <v>69</v>
      </c>
      <c r="AV27" s="96"/>
      <c r="AW27" s="96"/>
      <c r="AX27" s="96"/>
      <c r="AY27" s="91" t="s">
        <v>13</v>
      </c>
      <c r="AZ27" s="91"/>
      <c r="BA27" s="94"/>
    </row>
    <row r="28" spans="1:53" ht="12" hidden="1" customHeight="1" x14ac:dyDescent="0.3">
      <c r="A28" s="66" t="s">
        <v>67</v>
      </c>
      <c r="B28" s="50">
        <v>4</v>
      </c>
      <c r="C28" s="63">
        <v>41908</v>
      </c>
      <c r="D28" s="51" t="b">
        <f t="shared" si="0"/>
        <v>0</v>
      </c>
      <c r="E28" s="52" t="b">
        <f t="shared" si="26"/>
        <v>0</v>
      </c>
      <c r="F28" s="52" t="b">
        <f t="shared" si="27"/>
        <v>0</v>
      </c>
      <c r="G28" s="52" t="b">
        <f t="shared" si="1"/>
        <v>0</v>
      </c>
      <c r="H28" s="52" t="str">
        <f t="shared" si="2"/>
        <v>Match amical</v>
      </c>
      <c r="I28" s="52" t="b">
        <f t="shared" si="3"/>
        <v>0</v>
      </c>
      <c r="J28" s="52" t="b">
        <f t="shared" si="4"/>
        <v>0</v>
      </c>
      <c r="K28" s="52" t="b">
        <f t="shared" si="5"/>
        <v>0</v>
      </c>
      <c r="L28" s="53" t="b">
        <f t="shared" si="6"/>
        <v>0</v>
      </c>
      <c r="M28" s="52" t="str">
        <f t="shared" si="7"/>
        <v>Musculation matin</v>
      </c>
      <c r="N28" s="54" t="b">
        <f t="shared" si="8"/>
        <v>0</v>
      </c>
      <c r="O28" s="52" t="b">
        <f t="shared" si="9"/>
        <v>0</v>
      </c>
      <c r="P28" s="52" t="b">
        <f t="shared" si="10"/>
        <v>0</v>
      </c>
      <c r="Q28" s="52" t="str">
        <f t="shared" si="11"/>
        <v>Récupération</v>
      </c>
      <c r="R28" s="52" t="b">
        <f t="shared" si="12"/>
        <v>0</v>
      </c>
      <c r="S28" s="52" t="b">
        <f t="shared" si="13"/>
        <v>0</v>
      </c>
      <c r="T28" s="52" t="b">
        <f t="shared" si="14"/>
        <v>0</v>
      </c>
      <c r="U28" s="52" t="b">
        <f t="shared" si="15"/>
        <v>0</v>
      </c>
      <c r="V28" s="52" t="b">
        <f t="shared" si="16"/>
        <v>0</v>
      </c>
      <c r="W28" s="52" t="b">
        <f t="shared" si="17"/>
        <v>0</v>
      </c>
      <c r="X28" s="52" t="b">
        <f t="shared" si="18"/>
        <v>0</v>
      </c>
      <c r="Y28" s="55" t="b">
        <f t="shared" si="19"/>
        <v>0</v>
      </c>
      <c r="Z28" s="90" t="s">
        <v>13</v>
      </c>
      <c r="AA28" s="91"/>
      <c r="AB28" s="91"/>
      <c r="AC28" s="91"/>
      <c r="AD28" s="95" t="s">
        <v>9</v>
      </c>
      <c r="AE28" s="95"/>
      <c r="AF28" s="95"/>
      <c r="AG28" s="95"/>
      <c r="AH28" s="91" t="s">
        <v>13</v>
      </c>
      <c r="AI28" s="91"/>
      <c r="AJ28" s="91"/>
      <c r="AK28" s="91"/>
      <c r="AL28" s="91"/>
      <c r="AM28" s="91"/>
      <c r="AN28" s="91"/>
      <c r="AO28" s="91"/>
      <c r="AP28" s="91"/>
      <c r="AQ28" s="91"/>
      <c r="AR28" s="91"/>
      <c r="AS28" s="91"/>
      <c r="AT28" s="91"/>
      <c r="AU28" s="104" t="s">
        <v>22</v>
      </c>
      <c r="AV28" s="104"/>
      <c r="AW28" s="104"/>
      <c r="AX28" s="104"/>
      <c r="AY28" s="91" t="s">
        <v>13</v>
      </c>
      <c r="AZ28" s="91"/>
      <c r="BA28" s="94"/>
    </row>
    <row r="29" spans="1:53" ht="12" hidden="1" customHeight="1" x14ac:dyDescent="0.3">
      <c r="A29" s="66" t="s">
        <v>24</v>
      </c>
      <c r="B29" s="50">
        <v>4</v>
      </c>
      <c r="C29" s="63">
        <v>41909</v>
      </c>
      <c r="D29" s="51" t="b">
        <f t="shared" si="0"/>
        <v>0</v>
      </c>
      <c r="E29" s="52" t="b">
        <f t="shared" si="26"/>
        <v>0</v>
      </c>
      <c r="F29" s="52" t="b">
        <f t="shared" si="27"/>
        <v>0</v>
      </c>
      <c r="G29" s="52" t="b">
        <f t="shared" si="1"/>
        <v>0</v>
      </c>
      <c r="H29" s="52" t="b">
        <f t="shared" si="2"/>
        <v>0</v>
      </c>
      <c r="I29" s="52" t="b">
        <f t="shared" si="3"/>
        <v>0</v>
      </c>
      <c r="J29" s="52" t="b">
        <f t="shared" si="4"/>
        <v>0</v>
      </c>
      <c r="K29" s="52" t="b">
        <f t="shared" si="5"/>
        <v>0</v>
      </c>
      <c r="L29" s="53" t="b">
        <f t="shared" si="6"/>
        <v>0</v>
      </c>
      <c r="M29" s="52" t="str">
        <f t="shared" si="7"/>
        <v>Musculation matin</v>
      </c>
      <c r="N29" s="54" t="b">
        <f t="shared" si="8"/>
        <v>0</v>
      </c>
      <c r="O29" s="52" t="b">
        <f t="shared" si="9"/>
        <v>0</v>
      </c>
      <c r="P29" s="52" t="b">
        <f t="shared" si="10"/>
        <v>0</v>
      </c>
      <c r="Q29" s="52" t="str">
        <f t="shared" si="11"/>
        <v>Récupération</v>
      </c>
      <c r="R29" s="52" t="b">
        <f t="shared" si="12"/>
        <v>0</v>
      </c>
      <c r="S29" s="52" t="str">
        <f t="shared" si="13"/>
        <v>Repos après-midi</v>
      </c>
      <c r="T29" s="52" t="b">
        <f t="shared" si="14"/>
        <v>0</v>
      </c>
      <c r="U29" s="52" t="b">
        <f t="shared" si="15"/>
        <v>0</v>
      </c>
      <c r="V29" s="52" t="b">
        <f t="shared" si="16"/>
        <v>0</v>
      </c>
      <c r="W29" s="52" t="b">
        <f t="shared" si="17"/>
        <v>0</v>
      </c>
      <c r="X29" s="52" t="b">
        <f t="shared" si="18"/>
        <v>0</v>
      </c>
      <c r="Y29" s="55" t="b">
        <f t="shared" si="19"/>
        <v>0</v>
      </c>
      <c r="Z29" s="90" t="s">
        <v>13</v>
      </c>
      <c r="AA29" s="91"/>
      <c r="AB29" s="91"/>
      <c r="AC29" s="91"/>
      <c r="AD29" s="95" t="s">
        <v>9</v>
      </c>
      <c r="AE29" s="95"/>
      <c r="AF29" s="95"/>
      <c r="AG29" s="95"/>
      <c r="AH29" s="98" t="s">
        <v>15</v>
      </c>
      <c r="AI29" s="98"/>
      <c r="AJ29" s="98"/>
      <c r="AK29" s="98"/>
      <c r="AL29" s="98"/>
      <c r="AM29" s="98"/>
      <c r="AN29" s="98"/>
      <c r="AO29" s="98"/>
      <c r="AP29" s="98"/>
      <c r="AQ29" s="98"/>
      <c r="AR29" s="98"/>
      <c r="AS29" s="98"/>
      <c r="AT29" s="98"/>
      <c r="AU29" s="98"/>
      <c r="AV29" s="98"/>
      <c r="AW29" s="98"/>
      <c r="AX29" s="98"/>
      <c r="AY29" s="98"/>
      <c r="AZ29" s="98"/>
      <c r="BA29" s="105"/>
    </row>
    <row r="30" spans="1:53" ht="12" hidden="1" customHeight="1" thickBot="1" x14ac:dyDescent="0.3">
      <c r="A30" s="49" t="s">
        <v>68</v>
      </c>
      <c r="B30" s="56">
        <v>4</v>
      </c>
      <c r="C30" s="64">
        <v>41910</v>
      </c>
      <c r="D30" s="57" t="b">
        <f t="shared" si="0"/>
        <v>0</v>
      </c>
      <c r="E30" s="58" t="b">
        <f t="shared" si="26"/>
        <v>0</v>
      </c>
      <c r="F30" s="58" t="b">
        <f t="shared" si="27"/>
        <v>0</v>
      </c>
      <c r="G30" s="58" t="b">
        <f t="shared" si="1"/>
        <v>0</v>
      </c>
      <c r="H30" s="58" t="b">
        <f t="shared" si="2"/>
        <v>0</v>
      </c>
      <c r="I30" s="58" t="b">
        <f t="shared" si="3"/>
        <v>0</v>
      </c>
      <c r="J30" s="58" t="b">
        <f t="shared" si="4"/>
        <v>0</v>
      </c>
      <c r="K30" s="58" t="b">
        <f t="shared" si="5"/>
        <v>0</v>
      </c>
      <c r="L30" s="59" t="b">
        <f t="shared" si="6"/>
        <v>0</v>
      </c>
      <c r="M30" s="58" t="b">
        <f t="shared" si="7"/>
        <v>0</v>
      </c>
      <c r="N30" s="60" t="b">
        <f t="shared" si="8"/>
        <v>0</v>
      </c>
      <c r="O30" s="58" t="b">
        <f t="shared" si="9"/>
        <v>0</v>
      </c>
      <c r="P30" s="58" t="b">
        <f t="shared" si="10"/>
        <v>0</v>
      </c>
      <c r="Q30" s="58" t="b">
        <f t="shared" si="11"/>
        <v>0</v>
      </c>
      <c r="R30" s="58" t="b">
        <f t="shared" si="12"/>
        <v>0</v>
      </c>
      <c r="S30" s="58" t="b">
        <f t="shared" si="13"/>
        <v>0</v>
      </c>
      <c r="T30" s="58" t="str">
        <f t="shared" si="14"/>
        <v>Repos journée</v>
      </c>
      <c r="U30" s="58" t="b">
        <f t="shared" si="15"/>
        <v>0</v>
      </c>
      <c r="V30" s="58" t="b">
        <f t="shared" si="16"/>
        <v>0</v>
      </c>
      <c r="W30" s="58" t="b">
        <f t="shared" si="17"/>
        <v>0</v>
      </c>
      <c r="X30" s="58" t="b">
        <f t="shared" si="18"/>
        <v>0</v>
      </c>
      <c r="Y30" s="61" t="b">
        <f t="shared" si="19"/>
        <v>0</v>
      </c>
      <c r="Z30" s="87" t="s">
        <v>16</v>
      </c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  <c r="BA30" s="89"/>
    </row>
    <row r="31" spans="1:53" ht="12" hidden="1" customHeight="1" x14ac:dyDescent="0.3">
      <c r="A31" s="67" t="s">
        <v>64</v>
      </c>
      <c r="B31" s="43">
        <v>5</v>
      </c>
      <c r="C31" s="62">
        <v>41911</v>
      </c>
      <c r="D31" s="44" t="b">
        <f t="shared" si="0"/>
        <v>0</v>
      </c>
      <c r="E31" s="45" t="b">
        <f>IF(COUNTIF(Z31:BA31,"Cardio1")&gt;0, "Cardio matin")</f>
        <v>0</v>
      </c>
      <c r="F31" s="45" t="b">
        <f>IF(COUNTIF(Z31:BA31,"Cardio2")&gt;0, "Cardio après-midi")</f>
        <v>0</v>
      </c>
      <c r="G31" s="45" t="b">
        <f t="shared" si="1"/>
        <v>0</v>
      </c>
      <c r="H31" s="45" t="b">
        <f t="shared" si="2"/>
        <v>0</v>
      </c>
      <c r="I31" s="45" t="b">
        <f t="shared" si="3"/>
        <v>0</v>
      </c>
      <c r="J31" s="45" t="b">
        <f t="shared" si="4"/>
        <v>0</v>
      </c>
      <c r="K31" s="45" t="b">
        <f t="shared" si="5"/>
        <v>0</v>
      </c>
      <c r="L31" s="46" t="b">
        <f t="shared" si="6"/>
        <v>0</v>
      </c>
      <c r="M31" s="45" t="str">
        <f t="shared" si="7"/>
        <v>Musculation matin</v>
      </c>
      <c r="N31" s="47" t="b">
        <f t="shared" si="8"/>
        <v>0</v>
      </c>
      <c r="O31" s="45" t="b">
        <f t="shared" si="9"/>
        <v>0</v>
      </c>
      <c r="P31" s="45" t="b">
        <f t="shared" si="10"/>
        <v>0</v>
      </c>
      <c r="Q31" s="45" t="str">
        <f t="shared" si="11"/>
        <v>Récupération</v>
      </c>
      <c r="R31" s="45" t="b">
        <f t="shared" si="12"/>
        <v>0</v>
      </c>
      <c r="S31" s="45" t="b">
        <f t="shared" si="13"/>
        <v>0</v>
      </c>
      <c r="T31" s="45" t="b">
        <f t="shared" si="14"/>
        <v>0</v>
      </c>
      <c r="U31" s="45" t="b">
        <f t="shared" si="15"/>
        <v>0</v>
      </c>
      <c r="V31" s="45" t="b">
        <f t="shared" si="16"/>
        <v>0</v>
      </c>
      <c r="W31" s="45" t="b">
        <f t="shared" si="17"/>
        <v>0</v>
      </c>
      <c r="X31" s="45" t="str">
        <f t="shared" si="18"/>
        <v>Volley après-midi</v>
      </c>
      <c r="Y31" s="48" t="b">
        <f t="shared" si="19"/>
        <v>0</v>
      </c>
      <c r="Z31" s="99" t="s">
        <v>13</v>
      </c>
      <c r="AA31" s="100"/>
      <c r="AB31" s="100"/>
      <c r="AC31" s="100"/>
      <c r="AD31" s="101" t="s">
        <v>9</v>
      </c>
      <c r="AE31" s="101"/>
      <c r="AF31" s="101"/>
      <c r="AG31" s="101"/>
      <c r="AH31" s="100" t="s">
        <v>13</v>
      </c>
      <c r="AI31" s="100"/>
      <c r="AJ31" s="100"/>
      <c r="AK31" s="100"/>
      <c r="AL31" s="100"/>
      <c r="AM31" s="100"/>
      <c r="AN31" s="100"/>
      <c r="AO31" s="100"/>
      <c r="AP31" s="100"/>
      <c r="AQ31" s="100"/>
      <c r="AR31" s="100"/>
      <c r="AS31" s="100"/>
      <c r="AT31" s="100"/>
      <c r="AU31" s="102" t="s">
        <v>69</v>
      </c>
      <c r="AV31" s="102"/>
      <c r="AW31" s="102"/>
      <c r="AX31" s="102"/>
      <c r="AY31" s="100" t="s">
        <v>13</v>
      </c>
      <c r="AZ31" s="100"/>
      <c r="BA31" s="103"/>
    </row>
    <row r="32" spans="1:53" ht="12" hidden="1" customHeight="1" x14ac:dyDescent="0.3">
      <c r="A32" s="66" t="s">
        <v>65</v>
      </c>
      <c r="B32" s="50">
        <v>5</v>
      </c>
      <c r="C32" s="63">
        <v>41912</v>
      </c>
      <c r="D32" s="51" t="b">
        <f t="shared" si="0"/>
        <v>0</v>
      </c>
      <c r="E32" s="52" t="b">
        <f t="shared" ref="E32:E37" si="28">IF(COUNTIF(Z32:BA32,"Cardio.")&gt;0, "Cardio1")</f>
        <v>0</v>
      </c>
      <c r="F32" s="52" t="b">
        <f t="shared" ref="F32:F37" si="29">IF(COUNTIF(Z32:BA32,"Cardio")&gt;0, "Cardio2")</f>
        <v>0</v>
      </c>
      <c r="G32" s="52" t="b">
        <f t="shared" si="1"/>
        <v>0</v>
      </c>
      <c r="H32" s="52" t="str">
        <f t="shared" si="2"/>
        <v>Match amical</v>
      </c>
      <c r="I32" s="52" t="b">
        <f t="shared" si="3"/>
        <v>0</v>
      </c>
      <c r="J32" s="52" t="b">
        <f t="shared" si="4"/>
        <v>0</v>
      </c>
      <c r="K32" s="52" t="b">
        <f t="shared" si="5"/>
        <v>0</v>
      </c>
      <c r="L32" s="53" t="b">
        <f t="shared" si="6"/>
        <v>0</v>
      </c>
      <c r="M32" s="52" t="b">
        <f t="shared" si="7"/>
        <v>0</v>
      </c>
      <c r="N32" s="54" t="b">
        <f t="shared" si="8"/>
        <v>0</v>
      </c>
      <c r="O32" s="52" t="b">
        <f t="shared" si="9"/>
        <v>0</v>
      </c>
      <c r="P32" s="52" t="b">
        <f t="shared" si="10"/>
        <v>0</v>
      </c>
      <c r="Q32" s="52" t="str">
        <f t="shared" si="11"/>
        <v>Récupération</v>
      </c>
      <c r="R32" s="52" t="b">
        <f t="shared" si="12"/>
        <v>0</v>
      </c>
      <c r="S32" s="52" t="b">
        <f t="shared" si="13"/>
        <v>0</v>
      </c>
      <c r="T32" s="52" t="b">
        <f t="shared" si="14"/>
        <v>0</v>
      </c>
      <c r="U32" s="52" t="b">
        <f t="shared" si="15"/>
        <v>0</v>
      </c>
      <c r="V32" s="52" t="b">
        <f t="shared" si="16"/>
        <v>0</v>
      </c>
      <c r="W32" s="52" t="str">
        <f t="shared" si="17"/>
        <v>Volley matin</v>
      </c>
      <c r="X32" s="52" t="b">
        <f t="shared" si="18"/>
        <v>0</v>
      </c>
      <c r="Y32" s="55" t="b">
        <f t="shared" si="19"/>
        <v>0</v>
      </c>
      <c r="Z32" s="90" t="s">
        <v>13</v>
      </c>
      <c r="AA32" s="91"/>
      <c r="AB32" s="91"/>
      <c r="AC32" s="91"/>
      <c r="AD32" s="96" t="s">
        <v>71</v>
      </c>
      <c r="AE32" s="96"/>
      <c r="AF32" s="96"/>
      <c r="AG32" s="96"/>
      <c r="AH32" s="91" t="s">
        <v>13</v>
      </c>
      <c r="AI32" s="91"/>
      <c r="AJ32" s="91"/>
      <c r="AK32" s="91"/>
      <c r="AL32" s="91"/>
      <c r="AM32" s="91"/>
      <c r="AN32" s="91"/>
      <c r="AO32" s="91"/>
      <c r="AP32" s="91"/>
      <c r="AQ32" s="91"/>
      <c r="AR32" s="91"/>
      <c r="AS32" s="91"/>
      <c r="AT32" s="91"/>
      <c r="AU32" s="104" t="s">
        <v>22</v>
      </c>
      <c r="AV32" s="104"/>
      <c r="AW32" s="104"/>
      <c r="AX32" s="104"/>
      <c r="AY32" s="91" t="s">
        <v>13</v>
      </c>
      <c r="AZ32" s="91"/>
      <c r="BA32" s="94"/>
    </row>
    <row r="33" spans="1:53" ht="12" hidden="1" customHeight="1" x14ac:dyDescent="0.3">
      <c r="A33" s="66" t="s">
        <v>66</v>
      </c>
      <c r="B33" s="50">
        <v>5</v>
      </c>
      <c r="C33" s="63">
        <v>41913</v>
      </c>
      <c r="D33" s="51" t="b">
        <f t="shared" si="0"/>
        <v>0</v>
      </c>
      <c r="E33" s="52" t="b">
        <f t="shared" si="28"/>
        <v>0</v>
      </c>
      <c r="F33" s="52" t="b">
        <f t="shared" si="29"/>
        <v>0</v>
      </c>
      <c r="G33" s="52" t="b">
        <f t="shared" si="1"/>
        <v>0</v>
      </c>
      <c r="H33" s="52" t="b">
        <f t="shared" si="2"/>
        <v>0</v>
      </c>
      <c r="I33" s="52" t="b">
        <f t="shared" si="3"/>
        <v>0</v>
      </c>
      <c r="J33" s="52" t="b">
        <f t="shared" si="4"/>
        <v>0</v>
      </c>
      <c r="K33" s="52" t="b">
        <f t="shared" si="5"/>
        <v>0</v>
      </c>
      <c r="L33" s="53" t="b">
        <f t="shared" si="6"/>
        <v>0</v>
      </c>
      <c r="M33" s="52" t="str">
        <f t="shared" si="7"/>
        <v>Musculation matin</v>
      </c>
      <c r="N33" s="54" t="b">
        <f t="shared" si="8"/>
        <v>0</v>
      </c>
      <c r="O33" s="52" t="b">
        <f t="shared" si="9"/>
        <v>0</v>
      </c>
      <c r="P33" s="52" t="b">
        <f t="shared" si="10"/>
        <v>0</v>
      </c>
      <c r="Q33" s="52" t="str">
        <f t="shared" si="11"/>
        <v>Récupération</v>
      </c>
      <c r="R33" s="52" t="b">
        <f t="shared" si="12"/>
        <v>0</v>
      </c>
      <c r="S33" s="52" t="str">
        <f t="shared" si="13"/>
        <v>Repos après-midi</v>
      </c>
      <c r="T33" s="52" t="b">
        <f t="shared" si="14"/>
        <v>0</v>
      </c>
      <c r="U33" s="52" t="b">
        <f t="shared" si="15"/>
        <v>0</v>
      </c>
      <c r="V33" s="52" t="b">
        <f t="shared" si="16"/>
        <v>0</v>
      </c>
      <c r="W33" s="52" t="b">
        <f t="shared" si="17"/>
        <v>0</v>
      </c>
      <c r="X33" s="52" t="b">
        <f t="shared" si="18"/>
        <v>0</v>
      </c>
      <c r="Y33" s="55" t="b">
        <f t="shared" si="19"/>
        <v>0</v>
      </c>
      <c r="Z33" s="90" t="s">
        <v>13</v>
      </c>
      <c r="AA33" s="91"/>
      <c r="AB33" s="91"/>
      <c r="AC33" s="91"/>
      <c r="AD33" s="95" t="s">
        <v>9</v>
      </c>
      <c r="AE33" s="95"/>
      <c r="AF33" s="95"/>
      <c r="AG33" s="95"/>
      <c r="AH33" s="98" t="s">
        <v>15</v>
      </c>
      <c r="AI33" s="98"/>
      <c r="AJ33" s="98"/>
      <c r="AK33" s="98"/>
      <c r="AL33" s="98"/>
      <c r="AM33" s="98"/>
      <c r="AN33" s="98"/>
      <c r="AO33" s="98"/>
      <c r="AP33" s="98"/>
      <c r="AQ33" s="98"/>
      <c r="AR33" s="98"/>
      <c r="AS33" s="98"/>
      <c r="AT33" s="98"/>
      <c r="AU33" s="98"/>
      <c r="AV33" s="98"/>
      <c r="AW33" s="98"/>
      <c r="AX33" s="98"/>
      <c r="AY33" s="98"/>
      <c r="AZ33" s="98"/>
      <c r="BA33" s="105"/>
    </row>
    <row r="34" spans="1:53" ht="12" hidden="1" customHeight="1" x14ac:dyDescent="0.3">
      <c r="A34" s="66" t="s">
        <v>23</v>
      </c>
      <c r="B34" s="50">
        <v>5</v>
      </c>
      <c r="C34" s="63">
        <v>41914</v>
      </c>
      <c r="D34" s="51" t="b">
        <f t="shared" si="0"/>
        <v>0</v>
      </c>
      <c r="E34" s="52" t="b">
        <f t="shared" si="28"/>
        <v>0</v>
      </c>
      <c r="F34" s="52" t="b">
        <f t="shared" si="29"/>
        <v>0</v>
      </c>
      <c r="G34" s="52" t="b">
        <f t="shared" si="1"/>
        <v>0</v>
      </c>
      <c r="H34" s="52" t="b">
        <f t="shared" si="2"/>
        <v>0</v>
      </c>
      <c r="I34" s="52" t="b">
        <f t="shared" si="3"/>
        <v>0</v>
      </c>
      <c r="J34" s="52" t="b">
        <f t="shared" si="4"/>
        <v>0</v>
      </c>
      <c r="K34" s="52" t="b">
        <f t="shared" si="5"/>
        <v>0</v>
      </c>
      <c r="L34" s="53" t="b">
        <f t="shared" si="6"/>
        <v>0</v>
      </c>
      <c r="M34" s="52" t="b">
        <f t="shared" si="7"/>
        <v>0</v>
      </c>
      <c r="N34" s="54" t="b">
        <f t="shared" si="8"/>
        <v>0</v>
      </c>
      <c r="O34" s="52" t="b">
        <f t="shared" si="9"/>
        <v>0</v>
      </c>
      <c r="P34" s="52" t="b">
        <f t="shared" si="10"/>
        <v>0</v>
      </c>
      <c r="Q34" s="52" t="str">
        <f t="shared" si="11"/>
        <v>Récupération</v>
      </c>
      <c r="R34" s="52" t="str">
        <f t="shared" si="12"/>
        <v>Repos matin</v>
      </c>
      <c r="S34" s="52" t="b">
        <f t="shared" si="13"/>
        <v>0</v>
      </c>
      <c r="T34" s="52" t="b">
        <f t="shared" si="14"/>
        <v>0</v>
      </c>
      <c r="U34" s="52" t="b">
        <f t="shared" si="15"/>
        <v>0</v>
      </c>
      <c r="V34" s="52" t="b">
        <f t="shared" si="16"/>
        <v>0</v>
      </c>
      <c r="W34" s="52" t="b">
        <f t="shared" si="17"/>
        <v>0</v>
      </c>
      <c r="X34" s="52" t="str">
        <f t="shared" si="18"/>
        <v>Volley après-midi</v>
      </c>
      <c r="Y34" s="55" t="b">
        <f t="shared" si="19"/>
        <v>0</v>
      </c>
      <c r="Z34" s="97" t="s">
        <v>14</v>
      </c>
      <c r="AA34" s="98"/>
      <c r="AB34" s="98"/>
      <c r="AC34" s="98"/>
      <c r="AD34" s="98"/>
      <c r="AE34" s="98"/>
      <c r="AF34" s="98"/>
      <c r="AG34" s="98"/>
      <c r="AH34" s="98"/>
      <c r="AI34" s="98"/>
      <c r="AJ34" s="98"/>
      <c r="AK34" s="98"/>
      <c r="AL34" s="98"/>
      <c r="AM34" s="98"/>
      <c r="AN34" s="98"/>
      <c r="AO34" s="98"/>
      <c r="AP34" s="98"/>
      <c r="AQ34" s="98"/>
      <c r="AR34" s="98"/>
      <c r="AS34" s="98"/>
      <c r="AT34" s="98"/>
      <c r="AU34" s="96" t="s">
        <v>69</v>
      </c>
      <c r="AV34" s="96"/>
      <c r="AW34" s="96"/>
      <c r="AX34" s="96"/>
      <c r="AY34" s="91" t="s">
        <v>13</v>
      </c>
      <c r="AZ34" s="91"/>
      <c r="BA34" s="94"/>
    </row>
    <row r="35" spans="1:53" ht="12" hidden="1" customHeight="1" x14ac:dyDescent="0.3">
      <c r="A35" s="66" t="s">
        <v>67</v>
      </c>
      <c r="B35" s="50">
        <v>5</v>
      </c>
      <c r="C35" s="63">
        <v>41915</v>
      </c>
      <c r="D35" s="51" t="b">
        <f t="shared" si="0"/>
        <v>0</v>
      </c>
      <c r="E35" s="52" t="b">
        <f t="shared" si="28"/>
        <v>0</v>
      </c>
      <c r="F35" s="52" t="b">
        <f t="shared" si="29"/>
        <v>0</v>
      </c>
      <c r="G35" s="52" t="b">
        <f t="shared" si="1"/>
        <v>0</v>
      </c>
      <c r="H35" s="52" t="b">
        <f t="shared" si="2"/>
        <v>0</v>
      </c>
      <c r="I35" s="52" t="b">
        <f t="shared" si="3"/>
        <v>0</v>
      </c>
      <c r="J35" s="52" t="b">
        <f t="shared" si="4"/>
        <v>0</v>
      </c>
      <c r="K35" s="52" t="b">
        <f t="shared" si="5"/>
        <v>0</v>
      </c>
      <c r="L35" s="53" t="b">
        <f t="shared" si="6"/>
        <v>0</v>
      </c>
      <c r="M35" s="52" t="str">
        <f t="shared" si="7"/>
        <v>Musculation matin</v>
      </c>
      <c r="N35" s="54" t="b">
        <f t="shared" si="8"/>
        <v>0</v>
      </c>
      <c r="O35" s="52" t="b">
        <f t="shared" si="9"/>
        <v>0</v>
      </c>
      <c r="P35" s="52" t="b">
        <f t="shared" si="10"/>
        <v>0</v>
      </c>
      <c r="Q35" s="52" t="str">
        <f t="shared" si="11"/>
        <v>Récupération</v>
      </c>
      <c r="R35" s="52" t="b">
        <f t="shared" si="12"/>
        <v>0</v>
      </c>
      <c r="S35" s="52" t="b">
        <f t="shared" si="13"/>
        <v>0</v>
      </c>
      <c r="T35" s="52" t="b">
        <f t="shared" si="14"/>
        <v>0</v>
      </c>
      <c r="U35" s="52" t="b">
        <f t="shared" si="15"/>
        <v>0</v>
      </c>
      <c r="V35" s="52" t="b">
        <f t="shared" si="16"/>
        <v>0</v>
      </c>
      <c r="W35" s="52" t="b">
        <f t="shared" si="17"/>
        <v>0</v>
      </c>
      <c r="X35" s="52" t="str">
        <f t="shared" si="18"/>
        <v>Volley après-midi</v>
      </c>
      <c r="Y35" s="55" t="b">
        <f t="shared" si="19"/>
        <v>0</v>
      </c>
      <c r="Z35" s="90" t="s">
        <v>13</v>
      </c>
      <c r="AA35" s="91"/>
      <c r="AB35" s="91"/>
      <c r="AC35" s="91"/>
      <c r="AD35" s="95" t="s">
        <v>9</v>
      </c>
      <c r="AE35" s="95"/>
      <c r="AF35" s="95"/>
      <c r="AG35" s="95"/>
      <c r="AH35" s="91" t="s">
        <v>13</v>
      </c>
      <c r="AI35" s="91"/>
      <c r="AJ35" s="91"/>
      <c r="AK35" s="91"/>
      <c r="AL35" s="91"/>
      <c r="AM35" s="91"/>
      <c r="AN35" s="91"/>
      <c r="AO35" s="91"/>
      <c r="AP35" s="91"/>
      <c r="AQ35" s="91"/>
      <c r="AR35" s="91"/>
      <c r="AS35" s="91"/>
      <c r="AT35" s="91"/>
      <c r="AU35" s="96" t="s">
        <v>69</v>
      </c>
      <c r="AV35" s="96"/>
      <c r="AW35" s="96"/>
      <c r="AX35" s="96"/>
      <c r="AY35" s="91" t="s">
        <v>13</v>
      </c>
      <c r="AZ35" s="91"/>
      <c r="BA35" s="94"/>
    </row>
    <row r="36" spans="1:53" ht="12" hidden="1" customHeight="1" x14ac:dyDescent="0.3">
      <c r="A36" s="66" t="s">
        <v>24</v>
      </c>
      <c r="B36" s="50">
        <v>5</v>
      </c>
      <c r="C36" s="63">
        <v>41916</v>
      </c>
      <c r="D36" s="51" t="b">
        <f t="shared" si="0"/>
        <v>0</v>
      </c>
      <c r="E36" s="52" t="b">
        <f t="shared" si="28"/>
        <v>0</v>
      </c>
      <c r="F36" s="52" t="b">
        <f t="shared" si="29"/>
        <v>0</v>
      </c>
      <c r="G36" s="52" t="b">
        <f t="shared" si="1"/>
        <v>0</v>
      </c>
      <c r="H36" s="52" t="str">
        <f t="shared" si="2"/>
        <v>Match amical</v>
      </c>
      <c r="I36" s="52" t="b">
        <f t="shared" si="3"/>
        <v>0</v>
      </c>
      <c r="J36" s="52" t="b">
        <f t="shared" si="4"/>
        <v>0</v>
      </c>
      <c r="K36" s="52" t="b">
        <f t="shared" si="5"/>
        <v>0</v>
      </c>
      <c r="L36" s="53" t="b">
        <f t="shared" si="6"/>
        <v>0</v>
      </c>
      <c r="M36" s="52" t="b">
        <f t="shared" si="7"/>
        <v>0</v>
      </c>
      <c r="N36" s="54" t="b">
        <f t="shared" si="8"/>
        <v>0</v>
      </c>
      <c r="O36" s="52" t="b">
        <f t="shared" si="9"/>
        <v>0</v>
      </c>
      <c r="P36" s="52" t="b">
        <f t="shared" si="10"/>
        <v>0</v>
      </c>
      <c r="Q36" s="52" t="str">
        <f t="shared" si="11"/>
        <v>Récupération</v>
      </c>
      <c r="R36" s="52" t="b">
        <f t="shared" si="12"/>
        <v>0</v>
      </c>
      <c r="S36" s="52" t="b">
        <f t="shared" si="13"/>
        <v>0</v>
      </c>
      <c r="T36" s="52" t="b">
        <f t="shared" si="14"/>
        <v>0</v>
      </c>
      <c r="U36" s="52" t="b">
        <f t="shared" si="15"/>
        <v>0</v>
      </c>
      <c r="V36" s="52" t="b">
        <f t="shared" si="16"/>
        <v>0</v>
      </c>
      <c r="W36" s="52" t="str">
        <f t="shared" si="17"/>
        <v>Volley matin</v>
      </c>
      <c r="X36" s="52" t="b">
        <f t="shared" si="18"/>
        <v>0</v>
      </c>
      <c r="Y36" s="55" t="b">
        <f t="shared" si="19"/>
        <v>0</v>
      </c>
      <c r="Z36" s="90" t="s">
        <v>13</v>
      </c>
      <c r="AA36" s="91"/>
      <c r="AB36" s="91"/>
      <c r="AC36" s="91"/>
      <c r="AD36" s="96" t="s">
        <v>71</v>
      </c>
      <c r="AE36" s="96"/>
      <c r="AF36" s="96"/>
      <c r="AG36" s="96"/>
      <c r="AH36" s="91" t="s">
        <v>13</v>
      </c>
      <c r="AI36" s="91"/>
      <c r="AJ36" s="91"/>
      <c r="AK36" s="91"/>
      <c r="AL36" s="91"/>
      <c r="AM36" s="91"/>
      <c r="AN36" s="91"/>
      <c r="AO36" s="91"/>
      <c r="AP36" s="91"/>
      <c r="AQ36" s="91"/>
      <c r="AR36" s="91"/>
      <c r="AS36" s="91"/>
      <c r="AT36" s="91"/>
      <c r="AU36" s="104" t="s">
        <v>22</v>
      </c>
      <c r="AV36" s="104"/>
      <c r="AW36" s="104"/>
      <c r="AX36" s="104"/>
      <c r="AY36" s="91" t="s">
        <v>13</v>
      </c>
      <c r="AZ36" s="91"/>
      <c r="BA36" s="94"/>
    </row>
    <row r="37" spans="1:53" ht="12" hidden="1" customHeight="1" thickBot="1" x14ac:dyDescent="0.3">
      <c r="A37" s="49" t="s">
        <v>68</v>
      </c>
      <c r="B37" s="56">
        <v>5</v>
      </c>
      <c r="C37" s="64">
        <v>41917</v>
      </c>
      <c r="D37" s="57" t="b">
        <f t="shared" si="0"/>
        <v>0</v>
      </c>
      <c r="E37" s="58" t="b">
        <f t="shared" si="28"/>
        <v>0</v>
      </c>
      <c r="F37" s="58" t="b">
        <f t="shared" si="29"/>
        <v>0</v>
      </c>
      <c r="G37" s="58" t="b">
        <f t="shared" si="1"/>
        <v>0</v>
      </c>
      <c r="H37" s="58" t="b">
        <f t="shared" si="2"/>
        <v>0</v>
      </c>
      <c r="I37" s="58" t="b">
        <f t="shared" si="3"/>
        <v>0</v>
      </c>
      <c r="J37" s="58" t="b">
        <f t="shared" si="4"/>
        <v>0</v>
      </c>
      <c r="K37" s="58" t="b">
        <f t="shared" si="5"/>
        <v>0</v>
      </c>
      <c r="L37" s="59" t="b">
        <f t="shared" si="6"/>
        <v>0</v>
      </c>
      <c r="M37" s="58" t="b">
        <f t="shared" si="7"/>
        <v>0</v>
      </c>
      <c r="N37" s="60" t="b">
        <f t="shared" si="8"/>
        <v>0</v>
      </c>
      <c r="O37" s="58" t="b">
        <f t="shared" si="9"/>
        <v>0</v>
      </c>
      <c r="P37" s="58" t="b">
        <f t="shared" si="10"/>
        <v>0</v>
      </c>
      <c r="Q37" s="58" t="b">
        <f t="shared" si="11"/>
        <v>0</v>
      </c>
      <c r="R37" s="58" t="b">
        <f t="shared" si="12"/>
        <v>0</v>
      </c>
      <c r="S37" s="58" t="b">
        <f t="shared" si="13"/>
        <v>0</v>
      </c>
      <c r="T37" s="58" t="str">
        <f t="shared" si="14"/>
        <v>Repos journée</v>
      </c>
      <c r="U37" s="58" t="b">
        <f t="shared" si="15"/>
        <v>0</v>
      </c>
      <c r="V37" s="58" t="b">
        <f t="shared" si="16"/>
        <v>0</v>
      </c>
      <c r="W37" s="58" t="b">
        <f t="shared" si="17"/>
        <v>0</v>
      </c>
      <c r="X37" s="58" t="b">
        <f t="shared" si="18"/>
        <v>0</v>
      </c>
      <c r="Y37" s="61" t="b">
        <f t="shared" si="19"/>
        <v>0</v>
      </c>
      <c r="Z37" s="87" t="s">
        <v>16</v>
      </c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89"/>
    </row>
    <row r="38" spans="1:53" ht="12" hidden="1" customHeight="1" x14ac:dyDescent="0.3">
      <c r="A38" s="67" t="s">
        <v>64</v>
      </c>
      <c r="B38" s="43">
        <v>6</v>
      </c>
      <c r="C38" s="62">
        <v>41918</v>
      </c>
      <c r="D38" s="44" t="b">
        <f t="shared" si="0"/>
        <v>0</v>
      </c>
      <c r="E38" s="45" t="b">
        <f>IF(COUNTIF(Z38:BA38,"Cardio1")&gt;0, "Cardio matin")</f>
        <v>0</v>
      </c>
      <c r="F38" s="45" t="b">
        <f>IF(COUNTIF(Z38:BA38,"Cardio2")&gt;0, "Cardio après-midi")</f>
        <v>0</v>
      </c>
      <c r="G38" s="45" t="b">
        <f t="shared" si="1"/>
        <v>0</v>
      </c>
      <c r="H38" s="45" t="b">
        <f t="shared" si="2"/>
        <v>0</v>
      </c>
      <c r="I38" s="45" t="b">
        <f t="shared" si="3"/>
        <v>0</v>
      </c>
      <c r="J38" s="45" t="b">
        <f t="shared" si="4"/>
        <v>0</v>
      </c>
      <c r="K38" s="45" t="b">
        <f t="shared" si="5"/>
        <v>0</v>
      </c>
      <c r="L38" s="46" t="b">
        <f t="shared" si="6"/>
        <v>0</v>
      </c>
      <c r="M38" s="45" t="b">
        <f t="shared" si="7"/>
        <v>0</v>
      </c>
      <c r="N38" s="47" t="str">
        <f t="shared" si="8"/>
        <v>Musculation après-midi</v>
      </c>
      <c r="O38" s="45" t="b">
        <f t="shared" si="9"/>
        <v>0</v>
      </c>
      <c r="P38" s="45" t="b">
        <f t="shared" si="10"/>
        <v>0</v>
      </c>
      <c r="Q38" s="45" t="str">
        <f t="shared" si="11"/>
        <v>Récupération</v>
      </c>
      <c r="R38" s="45" t="str">
        <f t="shared" si="12"/>
        <v>Repos matin</v>
      </c>
      <c r="S38" s="45" t="b">
        <f t="shared" si="13"/>
        <v>0</v>
      </c>
      <c r="T38" s="45" t="b">
        <f t="shared" si="14"/>
        <v>0</v>
      </c>
      <c r="U38" s="45" t="b">
        <f t="shared" si="15"/>
        <v>0</v>
      </c>
      <c r="V38" s="45" t="b">
        <f t="shared" si="16"/>
        <v>0</v>
      </c>
      <c r="W38" s="45" t="b">
        <f t="shared" si="17"/>
        <v>0</v>
      </c>
      <c r="X38" s="45" t="b">
        <f t="shared" si="18"/>
        <v>0</v>
      </c>
      <c r="Y38" s="48" t="b">
        <f t="shared" si="19"/>
        <v>0</v>
      </c>
      <c r="Z38" s="106" t="s">
        <v>14</v>
      </c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107"/>
      <c r="AL38" s="107"/>
      <c r="AM38" s="107"/>
      <c r="AN38" s="107"/>
      <c r="AO38" s="107"/>
      <c r="AP38" s="107"/>
      <c r="AQ38" s="107"/>
      <c r="AR38" s="107"/>
      <c r="AS38" s="107"/>
      <c r="AT38" s="107"/>
      <c r="AU38" s="101" t="s">
        <v>72</v>
      </c>
      <c r="AV38" s="101"/>
      <c r="AW38" s="101"/>
      <c r="AX38" s="101"/>
      <c r="AY38" s="100" t="s">
        <v>13</v>
      </c>
      <c r="AZ38" s="100"/>
      <c r="BA38" s="103"/>
    </row>
    <row r="39" spans="1:53" ht="12" hidden="1" customHeight="1" x14ac:dyDescent="0.3">
      <c r="A39" s="66" t="s">
        <v>65</v>
      </c>
      <c r="B39" s="50">
        <v>6</v>
      </c>
      <c r="C39" s="63">
        <v>41919</v>
      </c>
      <c r="D39" s="51" t="b">
        <f t="shared" ref="D39:D58" si="30">IF(COUNTIF(Z39:BA39,"Balnéo")&gt;0, "Balnéo")</f>
        <v>0</v>
      </c>
      <c r="E39" s="52" t="b">
        <f t="shared" ref="E39:E44" si="31">IF(COUNTIF(Z39:BA39,"Cardio.")&gt;0, "Cardio1")</f>
        <v>0</v>
      </c>
      <c r="F39" s="52" t="b">
        <f t="shared" ref="F39:F44" si="32">IF(COUNTIF(Z39:BA39,"Cardio")&gt;0, "Cardio2")</f>
        <v>0</v>
      </c>
      <c r="G39" s="52" t="b">
        <f t="shared" ref="G39:G58" si="33">IF(COUNTIF(Z39:BA39,"Décrassage")&gt;0, "Décrassage")</f>
        <v>0</v>
      </c>
      <c r="H39" s="52" t="str">
        <f t="shared" ref="H39:H58" si="34">IF(COUNTIF(Z39:BA39,"Match Amical")&gt;0, "Match amical")</f>
        <v>Match amical</v>
      </c>
      <c r="I39" s="52" t="b">
        <f t="shared" ref="I39:I58" si="35">IF(COUNTIF(Z39:BA39,"Match officiel domicile")&gt;0, "Match officiel domicile")</f>
        <v>0</v>
      </c>
      <c r="J39" s="52" t="b">
        <f t="shared" ref="J39:J58" si="36">IF(COUNTIF(Z39:BA39,"Match officiel extérieur")&gt;0, "Match officiel extérieur")</f>
        <v>0</v>
      </c>
      <c r="K39" s="52" t="b">
        <f t="shared" ref="K39:K58" si="37">IF(COUNTIF(Z39:BA39,"Muscu + Cardio1")&gt;0, "Muscu + Cardio matin")</f>
        <v>0</v>
      </c>
      <c r="L39" s="53" t="b">
        <f t="shared" ref="L39:L58" si="38">IF(COUNTIF(Z39:BA39,"Muscu + Cardio2")&gt;0, "Muscu + Cardio après-midi")</f>
        <v>0</v>
      </c>
      <c r="M39" s="52" t="b">
        <f t="shared" ref="M39:M58" si="39">IF(COUNTIF(Z39:BA39,"Musculation1")&gt;0, "Musculation matin")</f>
        <v>0</v>
      </c>
      <c r="N39" s="54" t="b">
        <f t="shared" ref="N39:N58" si="40">IF(COUNTIF(Z39:BA39,"Musculation2")&gt;0, "Musculation après-midi")</f>
        <v>0</v>
      </c>
      <c r="O39" s="52" t="b">
        <f t="shared" ref="O39:O58" si="41">IF(COUNTIF(Z39:BA39,"Volley / Muscu1")&gt;0, "Volley/Muscu matin")</f>
        <v>0</v>
      </c>
      <c r="P39" s="52" t="b">
        <f t="shared" ref="P39:P58" si="42">IF(COUNTIF(Z39:BA39,"Volley / Muscu2")&gt;0, "Volley/Muscu après-midi")</f>
        <v>0</v>
      </c>
      <c r="Q39" s="52" t="str">
        <f t="shared" ref="Q39:Q58" si="43">IF(COUNTIF(Z39:BA39,"Récupération")&gt;0, "Récupération")</f>
        <v>Récupération</v>
      </c>
      <c r="R39" s="52" t="b">
        <f t="shared" ref="R39:R58" si="44">IF(COUNTIF(Z39:BA39,"Repos matin")&gt;0, "Repos matin")</f>
        <v>0</v>
      </c>
      <c r="S39" s="52" t="b">
        <f t="shared" ref="S39:S58" si="45">IF(COUNTIF(Z39:BA39,"Repos après-midi")&gt;0, "Repos après-midi")</f>
        <v>0</v>
      </c>
      <c r="T39" s="52" t="b">
        <f t="shared" ref="T39:T58" si="46">IF(COUNTIF(Z39:BA39,"Repos journée")&gt;0, "Repos journée")</f>
        <v>0</v>
      </c>
      <c r="U39" s="52" t="b">
        <f t="shared" ref="U39:U58" si="47">IF(COUNTIF(Z39:BA39,"Vacances")&gt;0, "Vacances")</f>
        <v>0</v>
      </c>
      <c r="V39" s="52" t="b">
        <f t="shared" ref="V39:V58" si="48">IF(COUNTIF(Z39:BA39,"Vidéo")&gt;0, "Vidéo")</f>
        <v>0</v>
      </c>
      <c r="W39" s="52" t="str">
        <f t="shared" ref="W39:W58" si="49">IF(COUNTIF(Z39:BA39,"Volley1")&gt;0, "Volley matin")</f>
        <v>Volley matin</v>
      </c>
      <c r="X39" s="52" t="b">
        <f t="shared" ref="X39:X58" si="50">IF(COUNTIF(Z39:BA39,"Volley2")&gt;0, "Volley après-midi")</f>
        <v>0</v>
      </c>
      <c r="Y39" s="55" t="b">
        <f t="shared" ref="Y39:Y58" si="51">IF(COUNTIF(Z39:BA39,"Voyage")&gt;0, "Voyage")</f>
        <v>0</v>
      </c>
      <c r="Z39" s="90" t="s">
        <v>13</v>
      </c>
      <c r="AA39" s="91"/>
      <c r="AB39" s="91"/>
      <c r="AC39" s="91"/>
      <c r="AD39" s="96" t="s">
        <v>71</v>
      </c>
      <c r="AE39" s="96"/>
      <c r="AF39" s="96"/>
      <c r="AG39" s="96"/>
      <c r="AH39" s="91" t="s">
        <v>13</v>
      </c>
      <c r="AI39" s="91"/>
      <c r="AJ39" s="91"/>
      <c r="AK39" s="91"/>
      <c r="AL39" s="91"/>
      <c r="AM39" s="91"/>
      <c r="AN39" s="91"/>
      <c r="AO39" s="91"/>
      <c r="AP39" s="91"/>
      <c r="AQ39" s="91"/>
      <c r="AR39" s="91"/>
      <c r="AS39" s="91"/>
      <c r="AT39" s="91"/>
      <c r="AU39" s="104" t="s">
        <v>22</v>
      </c>
      <c r="AV39" s="104"/>
      <c r="AW39" s="104"/>
      <c r="AX39" s="104"/>
      <c r="AY39" s="91" t="s">
        <v>13</v>
      </c>
      <c r="AZ39" s="91"/>
      <c r="BA39" s="94"/>
    </row>
    <row r="40" spans="1:53" ht="12" hidden="1" customHeight="1" x14ac:dyDescent="0.3">
      <c r="A40" s="66" t="s">
        <v>66</v>
      </c>
      <c r="B40" s="50">
        <v>6</v>
      </c>
      <c r="C40" s="63">
        <v>41920</v>
      </c>
      <c r="D40" s="51" t="b">
        <f t="shared" si="30"/>
        <v>0</v>
      </c>
      <c r="E40" s="52" t="b">
        <f t="shared" si="31"/>
        <v>0</v>
      </c>
      <c r="F40" s="52" t="b">
        <f t="shared" si="32"/>
        <v>0</v>
      </c>
      <c r="G40" s="52" t="b">
        <f t="shared" si="33"/>
        <v>0</v>
      </c>
      <c r="H40" s="52" t="b">
        <f t="shared" si="34"/>
        <v>0</v>
      </c>
      <c r="I40" s="52" t="b">
        <f t="shared" si="35"/>
        <v>0</v>
      </c>
      <c r="J40" s="52" t="b">
        <f t="shared" si="36"/>
        <v>0</v>
      </c>
      <c r="K40" s="52" t="b">
        <f t="shared" si="37"/>
        <v>0</v>
      </c>
      <c r="L40" s="53" t="b">
        <f t="shared" si="38"/>
        <v>0</v>
      </c>
      <c r="M40" s="52" t="b">
        <f t="shared" si="39"/>
        <v>0</v>
      </c>
      <c r="N40" s="54" t="str">
        <f t="shared" si="40"/>
        <v>Musculation après-midi</v>
      </c>
      <c r="O40" s="52" t="b">
        <f t="shared" si="41"/>
        <v>0</v>
      </c>
      <c r="P40" s="52" t="b">
        <f t="shared" si="42"/>
        <v>0</v>
      </c>
      <c r="Q40" s="52" t="str">
        <f t="shared" si="43"/>
        <v>Récupération</v>
      </c>
      <c r="R40" s="52" t="str">
        <f t="shared" si="44"/>
        <v>Repos matin</v>
      </c>
      <c r="S40" s="52" t="b">
        <f t="shared" si="45"/>
        <v>0</v>
      </c>
      <c r="T40" s="52" t="b">
        <f t="shared" si="46"/>
        <v>0</v>
      </c>
      <c r="U40" s="52" t="b">
        <f t="shared" si="47"/>
        <v>0</v>
      </c>
      <c r="V40" s="52" t="b">
        <f t="shared" si="48"/>
        <v>0</v>
      </c>
      <c r="W40" s="52" t="b">
        <f t="shared" si="49"/>
        <v>0</v>
      </c>
      <c r="X40" s="52" t="b">
        <f t="shared" si="50"/>
        <v>0</v>
      </c>
      <c r="Y40" s="55" t="b">
        <f t="shared" si="51"/>
        <v>0</v>
      </c>
      <c r="Z40" s="97" t="s">
        <v>14</v>
      </c>
      <c r="AA40" s="98"/>
      <c r="AB40" s="98"/>
      <c r="AC40" s="98"/>
      <c r="AD40" s="98"/>
      <c r="AE40" s="98"/>
      <c r="AF40" s="98"/>
      <c r="AG40" s="98"/>
      <c r="AH40" s="98"/>
      <c r="AI40" s="98"/>
      <c r="AJ40" s="98"/>
      <c r="AK40" s="98"/>
      <c r="AL40" s="98"/>
      <c r="AM40" s="98"/>
      <c r="AN40" s="98"/>
      <c r="AO40" s="98"/>
      <c r="AP40" s="98"/>
      <c r="AQ40" s="98"/>
      <c r="AR40" s="98"/>
      <c r="AS40" s="98"/>
      <c r="AT40" s="98"/>
      <c r="AU40" s="95" t="s">
        <v>72</v>
      </c>
      <c r="AV40" s="95"/>
      <c r="AW40" s="95"/>
      <c r="AX40" s="95"/>
      <c r="AY40" s="91" t="s">
        <v>13</v>
      </c>
      <c r="AZ40" s="91"/>
      <c r="BA40" s="94"/>
    </row>
    <row r="41" spans="1:53" ht="12" hidden="1" customHeight="1" x14ac:dyDescent="0.3">
      <c r="A41" s="66" t="s">
        <v>23</v>
      </c>
      <c r="B41" s="50">
        <v>6</v>
      </c>
      <c r="C41" s="63">
        <v>41921</v>
      </c>
      <c r="D41" s="51" t="b">
        <f t="shared" si="30"/>
        <v>0</v>
      </c>
      <c r="E41" s="52" t="b">
        <f t="shared" si="31"/>
        <v>0</v>
      </c>
      <c r="F41" s="52" t="b">
        <f t="shared" si="32"/>
        <v>0</v>
      </c>
      <c r="G41" s="52" t="b">
        <f t="shared" si="33"/>
        <v>0</v>
      </c>
      <c r="H41" s="52" t="b">
        <f t="shared" si="34"/>
        <v>0</v>
      </c>
      <c r="I41" s="52" t="b">
        <f t="shared" si="35"/>
        <v>0</v>
      </c>
      <c r="J41" s="52" t="b">
        <f t="shared" si="36"/>
        <v>0</v>
      </c>
      <c r="K41" s="52" t="b">
        <f t="shared" si="37"/>
        <v>0</v>
      </c>
      <c r="L41" s="53" t="b">
        <f t="shared" si="38"/>
        <v>0</v>
      </c>
      <c r="M41" s="52" t="b">
        <f t="shared" si="39"/>
        <v>0</v>
      </c>
      <c r="N41" s="54" t="b">
        <f t="shared" si="40"/>
        <v>0</v>
      </c>
      <c r="O41" s="52" t="b">
        <f t="shared" si="41"/>
        <v>0</v>
      </c>
      <c r="P41" s="52" t="b">
        <f t="shared" si="42"/>
        <v>0</v>
      </c>
      <c r="Q41" s="52" t="str">
        <f t="shared" si="43"/>
        <v>Récupération</v>
      </c>
      <c r="R41" s="52" t="str">
        <f t="shared" si="44"/>
        <v>Repos matin</v>
      </c>
      <c r="S41" s="52" t="b">
        <f t="shared" si="45"/>
        <v>0</v>
      </c>
      <c r="T41" s="52" t="b">
        <f t="shared" si="46"/>
        <v>0</v>
      </c>
      <c r="U41" s="52" t="b">
        <f t="shared" si="47"/>
        <v>0</v>
      </c>
      <c r="V41" s="52" t="b">
        <f t="shared" si="48"/>
        <v>0</v>
      </c>
      <c r="W41" s="52" t="b">
        <f t="shared" si="49"/>
        <v>0</v>
      </c>
      <c r="X41" s="52" t="str">
        <f t="shared" si="50"/>
        <v>Volley après-midi</v>
      </c>
      <c r="Y41" s="55" t="b">
        <f t="shared" si="51"/>
        <v>0</v>
      </c>
      <c r="Z41" s="97" t="s">
        <v>14</v>
      </c>
      <c r="AA41" s="98"/>
      <c r="AB41" s="98"/>
      <c r="AC41" s="98"/>
      <c r="AD41" s="98"/>
      <c r="AE41" s="98"/>
      <c r="AF41" s="98"/>
      <c r="AG41" s="98"/>
      <c r="AH41" s="98"/>
      <c r="AI41" s="98"/>
      <c r="AJ41" s="98"/>
      <c r="AK41" s="98"/>
      <c r="AL41" s="98"/>
      <c r="AM41" s="98"/>
      <c r="AN41" s="98"/>
      <c r="AO41" s="98"/>
      <c r="AP41" s="98"/>
      <c r="AQ41" s="98"/>
      <c r="AR41" s="98"/>
      <c r="AS41" s="98"/>
      <c r="AT41" s="98"/>
      <c r="AU41" s="96" t="s">
        <v>69</v>
      </c>
      <c r="AV41" s="96"/>
      <c r="AW41" s="96"/>
      <c r="AX41" s="96"/>
      <c r="AY41" s="91" t="s">
        <v>13</v>
      </c>
      <c r="AZ41" s="91"/>
      <c r="BA41" s="94"/>
    </row>
    <row r="42" spans="1:53" ht="12" hidden="1" customHeight="1" x14ac:dyDescent="0.3">
      <c r="A42" s="66" t="s">
        <v>67</v>
      </c>
      <c r="B42" s="50">
        <v>6</v>
      </c>
      <c r="C42" s="63">
        <v>41922</v>
      </c>
      <c r="D42" s="51" t="b">
        <f t="shared" si="30"/>
        <v>0</v>
      </c>
      <c r="E42" s="52" t="b">
        <f t="shared" si="31"/>
        <v>0</v>
      </c>
      <c r="F42" s="52" t="b">
        <f t="shared" si="32"/>
        <v>0</v>
      </c>
      <c r="G42" s="52" t="b">
        <f t="shared" si="33"/>
        <v>0</v>
      </c>
      <c r="H42" s="52" t="str">
        <f t="shared" si="34"/>
        <v>Match amical</v>
      </c>
      <c r="I42" s="52" t="b">
        <f t="shared" si="35"/>
        <v>0</v>
      </c>
      <c r="J42" s="52" t="b">
        <f t="shared" si="36"/>
        <v>0</v>
      </c>
      <c r="K42" s="52" t="b">
        <f t="shared" si="37"/>
        <v>0</v>
      </c>
      <c r="L42" s="53" t="b">
        <f t="shared" si="38"/>
        <v>0</v>
      </c>
      <c r="M42" s="52" t="str">
        <f t="shared" si="39"/>
        <v>Musculation matin</v>
      </c>
      <c r="N42" s="54" t="b">
        <f t="shared" si="40"/>
        <v>0</v>
      </c>
      <c r="O42" s="52" t="b">
        <f t="shared" si="41"/>
        <v>0</v>
      </c>
      <c r="P42" s="52" t="b">
        <f t="shared" si="42"/>
        <v>0</v>
      </c>
      <c r="Q42" s="52" t="str">
        <f t="shared" si="43"/>
        <v>Récupération</v>
      </c>
      <c r="R42" s="52" t="b">
        <f t="shared" si="44"/>
        <v>0</v>
      </c>
      <c r="S42" s="52" t="b">
        <f t="shared" si="45"/>
        <v>0</v>
      </c>
      <c r="T42" s="52" t="b">
        <f t="shared" si="46"/>
        <v>0</v>
      </c>
      <c r="U42" s="52" t="b">
        <f t="shared" si="47"/>
        <v>0</v>
      </c>
      <c r="V42" s="52" t="b">
        <f t="shared" si="48"/>
        <v>0</v>
      </c>
      <c r="W42" s="52" t="b">
        <f t="shared" si="49"/>
        <v>0</v>
      </c>
      <c r="X42" s="52" t="b">
        <f t="shared" si="50"/>
        <v>0</v>
      </c>
      <c r="Y42" s="55" t="b">
        <f t="shared" si="51"/>
        <v>0</v>
      </c>
      <c r="Z42" s="90" t="s">
        <v>13</v>
      </c>
      <c r="AA42" s="91"/>
      <c r="AB42" s="91"/>
      <c r="AC42" s="91"/>
      <c r="AD42" s="95" t="s">
        <v>9</v>
      </c>
      <c r="AE42" s="95"/>
      <c r="AF42" s="95"/>
      <c r="AG42" s="95"/>
      <c r="AH42" s="91" t="s">
        <v>13</v>
      </c>
      <c r="AI42" s="91"/>
      <c r="AJ42" s="91"/>
      <c r="AK42" s="91"/>
      <c r="AL42" s="91"/>
      <c r="AM42" s="91"/>
      <c r="AN42" s="91"/>
      <c r="AO42" s="91"/>
      <c r="AP42" s="91"/>
      <c r="AQ42" s="91"/>
      <c r="AR42" s="91"/>
      <c r="AS42" s="91"/>
      <c r="AT42" s="91"/>
      <c r="AU42" s="104" t="s">
        <v>22</v>
      </c>
      <c r="AV42" s="104"/>
      <c r="AW42" s="104"/>
      <c r="AX42" s="104"/>
      <c r="AY42" s="91" t="s">
        <v>13</v>
      </c>
      <c r="AZ42" s="91"/>
      <c r="BA42" s="94"/>
    </row>
    <row r="43" spans="1:53" ht="12" hidden="1" customHeight="1" x14ac:dyDescent="0.3">
      <c r="A43" s="66" t="s">
        <v>24</v>
      </c>
      <c r="B43" s="50">
        <v>6</v>
      </c>
      <c r="C43" s="63">
        <v>41923</v>
      </c>
      <c r="D43" s="51" t="b">
        <f t="shared" si="30"/>
        <v>0</v>
      </c>
      <c r="E43" s="52" t="b">
        <f t="shared" si="31"/>
        <v>0</v>
      </c>
      <c r="F43" s="52" t="b">
        <f t="shared" si="32"/>
        <v>0</v>
      </c>
      <c r="G43" s="52" t="b">
        <f t="shared" si="33"/>
        <v>0</v>
      </c>
      <c r="H43" s="52" t="b">
        <f t="shared" si="34"/>
        <v>0</v>
      </c>
      <c r="I43" s="52" t="b">
        <f t="shared" si="35"/>
        <v>0</v>
      </c>
      <c r="J43" s="52" t="b">
        <f t="shared" si="36"/>
        <v>0</v>
      </c>
      <c r="K43" s="52" t="b">
        <f t="shared" si="37"/>
        <v>0</v>
      </c>
      <c r="L43" s="53" t="b">
        <f t="shared" si="38"/>
        <v>0</v>
      </c>
      <c r="M43" s="52" t="b">
        <f t="shared" si="39"/>
        <v>0</v>
      </c>
      <c r="N43" s="54" t="b">
        <f t="shared" si="40"/>
        <v>0</v>
      </c>
      <c r="O43" s="52" t="b">
        <f t="shared" si="41"/>
        <v>0</v>
      </c>
      <c r="P43" s="52" t="b">
        <f t="shared" si="42"/>
        <v>0</v>
      </c>
      <c r="Q43" s="52" t="b">
        <f t="shared" si="43"/>
        <v>0</v>
      </c>
      <c r="R43" s="52" t="b">
        <f t="shared" si="44"/>
        <v>0</v>
      </c>
      <c r="S43" s="52" t="b">
        <f t="shared" si="45"/>
        <v>0</v>
      </c>
      <c r="T43" s="52" t="str">
        <f t="shared" si="46"/>
        <v>Repos journée</v>
      </c>
      <c r="U43" s="52" t="b">
        <f t="shared" si="47"/>
        <v>0</v>
      </c>
      <c r="V43" s="52" t="b">
        <f t="shared" si="48"/>
        <v>0</v>
      </c>
      <c r="W43" s="52" t="b">
        <f t="shared" si="49"/>
        <v>0</v>
      </c>
      <c r="X43" s="52" t="b">
        <f t="shared" si="50"/>
        <v>0</v>
      </c>
      <c r="Y43" s="55" t="b">
        <f t="shared" si="51"/>
        <v>0</v>
      </c>
      <c r="Z43" s="97" t="s">
        <v>16</v>
      </c>
      <c r="AA43" s="98"/>
      <c r="AB43" s="98"/>
      <c r="AC43" s="98"/>
      <c r="AD43" s="98"/>
      <c r="AE43" s="98"/>
      <c r="AF43" s="98"/>
      <c r="AG43" s="98"/>
      <c r="AH43" s="98"/>
      <c r="AI43" s="98"/>
      <c r="AJ43" s="98"/>
      <c r="AK43" s="98"/>
      <c r="AL43" s="98"/>
      <c r="AM43" s="98"/>
      <c r="AN43" s="98"/>
      <c r="AO43" s="98"/>
      <c r="AP43" s="98"/>
      <c r="AQ43" s="98"/>
      <c r="AR43" s="98"/>
      <c r="AS43" s="98"/>
      <c r="AT43" s="98"/>
      <c r="AU43" s="98"/>
      <c r="AV43" s="98"/>
      <c r="AW43" s="98"/>
      <c r="AX43" s="98"/>
      <c r="AY43" s="98"/>
      <c r="AZ43" s="98"/>
      <c r="BA43" s="105"/>
    </row>
    <row r="44" spans="1:53" ht="12" hidden="1" customHeight="1" thickBot="1" x14ac:dyDescent="0.3">
      <c r="A44" s="49" t="s">
        <v>68</v>
      </c>
      <c r="B44" s="65">
        <v>6</v>
      </c>
      <c r="C44" s="64">
        <v>41924</v>
      </c>
      <c r="D44" s="57" t="b">
        <f t="shared" si="30"/>
        <v>0</v>
      </c>
      <c r="E44" s="58" t="b">
        <f t="shared" si="31"/>
        <v>0</v>
      </c>
      <c r="F44" s="58" t="b">
        <f t="shared" si="32"/>
        <v>0</v>
      </c>
      <c r="G44" s="58" t="b">
        <f t="shared" si="33"/>
        <v>0</v>
      </c>
      <c r="H44" s="58" t="b">
        <f t="shared" si="34"/>
        <v>0</v>
      </c>
      <c r="I44" s="58" t="b">
        <f t="shared" si="35"/>
        <v>0</v>
      </c>
      <c r="J44" s="58" t="b">
        <f t="shared" si="36"/>
        <v>0</v>
      </c>
      <c r="K44" s="58" t="b">
        <f t="shared" si="37"/>
        <v>0</v>
      </c>
      <c r="L44" s="59" t="b">
        <f t="shared" si="38"/>
        <v>0</v>
      </c>
      <c r="M44" s="58" t="b">
        <f t="shared" si="39"/>
        <v>0</v>
      </c>
      <c r="N44" s="60" t="b">
        <f t="shared" si="40"/>
        <v>0</v>
      </c>
      <c r="O44" s="58" t="b">
        <f t="shared" si="41"/>
        <v>0</v>
      </c>
      <c r="P44" s="58" t="b">
        <f t="shared" si="42"/>
        <v>0</v>
      </c>
      <c r="Q44" s="58" t="b">
        <f t="shared" si="43"/>
        <v>0</v>
      </c>
      <c r="R44" s="58" t="b">
        <f t="shared" si="44"/>
        <v>0</v>
      </c>
      <c r="S44" s="58" t="b">
        <f t="shared" si="45"/>
        <v>0</v>
      </c>
      <c r="T44" s="58" t="str">
        <f t="shared" si="46"/>
        <v>Repos journée</v>
      </c>
      <c r="U44" s="58" t="b">
        <f t="shared" si="47"/>
        <v>0</v>
      </c>
      <c r="V44" s="58" t="b">
        <f t="shared" si="48"/>
        <v>0</v>
      </c>
      <c r="W44" s="58" t="b">
        <f t="shared" si="49"/>
        <v>0</v>
      </c>
      <c r="X44" s="58" t="b">
        <f t="shared" si="50"/>
        <v>0</v>
      </c>
      <c r="Y44" s="61" t="b">
        <f t="shared" si="51"/>
        <v>0</v>
      </c>
      <c r="Z44" s="87" t="s">
        <v>16</v>
      </c>
      <c r="AA44" s="88"/>
      <c r="AB44" s="88"/>
      <c r="AC44" s="88"/>
      <c r="AD44" s="88"/>
      <c r="AE44" s="88"/>
      <c r="AF44" s="88"/>
      <c r="AG44" s="88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88"/>
      <c r="AX44" s="88"/>
      <c r="AY44" s="88"/>
      <c r="AZ44" s="88"/>
      <c r="BA44" s="89"/>
    </row>
    <row r="45" spans="1:53" ht="12" hidden="1" customHeight="1" x14ac:dyDescent="0.3">
      <c r="A45" s="67" t="s">
        <v>64</v>
      </c>
      <c r="B45" s="43">
        <v>7</v>
      </c>
      <c r="C45" s="62">
        <v>41925</v>
      </c>
      <c r="D45" s="44" t="b">
        <f t="shared" si="30"/>
        <v>0</v>
      </c>
      <c r="E45" s="45" t="b">
        <f>IF(COUNTIF(Z45:BA45,"Cardio1")&gt;0, "Cardio matin")</f>
        <v>0</v>
      </c>
      <c r="F45" s="45" t="b">
        <f>IF(COUNTIF(Z45:BA45,"Cardio2")&gt;0, "Cardio après-midi")</f>
        <v>0</v>
      </c>
      <c r="G45" s="45" t="b">
        <f t="shared" si="33"/>
        <v>0</v>
      </c>
      <c r="H45" s="45" t="b">
        <f t="shared" si="34"/>
        <v>0</v>
      </c>
      <c r="I45" s="45" t="b">
        <f t="shared" si="35"/>
        <v>0</v>
      </c>
      <c r="J45" s="45" t="b">
        <f t="shared" si="36"/>
        <v>0</v>
      </c>
      <c r="K45" s="45" t="b">
        <f t="shared" si="37"/>
        <v>0</v>
      </c>
      <c r="L45" s="46" t="b">
        <f t="shared" si="38"/>
        <v>0</v>
      </c>
      <c r="M45" s="45" t="str">
        <f t="shared" si="39"/>
        <v>Musculation matin</v>
      </c>
      <c r="N45" s="47" t="b">
        <f t="shared" si="40"/>
        <v>0</v>
      </c>
      <c r="O45" s="45" t="b">
        <f t="shared" si="41"/>
        <v>0</v>
      </c>
      <c r="P45" s="45" t="b">
        <f t="shared" si="42"/>
        <v>0</v>
      </c>
      <c r="Q45" s="45" t="str">
        <f t="shared" si="43"/>
        <v>Récupération</v>
      </c>
      <c r="R45" s="45" t="b">
        <f t="shared" si="44"/>
        <v>0</v>
      </c>
      <c r="S45" s="45" t="b">
        <f t="shared" si="45"/>
        <v>0</v>
      </c>
      <c r="T45" s="45" t="b">
        <f t="shared" si="46"/>
        <v>0</v>
      </c>
      <c r="U45" s="45" t="b">
        <f t="shared" si="47"/>
        <v>0</v>
      </c>
      <c r="V45" s="45" t="b">
        <f t="shared" si="48"/>
        <v>0</v>
      </c>
      <c r="W45" s="45" t="b">
        <f t="shared" si="49"/>
        <v>0</v>
      </c>
      <c r="X45" s="45" t="str">
        <f t="shared" si="50"/>
        <v>Volley après-midi</v>
      </c>
      <c r="Y45" s="48" t="b">
        <f t="shared" si="51"/>
        <v>0</v>
      </c>
      <c r="Z45" s="99" t="s">
        <v>13</v>
      </c>
      <c r="AA45" s="100"/>
      <c r="AB45" s="100"/>
      <c r="AC45" s="100"/>
      <c r="AD45" s="101" t="s">
        <v>9</v>
      </c>
      <c r="AE45" s="101"/>
      <c r="AF45" s="101"/>
      <c r="AG45" s="101"/>
      <c r="AH45" s="100" t="s">
        <v>13</v>
      </c>
      <c r="AI45" s="100"/>
      <c r="AJ45" s="100"/>
      <c r="AK45" s="100"/>
      <c r="AL45" s="100"/>
      <c r="AM45" s="100"/>
      <c r="AN45" s="100"/>
      <c r="AO45" s="100"/>
      <c r="AP45" s="100"/>
      <c r="AQ45" s="100"/>
      <c r="AR45" s="100"/>
      <c r="AS45" s="100"/>
      <c r="AT45" s="100"/>
      <c r="AU45" s="102" t="s">
        <v>69</v>
      </c>
      <c r="AV45" s="102"/>
      <c r="AW45" s="102"/>
      <c r="AX45" s="102"/>
      <c r="AY45" s="100" t="s">
        <v>13</v>
      </c>
      <c r="AZ45" s="100"/>
      <c r="BA45" s="103"/>
    </row>
    <row r="46" spans="1:53" ht="12" hidden="1" customHeight="1" x14ac:dyDescent="0.3">
      <c r="A46" s="66" t="s">
        <v>65</v>
      </c>
      <c r="B46" s="50">
        <v>7</v>
      </c>
      <c r="C46" s="63">
        <v>41926</v>
      </c>
      <c r="D46" s="51" t="b">
        <f t="shared" si="30"/>
        <v>0</v>
      </c>
      <c r="E46" s="52" t="b">
        <f t="shared" ref="E46:E51" si="52">IF(COUNTIF(Z46:BA46,"Cardio.")&gt;0, "Cardio1")</f>
        <v>0</v>
      </c>
      <c r="F46" s="52" t="b">
        <f t="shared" ref="F46:F51" si="53">IF(COUNTIF(Z46:BA46,"Cardio")&gt;0, "Cardio2")</f>
        <v>0</v>
      </c>
      <c r="G46" s="52" t="b">
        <f t="shared" si="33"/>
        <v>0</v>
      </c>
      <c r="H46" s="52" t="b">
        <f t="shared" si="34"/>
        <v>0</v>
      </c>
      <c r="I46" s="52" t="b">
        <f t="shared" si="35"/>
        <v>0</v>
      </c>
      <c r="J46" s="52" t="b">
        <f t="shared" si="36"/>
        <v>0</v>
      </c>
      <c r="K46" s="52" t="b">
        <f t="shared" si="37"/>
        <v>0</v>
      </c>
      <c r="L46" s="53" t="b">
        <f t="shared" si="38"/>
        <v>0</v>
      </c>
      <c r="M46" s="52" t="b">
        <f t="shared" si="39"/>
        <v>0</v>
      </c>
      <c r="N46" s="54" t="b">
        <f t="shared" si="40"/>
        <v>0</v>
      </c>
      <c r="O46" s="52" t="b">
        <f t="shared" si="41"/>
        <v>0</v>
      </c>
      <c r="P46" s="52" t="b">
        <f t="shared" si="42"/>
        <v>0</v>
      </c>
      <c r="Q46" s="52" t="str">
        <f t="shared" si="43"/>
        <v>Récupération</v>
      </c>
      <c r="R46" s="52" t="b">
        <f t="shared" si="44"/>
        <v>0</v>
      </c>
      <c r="S46" s="52" t="b">
        <f t="shared" si="45"/>
        <v>0</v>
      </c>
      <c r="T46" s="52" t="b">
        <f t="shared" si="46"/>
        <v>0</v>
      </c>
      <c r="U46" s="52" t="b">
        <f t="shared" si="47"/>
        <v>0</v>
      </c>
      <c r="V46" s="52" t="b">
        <f t="shared" si="48"/>
        <v>0</v>
      </c>
      <c r="W46" s="52" t="str">
        <f t="shared" si="49"/>
        <v>Volley matin</v>
      </c>
      <c r="X46" s="52" t="str">
        <f t="shared" si="50"/>
        <v>Volley après-midi</v>
      </c>
      <c r="Y46" s="55" t="b">
        <f t="shared" si="51"/>
        <v>0</v>
      </c>
      <c r="Z46" s="90" t="s">
        <v>13</v>
      </c>
      <c r="AA46" s="91"/>
      <c r="AB46" s="91"/>
      <c r="AC46" s="91"/>
      <c r="AD46" s="96" t="s">
        <v>71</v>
      </c>
      <c r="AE46" s="96"/>
      <c r="AF46" s="96"/>
      <c r="AG46" s="96"/>
      <c r="AH46" s="91" t="s">
        <v>13</v>
      </c>
      <c r="AI46" s="91"/>
      <c r="AJ46" s="91"/>
      <c r="AK46" s="91"/>
      <c r="AL46" s="91"/>
      <c r="AM46" s="91"/>
      <c r="AN46" s="91"/>
      <c r="AO46" s="91"/>
      <c r="AP46" s="91"/>
      <c r="AQ46" s="91"/>
      <c r="AR46" s="91"/>
      <c r="AS46" s="91"/>
      <c r="AT46" s="91"/>
      <c r="AU46" s="96" t="s">
        <v>69</v>
      </c>
      <c r="AV46" s="96"/>
      <c r="AW46" s="96"/>
      <c r="AX46" s="96"/>
      <c r="AY46" s="91" t="s">
        <v>13</v>
      </c>
      <c r="AZ46" s="91"/>
      <c r="BA46" s="94"/>
    </row>
    <row r="47" spans="1:53" ht="12" hidden="1" customHeight="1" x14ac:dyDescent="0.3">
      <c r="A47" s="66" t="s">
        <v>66</v>
      </c>
      <c r="B47" s="50">
        <v>7</v>
      </c>
      <c r="C47" s="63">
        <v>41927</v>
      </c>
      <c r="D47" s="51" t="b">
        <f t="shared" si="30"/>
        <v>0</v>
      </c>
      <c r="E47" s="52" t="b">
        <f t="shared" si="52"/>
        <v>0</v>
      </c>
      <c r="F47" s="52" t="b">
        <f t="shared" si="53"/>
        <v>0</v>
      </c>
      <c r="G47" s="52" t="b">
        <f t="shared" si="33"/>
        <v>0</v>
      </c>
      <c r="H47" s="52" t="b">
        <f t="shared" si="34"/>
        <v>0</v>
      </c>
      <c r="I47" s="52" t="b">
        <f t="shared" si="35"/>
        <v>0</v>
      </c>
      <c r="J47" s="52" t="b">
        <f t="shared" si="36"/>
        <v>0</v>
      </c>
      <c r="K47" s="52" t="b">
        <f t="shared" si="37"/>
        <v>0</v>
      </c>
      <c r="L47" s="53" t="b">
        <f t="shared" si="38"/>
        <v>0</v>
      </c>
      <c r="M47" s="52" t="str">
        <f t="shared" si="39"/>
        <v>Musculation matin</v>
      </c>
      <c r="N47" s="54" t="b">
        <f t="shared" si="40"/>
        <v>0</v>
      </c>
      <c r="O47" s="52" t="b">
        <f t="shared" si="41"/>
        <v>0</v>
      </c>
      <c r="P47" s="52" t="b">
        <f t="shared" si="42"/>
        <v>0</v>
      </c>
      <c r="Q47" s="52" t="str">
        <f t="shared" si="43"/>
        <v>Récupération</v>
      </c>
      <c r="R47" s="52" t="b">
        <f t="shared" si="44"/>
        <v>0</v>
      </c>
      <c r="S47" s="52" t="b">
        <f t="shared" si="45"/>
        <v>0</v>
      </c>
      <c r="T47" s="52" t="b">
        <f t="shared" si="46"/>
        <v>0</v>
      </c>
      <c r="U47" s="52" t="b">
        <f t="shared" si="47"/>
        <v>0</v>
      </c>
      <c r="V47" s="52" t="b">
        <f t="shared" si="48"/>
        <v>0</v>
      </c>
      <c r="W47" s="52" t="b">
        <f t="shared" si="49"/>
        <v>0</v>
      </c>
      <c r="X47" s="52" t="str">
        <f t="shared" si="50"/>
        <v>Volley après-midi</v>
      </c>
      <c r="Y47" s="55" t="b">
        <f t="shared" si="51"/>
        <v>0</v>
      </c>
      <c r="Z47" s="90" t="s">
        <v>13</v>
      </c>
      <c r="AA47" s="91"/>
      <c r="AB47" s="91"/>
      <c r="AC47" s="91"/>
      <c r="AD47" s="95" t="s">
        <v>9</v>
      </c>
      <c r="AE47" s="95"/>
      <c r="AF47" s="95"/>
      <c r="AG47" s="95"/>
      <c r="AH47" s="91" t="s">
        <v>13</v>
      </c>
      <c r="AI47" s="91"/>
      <c r="AJ47" s="91"/>
      <c r="AK47" s="91"/>
      <c r="AL47" s="91"/>
      <c r="AM47" s="91"/>
      <c r="AN47" s="91"/>
      <c r="AO47" s="91"/>
      <c r="AP47" s="91"/>
      <c r="AQ47" s="91"/>
      <c r="AR47" s="91"/>
      <c r="AS47" s="91"/>
      <c r="AT47" s="91"/>
      <c r="AU47" s="96" t="s">
        <v>69</v>
      </c>
      <c r="AV47" s="96"/>
      <c r="AW47" s="96"/>
      <c r="AX47" s="96"/>
      <c r="AY47" s="91" t="s">
        <v>13</v>
      </c>
      <c r="AZ47" s="91"/>
      <c r="BA47" s="94"/>
    </row>
    <row r="48" spans="1:53" ht="12" hidden="1" customHeight="1" x14ac:dyDescent="0.3">
      <c r="A48" s="66" t="s">
        <v>23</v>
      </c>
      <c r="B48" s="50">
        <v>7</v>
      </c>
      <c r="C48" s="63">
        <v>41928</v>
      </c>
      <c r="D48" s="51" t="b">
        <f t="shared" si="30"/>
        <v>0</v>
      </c>
      <c r="E48" s="52" t="b">
        <f t="shared" si="52"/>
        <v>0</v>
      </c>
      <c r="F48" s="52" t="b">
        <f t="shared" si="53"/>
        <v>0</v>
      </c>
      <c r="G48" s="52" t="b">
        <f t="shared" si="33"/>
        <v>0</v>
      </c>
      <c r="H48" s="52" t="b">
        <f t="shared" si="34"/>
        <v>0</v>
      </c>
      <c r="I48" s="52" t="b">
        <f t="shared" si="35"/>
        <v>0</v>
      </c>
      <c r="J48" s="52" t="b">
        <f t="shared" si="36"/>
        <v>0</v>
      </c>
      <c r="K48" s="52" t="b">
        <f t="shared" si="37"/>
        <v>0</v>
      </c>
      <c r="L48" s="53" t="b">
        <f t="shared" si="38"/>
        <v>0</v>
      </c>
      <c r="M48" s="52" t="b">
        <f t="shared" si="39"/>
        <v>0</v>
      </c>
      <c r="N48" s="54" t="b">
        <f t="shared" si="40"/>
        <v>0</v>
      </c>
      <c r="O48" s="52" t="b">
        <f t="shared" si="41"/>
        <v>0</v>
      </c>
      <c r="P48" s="52" t="b">
        <f t="shared" si="42"/>
        <v>0</v>
      </c>
      <c r="Q48" s="52" t="str">
        <f t="shared" si="43"/>
        <v>Récupération</v>
      </c>
      <c r="R48" s="52" t="str">
        <f t="shared" si="44"/>
        <v>Repos matin</v>
      </c>
      <c r="S48" s="52" t="b">
        <f t="shared" si="45"/>
        <v>0</v>
      </c>
      <c r="T48" s="52" t="b">
        <f t="shared" si="46"/>
        <v>0</v>
      </c>
      <c r="U48" s="52" t="b">
        <f t="shared" si="47"/>
        <v>0</v>
      </c>
      <c r="V48" s="52" t="b">
        <f t="shared" si="48"/>
        <v>0</v>
      </c>
      <c r="W48" s="52" t="b">
        <f t="shared" si="49"/>
        <v>0</v>
      </c>
      <c r="X48" s="52" t="str">
        <f t="shared" si="50"/>
        <v>Volley après-midi</v>
      </c>
      <c r="Y48" s="55" t="b">
        <f t="shared" si="51"/>
        <v>0</v>
      </c>
      <c r="Z48" s="97" t="s">
        <v>14</v>
      </c>
      <c r="AA48" s="98"/>
      <c r="AB48" s="98"/>
      <c r="AC48" s="98"/>
      <c r="AD48" s="98"/>
      <c r="AE48" s="98"/>
      <c r="AF48" s="98"/>
      <c r="AG48" s="98"/>
      <c r="AH48" s="98"/>
      <c r="AI48" s="98"/>
      <c r="AJ48" s="98"/>
      <c r="AK48" s="98"/>
      <c r="AL48" s="98"/>
      <c r="AM48" s="98"/>
      <c r="AN48" s="98"/>
      <c r="AO48" s="98"/>
      <c r="AP48" s="98"/>
      <c r="AQ48" s="98"/>
      <c r="AR48" s="98"/>
      <c r="AS48" s="98"/>
      <c r="AT48" s="98"/>
      <c r="AU48" s="96" t="s">
        <v>69</v>
      </c>
      <c r="AV48" s="96"/>
      <c r="AW48" s="96"/>
      <c r="AX48" s="96"/>
      <c r="AY48" s="91" t="s">
        <v>13</v>
      </c>
      <c r="AZ48" s="91"/>
      <c r="BA48" s="94"/>
    </row>
    <row r="49" spans="1:53" ht="12" hidden="1" customHeight="1" x14ac:dyDescent="0.3">
      <c r="A49" s="66" t="s">
        <v>67</v>
      </c>
      <c r="B49" s="50">
        <v>7</v>
      </c>
      <c r="C49" s="63">
        <v>41929</v>
      </c>
      <c r="D49" s="51" t="b">
        <f t="shared" si="30"/>
        <v>0</v>
      </c>
      <c r="E49" s="52" t="b">
        <f t="shared" si="52"/>
        <v>0</v>
      </c>
      <c r="F49" s="52" t="b">
        <f t="shared" si="53"/>
        <v>0</v>
      </c>
      <c r="G49" s="52" t="b">
        <f t="shared" si="33"/>
        <v>0</v>
      </c>
      <c r="H49" s="52" t="b">
        <f t="shared" si="34"/>
        <v>0</v>
      </c>
      <c r="I49" s="52" t="b">
        <f t="shared" si="35"/>
        <v>0</v>
      </c>
      <c r="J49" s="52" t="b">
        <f t="shared" si="36"/>
        <v>0</v>
      </c>
      <c r="K49" s="52" t="b">
        <f t="shared" si="37"/>
        <v>0</v>
      </c>
      <c r="L49" s="53" t="b">
        <f t="shared" si="38"/>
        <v>0</v>
      </c>
      <c r="M49" s="52" t="str">
        <f t="shared" si="39"/>
        <v>Musculation matin</v>
      </c>
      <c r="N49" s="54" t="b">
        <f t="shared" si="40"/>
        <v>0</v>
      </c>
      <c r="O49" s="52" t="b">
        <f t="shared" si="41"/>
        <v>0</v>
      </c>
      <c r="P49" s="52" t="b">
        <f t="shared" si="42"/>
        <v>0</v>
      </c>
      <c r="Q49" s="52" t="str">
        <f t="shared" si="43"/>
        <v>Récupération</v>
      </c>
      <c r="R49" s="52" t="b">
        <f t="shared" si="44"/>
        <v>0</v>
      </c>
      <c r="S49" s="52" t="b">
        <f t="shared" si="45"/>
        <v>0</v>
      </c>
      <c r="T49" s="52" t="b">
        <f t="shared" si="46"/>
        <v>0</v>
      </c>
      <c r="U49" s="52" t="b">
        <f t="shared" si="47"/>
        <v>0</v>
      </c>
      <c r="V49" s="52" t="b">
        <f t="shared" si="48"/>
        <v>0</v>
      </c>
      <c r="W49" s="52" t="b">
        <f t="shared" si="49"/>
        <v>0</v>
      </c>
      <c r="X49" s="52" t="str">
        <f t="shared" si="50"/>
        <v>Volley après-midi</v>
      </c>
      <c r="Y49" s="55" t="b">
        <f t="shared" si="51"/>
        <v>0</v>
      </c>
      <c r="Z49" s="90" t="s">
        <v>13</v>
      </c>
      <c r="AA49" s="91"/>
      <c r="AB49" s="91"/>
      <c r="AC49" s="91"/>
      <c r="AD49" s="95" t="s">
        <v>9</v>
      </c>
      <c r="AE49" s="95"/>
      <c r="AF49" s="95"/>
      <c r="AG49" s="95"/>
      <c r="AH49" s="91" t="s">
        <v>13</v>
      </c>
      <c r="AI49" s="91"/>
      <c r="AJ49" s="91"/>
      <c r="AK49" s="91"/>
      <c r="AL49" s="91"/>
      <c r="AM49" s="91"/>
      <c r="AN49" s="91"/>
      <c r="AO49" s="91"/>
      <c r="AP49" s="91"/>
      <c r="AQ49" s="91"/>
      <c r="AR49" s="91"/>
      <c r="AS49" s="91"/>
      <c r="AT49" s="91"/>
      <c r="AU49" s="96" t="s">
        <v>69</v>
      </c>
      <c r="AV49" s="96"/>
      <c r="AW49" s="96"/>
      <c r="AX49" s="96"/>
      <c r="AY49" s="91" t="s">
        <v>13</v>
      </c>
      <c r="AZ49" s="91"/>
      <c r="BA49" s="94"/>
    </row>
    <row r="50" spans="1:53" ht="12" hidden="1" customHeight="1" x14ac:dyDescent="0.3">
      <c r="A50" s="49" t="s">
        <v>24</v>
      </c>
      <c r="B50" s="50">
        <v>7</v>
      </c>
      <c r="C50" s="63">
        <v>41930</v>
      </c>
      <c r="D50" s="51" t="b">
        <f t="shared" si="30"/>
        <v>0</v>
      </c>
      <c r="E50" s="52" t="b">
        <f t="shared" si="52"/>
        <v>0</v>
      </c>
      <c r="F50" s="52" t="b">
        <f t="shared" si="53"/>
        <v>0</v>
      </c>
      <c r="G50" s="52" t="str">
        <f t="shared" si="33"/>
        <v>Décrassage</v>
      </c>
      <c r="H50" s="52" t="str">
        <f t="shared" si="34"/>
        <v>Match amical</v>
      </c>
      <c r="I50" s="52" t="b">
        <f t="shared" si="35"/>
        <v>0</v>
      </c>
      <c r="J50" s="52" t="b">
        <f t="shared" si="36"/>
        <v>0</v>
      </c>
      <c r="K50" s="52" t="b">
        <f t="shared" si="37"/>
        <v>0</v>
      </c>
      <c r="L50" s="53" t="b">
        <f t="shared" si="38"/>
        <v>0</v>
      </c>
      <c r="M50" s="52" t="b">
        <f t="shared" si="39"/>
        <v>0</v>
      </c>
      <c r="N50" s="54" t="b">
        <f t="shared" si="40"/>
        <v>0</v>
      </c>
      <c r="O50" s="52" t="b">
        <f t="shared" si="41"/>
        <v>0</v>
      </c>
      <c r="P50" s="52" t="b">
        <f t="shared" si="42"/>
        <v>0</v>
      </c>
      <c r="Q50" s="52" t="str">
        <f t="shared" si="43"/>
        <v>Récupération</v>
      </c>
      <c r="R50" s="52" t="b">
        <f t="shared" si="44"/>
        <v>0</v>
      </c>
      <c r="S50" s="52" t="b">
        <f t="shared" si="45"/>
        <v>0</v>
      </c>
      <c r="T50" s="52" t="b">
        <f t="shared" si="46"/>
        <v>0</v>
      </c>
      <c r="U50" s="52" t="b">
        <f t="shared" si="47"/>
        <v>0</v>
      </c>
      <c r="V50" s="52" t="b">
        <f t="shared" si="48"/>
        <v>0</v>
      </c>
      <c r="W50" s="52" t="b">
        <f t="shared" si="49"/>
        <v>0</v>
      </c>
      <c r="X50" s="52" t="b">
        <f t="shared" si="50"/>
        <v>0</v>
      </c>
      <c r="Y50" s="55" t="b">
        <f t="shared" si="51"/>
        <v>0</v>
      </c>
      <c r="Z50" s="90" t="s">
        <v>13</v>
      </c>
      <c r="AA50" s="91"/>
      <c r="AB50" s="91"/>
      <c r="AC50" s="91"/>
      <c r="AD50" s="92" t="s">
        <v>3</v>
      </c>
      <c r="AE50" s="92"/>
      <c r="AF50" s="92"/>
      <c r="AG50" s="92"/>
      <c r="AH50" s="91" t="s">
        <v>13</v>
      </c>
      <c r="AI50" s="91"/>
      <c r="AJ50" s="91"/>
      <c r="AK50" s="91"/>
      <c r="AL50" s="91"/>
      <c r="AM50" s="91"/>
      <c r="AN50" s="91"/>
      <c r="AO50" s="91"/>
      <c r="AP50" s="91"/>
      <c r="AQ50" s="91"/>
      <c r="AR50" s="91"/>
      <c r="AS50" s="91"/>
      <c r="AT50" s="91"/>
      <c r="AU50" s="104" t="s">
        <v>22</v>
      </c>
      <c r="AV50" s="104"/>
      <c r="AW50" s="104"/>
      <c r="AX50" s="104"/>
      <c r="AY50" s="91" t="s">
        <v>13</v>
      </c>
      <c r="AZ50" s="91"/>
      <c r="BA50" s="94"/>
    </row>
    <row r="51" spans="1:53" ht="12" hidden="1" customHeight="1" thickBot="1" x14ac:dyDescent="0.3">
      <c r="A51" s="49" t="s">
        <v>68</v>
      </c>
      <c r="B51" s="56">
        <v>7</v>
      </c>
      <c r="C51" s="64">
        <v>41931</v>
      </c>
      <c r="D51" s="57" t="b">
        <f t="shared" si="30"/>
        <v>0</v>
      </c>
      <c r="E51" s="58" t="b">
        <f t="shared" si="52"/>
        <v>0</v>
      </c>
      <c r="F51" s="58" t="b">
        <f t="shared" si="53"/>
        <v>0</v>
      </c>
      <c r="G51" s="58" t="b">
        <f t="shared" si="33"/>
        <v>0</v>
      </c>
      <c r="H51" s="58" t="b">
        <f t="shared" si="34"/>
        <v>0</v>
      </c>
      <c r="I51" s="58" t="b">
        <f t="shared" si="35"/>
        <v>0</v>
      </c>
      <c r="J51" s="58" t="b">
        <f t="shared" si="36"/>
        <v>0</v>
      </c>
      <c r="K51" s="58" t="b">
        <f t="shared" si="37"/>
        <v>0</v>
      </c>
      <c r="L51" s="59" t="b">
        <f t="shared" si="38"/>
        <v>0</v>
      </c>
      <c r="M51" s="58" t="b">
        <f t="shared" si="39"/>
        <v>0</v>
      </c>
      <c r="N51" s="60" t="b">
        <f t="shared" si="40"/>
        <v>0</v>
      </c>
      <c r="O51" s="58" t="b">
        <f t="shared" si="41"/>
        <v>0</v>
      </c>
      <c r="P51" s="58" t="b">
        <f t="shared" si="42"/>
        <v>0</v>
      </c>
      <c r="Q51" s="58" t="b">
        <f t="shared" si="43"/>
        <v>0</v>
      </c>
      <c r="R51" s="58" t="b">
        <f t="shared" si="44"/>
        <v>0</v>
      </c>
      <c r="S51" s="58" t="b">
        <f t="shared" si="45"/>
        <v>0</v>
      </c>
      <c r="T51" s="58" t="str">
        <f t="shared" si="46"/>
        <v>Repos journée</v>
      </c>
      <c r="U51" s="58" t="b">
        <f t="shared" si="47"/>
        <v>0</v>
      </c>
      <c r="V51" s="58" t="b">
        <f t="shared" si="48"/>
        <v>0</v>
      </c>
      <c r="W51" s="58" t="b">
        <f t="shared" si="49"/>
        <v>0</v>
      </c>
      <c r="X51" s="58" t="b">
        <f t="shared" si="50"/>
        <v>0</v>
      </c>
      <c r="Y51" s="61" t="b">
        <f t="shared" si="51"/>
        <v>0</v>
      </c>
      <c r="Z51" s="87" t="s">
        <v>16</v>
      </c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8"/>
      <c r="AZ51" s="88"/>
      <c r="BA51" s="89"/>
    </row>
    <row r="52" spans="1:53" ht="12" hidden="1" customHeight="1" x14ac:dyDescent="0.3">
      <c r="A52" s="42" t="s">
        <v>64</v>
      </c>
      <c r="B52" s="43">
        <v>8</v>
      </c>
      <c r="C52" s="62">
        <v>41932</v>
      </c>
      <c r="D52" s="44" t="b">
        <f t="shared" si="30"/>
        <v>0</v>
      </c>
      <c r="E52" s="45" t="b">
        <f>IF(COUNTIF(Z52:BA52,"Cardio1")&gt;0, "Cardio matin")</f>
        <v>0</v>
      </c>
      <c r="F52" s="45" t="b">
        <f>IF(COUNTIF(Z52:BA52,"Cardio2")&gt;0, "Cardio après-midi")</f>
        <v>0</v>
      </c>
      <c r="G52" s="45" t="b">
        <f t="shared" si="33"/>
        <v>0</v>
      </c>
      <c r="H52" s="45" t="b">
        <f t="shared" si="34"/>
        <v>0</v>
      </c>
      <c r="I52" s="45" t="b">
        <f t="shared" si="35"/>
        <v>0</v>
      </c>
      <c r="J52" s="45" t="b">
        <f t="shared" si="36"/>
        <v>0</v>
      </c>
      <c r="K52" s="45" t="b">
        <f t="shared" si="37"/>
        <v>0</v>
      </c>
      <c r="L52" s="46" t="b">
        <f t="shared" si="38"/>
        <v>0</v>
      </c>
      <c r="M52" s="45" t="str">
        <f t="shared" si="39"/>
        <v>Musculation matin</v>
      </c>
      <c r="N52" s="47" t="b">
        <f t="shared" si="40"/>
        <v>0</v>
      </c>
      <c r="O52" s="45" t="b">
        <f t="shared" si="41"/>
        <v>0</v>
      </c>
      <c r="P52" s="45" t="b">
        <f t="shared" si="42"/>
        <v>0</v>
      </c>
      <c r="Q52" s="45" t="str">
        <f t="shared" si="43"/>
        <v>Récupération</v>
      </c>
      <c r="R52" s="45" t="b">
        <f t="shared" si="44"/>
        <v>0</v>
      </c>
      <c r="S52" s="45" t="b">
        <f t="shared" si="45"/>
        <v>0</v>
      </c>
      <c r="T52" s="45" t="b">
        <f t="shared" si="46"/>
        <v>0</v>
      </c>
      <c r="U52" s="45" t="b">
        <f t="shared" si="47"/>
        <v>0</v>
      </c>
      <c r="V52" s="45" t="b">
        <f t="shared" si="48"/>
        <v>0</v>
      </c>
      <c r="W52" s="45" t="b">
        <f t="shared" si="49"/>
        <v>0</v>
      </c>
      <c r="X52" s="45" t="str">
        <f t="shared" si="50"/>
        <v>Volley après-midi</v>
      </c>
      <c r="Y52" s="48" t="b">
        <f t="shared" si="51"/>
        <v>0</v>
      </c>
      <c r="Z52" s="99" t="s">
        <v>13</v>
      </c>
      <c r="AA52" s="100"/>
      <c r="AB52" s="100"/>
      <c r="AC52" s="100"/>
      <c r="AD52" s="101" t="s">
        <v>9</v>
      </c>
      <c r="AE52" s="101"/>
      <c r="AF52" s="101"/>
      <c r="AG52" s="101"/>
      <c r="AH52" s="100" t="s">
        <v>13</v>
      </c>
      <c r="AI52" s="100"/>
      <c r="AJ52" s="100"/>
      <c r="AK52" s="100"/>
      <c r="AL52" s="100"/>
      <c r="AM52" s="100"/>
      <c r="AN52" s="100"/>
      <c r="AO52" s="100"/>
      <c r="AP52" s="100"/>
      <c r="AQ52" s="100"/>
      <c r="AR52" s="100"/>
      <c r="AS52" s="100"/>
      <c r="AT52" s="100"/>
      <c r="AU52" s="102" t="s">
        <v>69</v>
      </c>
      <c r="AV52" s="102"/>
      <c r="AW52" s="102"/>
      <c r="AX52" s="102"/>
      <c r="AY52" s="100" t="s">
        <v>13</v>
      </c>
      <c r="AZ52" s="100"/>
      <c r="BA52" s="103"/>
    </row>
    <row r="53" spans="1:53" ht="12" hidden="1" customHeight="1" x14ac:dyDescent="0.3">
      <c r="A53" s="49" t="s">
        <v>65</v>
      </c>
      <c r="B53" s="50">
        <v>8</v>
      </c>
      <c r="C53" s="63">
        <v>41933</v>
      </c>
      <c r="D53" s="51" t="b">
        <f t="shared" si="30"/>
        <v>0</v>
      </c>
      <c r="E53" s="52" t="b">
        <f t="shared" ref="E53:E58" si="54">IF(COUNTIF(Z53:BA53,"Cardio.")&gt;0, "Cardio1")</f>
        <v>0</v>
      </c>
      <c r="F53" s="52" t="b">
        <f t="shared" ref="F53:F58" si="55">IF(COUNTIF(Z53:BA53,"Cardio")&gt;0, "Cardio2")</f>
        <v>0</v>
      </c>
      <c r="G53" s="52" t="b">
        <f t="shared" si="33"/>
        <v>0</v>
      </c>
      <c r="H53" s="52" t="b">
        <f t="shared" si="34"/>
        <v>0</v>
      </c>
      <c r="I53" s="52" t="b">
        <f t="shared" si="35"/>
        <v>0</v>
      </c>
      <c r="J53" s="52" t="b">
        <f t="shared" si="36"/>
        <v>0</v>
      </c>
      <c r="K53" s="52" t="b">
        <f t="shared" si="37"/>
        <v>0</v>
      </c>
      <c r="L53" s="53" t="b">
        <f t="shared" si="38"/>
        <v>0</v>
      </c>
      <c r="M53" s="52" t="b">
        <f t="shared" si="39"/>
        <v>0</v>
      </c>
      <c r="N53" s="54" t="b">
        <f t="shared" si="40"/>
        <v>0</v>
      </c>
      <c r="O53" s="52" t="b">
        <f t="shared" si="41"/>
        <v>0</v>
      </c>
      <c r="P53" s="52" t="b">
        <f t="shared" si="42"/>
        <v>0</v>
      </c>
      <c r="Q53" s="52" t="str">
        <f t="shared" si="43"/>
        <v>Récupération</v>
      </c>
      <c r="R53" s="52" t="b">
        <f t="shared" si="44"/>
        <v>0</v>
      </c>
      <c r="S53" s="52" t="b">
        <f t="shared" si="45"/>
        <v>0</v>
      </c>
      <c r="T53" s="52" t="b">
        <f t="shared" si="46"/>
        <v>0</v>
      </c>
      <c r="U53" s="52" t="b">
        <f t="shared" si="47"/>
        <v>0</v>
      </c>
      <c r="V53" s="52" t="b">
        <f t="shared" si="48"/>
        <v>0</v>
      </c>
      <c r="W53" s="52" t="str">
        <f t="shared" si="49"/>
        <v>Volley matin</v>
      </c>
      <c r="X53" s="52" t="str">
        <f t="shared" si="50"/>
        <v>Volley après-midi</v>
      </c>
      <c r="Y53" s="55" t="b">
        <f t="shared" si="51"/>
        <v>0</v>
      </c>
      <c r="Z53" s="90" t="s">
        <v>13</v>
      </c>
      <c r="AA53" s="91"/>
      <c r="AB53" s="91"/>
      <c r="AC53" s="91"/>
      <c r="AD53" s="96" t="s">
        <v>71</v>
      </c>
      <c r="AE53" s="96"/>
      <c r="AF53" s="96"/>
      <c r="AG53" s="96"/>
      <c r="AH53" s="91" t="s">
        <v>13</v>
      </c>
      <c r="AI53" s="91"/>
      <c r="AJ53" s="91"/>
      <c r="AK53" s="91"/>
      <c r="AL53" s="91"/>
      <c r="AM53" s="91"/>
      <c r="AN53" s="91"/>
      <c r="AO53" s="91"/>
      <c r="AP53" s="91"/>
      <c r="AQ53" s="91"/>
      <c r="AR53" s="91"/>
      <c r="AS53" s="91"/>
      <c r="AT53" s="91"/>
      <c r="AU53" s="96" t="s">
        <v>69</v>
      </c>
      <c r="AV53" s="96"/>
      <c r="AW53" s="96"/>
      <c r="AX53" s="96"/>
      <c r="AY53" s="91" t="s">
        <v>13</v>
      </c>
      <c r="AZ53" s="91"/>
      <c r="BA53" s="94"/>
    </row>
    <row r="54" spans="1:53" ht="12" hidden="1" customHeight="1" x14ac:dyDescent="0.3">
      <c r="A54" s="49" t="s">
        <v>66</v>
      </c>
      <c r="B54" s="50">
        <v>8</v>
      </c>
      <c r="C54" s="63">
        <v>41934</v>
      </c>
      <c r="D54" s="51" t="b">
        <f t="shared" si="30"/>
        <v>0</v>
      </c>
      <c r="E54" s="52" t="b">
        <f t="shared" si="54"/>
        <v>0</v>
      </c>
      <c r="F54" s="52" t="b">
        <f t="shared" si="55"/>
        <v>0</v>
      </c>
      <c r="G54" s="52" t="b">
        <f t="shared" si="33"/>
        <v>0</v>
      </c>
      <c r="H54" s="52" t="b">
        <f t="shared" si="34"/>
        <v>0</v>
      </c>
      <c r="I54" s="52" t="b">
        <f t="shared" si="35"/>
        <v>0</v>
      </c>
      <c r="J54" s="52" t="b">
        <f t="shared" si="36"/>
        <v>0</v>
      </c>
      <c r="K54" s="52" t="b">
        <f t="shared" si="37"/>
        <v>0</v>
      </c>
      <c r="L54" s="53" t="b">
        <f t="shared" si="38"/>
        <v>0</v>
      </c>
      <c r="M54" s="52" t="str">
        <f t="shared" si="39"/>
        <v>Musculation matin</v>
      </c>
      <c r="N54" s="54" t="b">
        <f t="shared" si="40"/>
        <v>0</v>
      </c>
      <c r="O54" s="52" t="b">
        <f t="shared" si="41"/>
        <v>0</v>
      </c>
      <c r="P54" s="52" t="b">
        <f t="shared" si="42"/>
        <v>0</v>
      </c>
      <c r="Q54" s="52" t="str">
        <f t="shared" si="43"/>
        <v>Récupération</v>
      </c>
      <c r="R54" s="52" t="b">
        <f t="shared" si="44"/>
        <v>0</v>
      </c>
      <c r="S54" s="52" t="b">
        <f t="shared" si="45"/>
        <v>0</v>
      </c>
      <c r="T54" s="52" t="b">
        <f t="shared" si="46"/>
        <v>0</v>
      </c>
      <c r="U54" s="52" t="b">
        <f t="shared" si="47"/>
        <v>0</v>
      </c>
      <c r="V54" s="52" t="b">
        <f t="shared" si="48"/>
        <v>0</v>
      </c>
      <c r="W54" s="52" t="b">
        <f t="shared" si="49"/>
        <v>0</v>
      </c>
      <c r="X54" s="52" t="str">
        <f t="shared" si="50"/>
        <v>Volley après-midi</v>
      </c>
      <c r="Y54" s="55" t="b">
        <f t="shared" si="51"/>
        <v>0</v>
      </c>
      <c r="Z54" s="90" t="s">
        <v>13</v>
      </c>
      <c r="AA54" s="91"/>
      <c r="AB54" s="91"/>
      <c r="AC54" s="91"/>
      <c r="AD54" s="95" t="s">
        <v>9</v>
      </c>
      <c r="AE54" s="95"/>
      <c r="AF54" s="95"/>
      <c r="AG54" s="95"/>
      <c r="AH54" s="91" t="s">
        <v>13</v>
      </c>
      <c r="AI54" s="91"/>
      <c r="AJ54" s="91"/>
      <c r="AK54" s="91"/>
      <c r="AL54" s="91"/>
      <c r="AM54" s="91"/>
      <c r="AN54" s="91"/>
      <c r="AO54" s="91"/>
      <c r="AP54" s="91"/>
      <c r="AQ54" s="91"/>
      <c r="AR54" s="91"/>
      <c r="AS54" s="91"/>
      <c r="AT54" s="91"/>
      <c r="AU54" s="96" t="s">
        <v>69</v>
      </c>
      <c r="AV54" s="96"/>
      <c r="AW54" s="96"/>
      <c r="AX54" s="96"/>
      <c r="AY54" s="91" t="s">
        <v>13</v>
      </c>
      <c r="AZ54" s="91"/>
      <c r="BA54" s="94"/>
    </row>
    <row r="55" spans="1:53" ht="12" hidden="1" customHeight="1" x14ac:dyDescent="0.3">
      <c r="A55" s="49" t="s">
        <v>23</v>
      </c>
      <c r="B55" s="50">
        <v>8</v>
      </c>
      <c r="C55" s="63">
        <v>41935</v>
      </c>
      <c r="D55" s="51" t="b">
        <f t="shared" si="30"/>
        <v>0</v>
      </c>
      <c r="E55" s="52" t="b">
        <f t="shared" si="54"/>
        <v>0</v>
      </c>
      <c r="F55" s="52" t="b">
        <f t="shared" si="55"/>
        <v>0</v>
      </c>
      <c r="G55" s="52" t="b">
        <f t="shared" si="33"/>
        <v>0</v>
      </c>
      <c r="H55" s="52" t="b">
        <f t="shared" si="34"/>
        <v>0</v>
      </c>
      <c r="I55" s="52" t="b">
        <f t="shared" si="35"/>
        <v>0</v>
      </c>
      <c r="J55" s="52" t="b">
        <f t="shared" si="36"/>
        <v>0</v>
      </c>
      <c r="K55" s="52" t="b">
        <f t="shared" si="37"/>
        <v>0</v>
      </c>
      <c r="L55" s="53" t="b">
        <f t="shared" si="38"/>
        <v>0</v>
      </c>
      <c r="M55" s="52" t="b">
        <f t="shared" si="39"/>
        <v>0</v>
      </c>
      <c r="N55" s="54" t="b">
        <f t="shared" si="40"/>
        <v>0</v>
      </c>
      <c r="O55" s="52" t="b">
        <f t="shared" si="41"/>
        <v>0</v>
      </c>
      <c r="P55" s="52" t="b">
        <f t="shared" si="42"/>
        <v>0</v>
      </c>
      <c r="Q55" s="52" t="str">
        <f t="shared" si="43"/>
        <v>Récupération</v>
      </c>
      <c r="R55" s="52" t="str">
        <f t="shared" si="44"/>
        <v>Repos matin</v>
      </c>
      <c r="S55" s="52" t="b">
        <f t="shared" si="45"/>
        <v>0</v>
      </c>
      <c r="T55" s="52" t="b">
        <f t="shared" si="46"/>
        <v>0</v>
      </c>
      <c r="U55" s="52" t="b">
        <f t="shared" si="47"/>
        <v>0</v>
      </c>
      <c r="V55" s="52" t="b">
        <f t="shared" si="48"/>
        <v>0</v>
      </c>
      <c r="W55" s="52" t="b">
        <f t="shared" si="49"/>
        <v>0</v>
      </c>
      <c r="X55" s="52" t="str">
        <f t="shared" si="50"/>
        <v>Volley après-midi</v>
      </c>
      <c r="Y55" s="55" t="b">
        <f t="shared" si="51"/>
        <v>0</v>
      </c>
      <c r="Z55" s="97" t="s">
        <v>14</v>
      </c>
      <c r="AA55" s="98"/>
      <c r="AB55" s="98"/>
      <c r="AC55" s="98"/>
      <c r="AD55" s="98"/>
      <c r="AE55" s="98"/>
      <c r="AF55" s="98"/>
      <c r="AG55" s="98"/>
      <c r="AH55" s="98"/>
      <c r="AI55" s="98"/>
      <c r="AJ55" s="98"/>
      <c r="AK55" s="98"/>
      <c r="AL55" s="98"/>
      <c r="AM55" s="98"/>
      <c r="AN55" s="98"/>
      <c r="AO55" s="98"/>
      <c r="AP55" s="98"/>
      <c r="AQ55" s="98"/>
      <c r="AR55" s="98"/>
      <c r="AS55" s="98"/>
      <c r="AT55" s="98"/>
      <c r="AU55" s="96" t="s">
        <v>69</v>
      </c>
      <c r="AV55" s="96"/>
      <c r="AW55" s="96"/>
      <c r="AX55" s="96"/>
      <c r="AY55" s="91" t="s">
        <v>13</v>
      </c>
      <c r="AZ55" s="91"/>
      <c r="BA55" s="94"/>
    </row>
    <row r="56" spans="1:53" ht="12" hidden="1" customHeight="1" x14ac:dyDescent="0.3">
      <c r="A56" s="49" t="s">
        <v>67</v>
      </c>
      <c r="B56" s="50">
        <v>8</v>
      </c>
      <c r="C56" s="63">
        <v>41936</v>
      </c>
      <c r="D56" s="51" t="b">
        <f t="shared" si="30"/>
        <v>0</v>
      </c>
      <c r="E56" s="52" t="b">
        <f t="shared" si="54"/>
        <v>0</v>
      </c>
      <c r="F56" s="52" t="b">
        <f t="shared" si="55"/>
        <v>0</v>
      </c>
      <c r="G56" s="52" t="b">
        <f t="shared" si="33"/>
        <v>0</v>
      </c>
      <c r="H56" s="52" t="b">
        <f t="shared" si="34"/>
        <v>0</v>
      </c>
      <c r="I56" s="52" t="b">
        <f t="shared" si="35"/>
        <v>0</v>
      </c>
      <c r="J56" s="52" t="b">
        <f t="shared" si="36"/>
        <v>0</v>
      </c>
      <c r="K56" s="52" t="b">
        <f t="shared" si="37"/>
        <v>0</v>
      </c>
      <c r="L56" s="53" t="b">
        <f t="shared" si="38"/>
        <v>0</v>
      </c>
      <c r="M56" s="52" t="str">
        <f t="shared" si="39"/>
        <v>Musculation matin</v>
      </c>
      <c r="N56" s="54" t="b">
        <f t="shared" si="40"/>
        <v>0</v>
      </c>
      <c r="O56" s="52" t="b">
        <f t="shared" si="41"/>
        <v>0</v>
      </c>
      <c r="P56" s="52" t="b">
        <f t="shared" si="42"/>
        <v>0</v>
      </c>
      <c r="Q56" s="52" t="str">
        <f t="shared" si="43"/>
        <v>Récupération</v>
      </c>
      <c r="R56" s="52" t="b">
        <f t="shared" si="44"/>
        <v>0</v>
      </c>
      <c r="S56" s="52" t="b">
        <f t="shared" si="45"/>
        <v>0</v>
      </c>
      <c r="T56" s="52" t="b">
        <f t="shared" si="46"/>
        <v>0</v>
      </c>
      <c r="U56" s="52" t="b">
        <f t="shared" si="47"/>
        <v>0</v>
      </c>
      <c r="V56" s="52" t="b">
        <f t="shared" si="48"/>
        <v>0</v>
      </c>
      <c r="W56" s="52" t="b">
        <f t="shared" si="49"/>
        <v>0</v>
      </c>
      <c r="X56" s="52" t="str">
        <f t="shared" si="50"/>
        <v>Volley après-midi</v>
      </c>
      <c r="Y56" s="55" t="b">
        <f t="shared" si="51"/>
        <v>0</v>
      </c>
      <c r="Z56" s="90" t="s">
        <v>13</v>
      </c>
      <c r="AA56" s="91"/>
      <c r="AB56" s="91"/>
      <c r="AC56" s="91"/>
      <c r="AD56" s="95" t="s">
        <v>9</v>
      </c>
      <c r="AE56" s="95"/>
      <c r="AF56" s="95"/>
      <c r="AG56" s="95"/>
      <c r="AH56" s="91" t="s">
        <v>13</v>
      </c>
      <c r="AI56" s="91"/>
      <c r="AJ56" s="91"/>
      <c r="AK56" s="91"/>
      <c r="AL56" s="91"/>
      <c r="AM56" s="91"/>
      <c r="AN56" s="91"/>
      <c r="AO56" s="91"/>
      <c r="AP56" s="91"/>
      <c r="AQ56" s="91"/>
      <c r="AR56" s="91"/>
      <c r="AS56" s="91"/>
      <c r="AT56" s="91"/>
      <c r="AU56" s="96" t="s">
        <v>69</v>
      </c>
      <c r="AV56" s="96"/>
      <c r="AW56" s="96"/>
      <c r="AX56" s="96"/>
      <c r="AY56" s="91" t="s">
        <v>13</v>
      </c>
      <c r="AZ56" s="91"/>
      <c r="BA56" s="94"/>
    </row>
    <row r="57" spans="1:53" ht="12" hidden="1" customHeight="1" x14ac:dyDescent="0.3">
      <c r="A57" s="49" t="s">
        <v>24</v>
      </c>
      <c r="B57" s="50">
        <v>8</v>
      </c>
      <c r="C57" s="63">
        <v>41937</v>
      </c>
      <c r="D57" s="51" t="b">
        <f t="shared" si="30"/>
        <v>0</v>
      </c>
      <c r="E57" s="52" t="b">
        <f t="shared" si="54"/>
        <v>0</v>
      </c>
      <c r="F57" s="52" t="b">
        <f t="shared" si="55"/>
        <v>0</v>
      </c>
      <c r="G57" s="52" t="str">
        <f t="shared" si="33"/>
        <v>Décrassage</v>
      </c>
      <c r="H57" s="52" t="b">
        <f t="shared" si="34"/>
        <v>0</v>
      </c>
      <c r="I57" s="52" t="str">
        <f t="shared" si="35"/>
        <v>Match officiel domicile</v>
      </c>
      <c r="J57" s="52" t="b">
        <f t="shared" si="36"/>
        <v>0</v>
      </c>
      <c r="K57" s="52" t="b">
        <f t="shared" si="37"/>
        <v>0</v>
      </c>
      <c r="L57" s="53" t="b">
        <f t="shared" si="38"/>
        <v>0</v>
      </c>
      <c r="M57" s="52" t="b">
        <f t="shared" si="39"/>
        <v>0</v>
      </c>
      <c r="N57" s="54" t="b">
        <f t="shared" si="40"/>
        <v>0</v>
      </c>
      <c r="O57" s="52" t="b">
        <f t="shared" si="41"/>
        <v>0</v>
      </c>
      <c r="P57" s="52" t="b">
        <f t="shared" si="42"/>
        <v>0</v>
      </c>
      <c r="Q57" s="52" t="str">
        <f t="shared" si="43"/>
        <v>Récupération</v>
      </c>
      <c r="R57" s="52" t="b">
        <f t="shared" si="44"/>
        <v>0</v>
      </c>
      <c r="S57" s="52" t="b">
        <f t="shared" si="45"/>
        <v>0</v>
      </c>
      <c r="T57" s="52" t="b">
        <f t="shared" si="46"/>
        <v>0</v>
      </c>
      <c r="U57" s="52" t="b">
        <f t="shared" si="47"/>
        <v>0</v>
      </c>
      <c r="V57" s="52" t="b">
        <f t="shared" si="48"/>
        <v>0</v>
      </c>
      <c r="W57" s="52" t="b">
        <f t="shared" si="49"/>
        <v>0</v>
      </c>
      <c r="X57" s="52" t="b">
        <f t="shared" si="50"/>
        <v>0</v>
      </c>
      <c r="Y57" s="55" t="b">
        <f t="shared" si="51"/>
        <v>0</v>
      </c>
      <c r="Z57" s="90" t="s">
        <v>13</v>
      </c>
      <c r="AA57" s="91"/>
      <c r="AB57" s="91"/>
      <c r="AC57" s="91"/>
      <c r="AD57" s="92" t="s">
        <v>3</v>
      </c>
      <c r="AE57" s="92"/>
      <c r="AF57" s="92"/>
      <c r="AG57" s="92"/>
      <c r="AH57" s="91" t="s">
        <v>13</v>
      </c>
      <c r="AI57" s="91"/>
      <c r="AJ57" s="91"/>
      <c r="AK57" s="91"/>
      <c r="AL57" s="91"/>
      <c r="AM57" s="91"/>
      <c r="AN57" s="91"/>
      <c r="AO57" s="91"/>
      <c r="AP57" s="91"/>
      <c r="AQ57" s="91"/>
      <c r="AR57" s="91"/>
      <c r="AS57" s="91"/>
      <c r="AT57" s="91"/>
      <c r="AU57" s="93" t="s">
        <v>5</v>
      </c>
      <c r="AV57" s="93"/>
      <c r="AW57" s="93"/>
      <c r="AX57" s="93"/>
      <c r="AY57" s="91" t="s">
        <v>13</v>
      </c>
      <c r="AZ57" s="91"/>
      <c r="BA57" s="94"/>
    </row>
    <row r="58" spans="1:53" ht="12" hidden="1" customHeight="1" thickBot="1" x14ac:dyDescent="0.3">
      <c r="A58" s="49" t="s">
        <v>68</v>
      </c>
      <c r="B58" s="56">
        <v>8</v>
      </c>
      <c r="C58" s="64">
        <v>41938</v>
      </c>
      <c r="D58" s="57" t="b">
        <f t="shared" si="30"/>
        <v>0</v>
      </c>
      <c r="E58" s="58" t="b">
        <f t="shared" si="54"/>
        <v>0</v>
      </c>
      <c r="F58" s="58" t="b">
        <f t="shared" si="55"/>
        <v>0</v>
      </c>
      <c r="G58" s="58" t="b">
        <f t="shared" si="33"/>
        <v>0</v>
      </c>
      <c r="H58" s="58" t="b">
        <f t="shared" si="34"/>
        <v>0</v>
      </c>
      <c r="I58" s="58" t="b">
        <f t="shared" si="35"/>
        <v>0</v>
      </c>
      <c r="J58" s="58" t="b">
        <f t="shared" si="36"/>
        <v>0</v>
      </c>
      <c r="K58" s="58" t="b">
        <f t="shared" si="37"/>
        <v>0</v>
      </c>
      <c r="L58" s="59" t="b">
        <f t="shared" si="38"/>
        <v>0</v>
      </c>
      <c r="M58" s="58" t="b">
        <f t="shared" si="39"/>
        <v>0</v>
      </c>
      <c r="N58" s="60" t="b">
        <f t="shared" si="40"/>
        <v>0</v>
      </c>
      <c r="O58" s="58" t="b">
        <f t="shared" si="41"/>
        <v>0</v>
      </c>
      <c r="P58" s="58" t="b">
        <f t="shared" si="42"/>
        <v>0</v>
      </c>
      <c r="Q58" s="58" t="b">
        <f t="shared" si="43"/>
        <v>0</v>
      </c>
      <c r="R58" s="58" t="b">
        <f t="shared" si="44"/>
        <v>0</v>
      </c>
      <c r="S58" s="58" t="b">
        <f t="shared" si="45"/>
        <v>0</v>
      </c>
      <c r="T58" s="58" t="str">
        <f t="shared" si="46"/>
        <v>Repos journée</v>
      </c>
      <c r="U58" s="58" t="b">
        <f t="shared" si="47"/>
        <v>0</v>
      </c>
      <c r="V58" s="58" t="b">
        <f t="shared" si="48"/>
        <v>0</v>
      </c>
      <c r="W58" s="58" t="b">
        <f t="shared" si="49"/>
        <v>0</v>
      </c>
      <c r="X58" s="58" t="b">
        <f t="shared" si="50"/>
        <v>0</v>
      </c>
      <c r="Y58" s="61" t="b">
        <f t="shared" si="51"/>
        <v>0</v>
      </c>
      <c r="Z58" s="87" t="s">
        <v>16</v>
      </c>
      <c r="AA58" s="88"/>
      <c r="AB58" s="88"/>
      <c r="AC58" s="88"/>
      <c r="AD58" s="88"/>
      <c r="AE58" s="88"/>
      <c r="AF58" s="88"/>
      <c r="AG58" s="88"/>
      <c r="AH58" s="88"/>
      <c r="AI58" s="88"/>
      <c r="AJ58" s="88"/>
      <c r="AK58" s="88"/>
      <c r="AL58" s="88"/>
      <c r="AM58" s="88"/>
      <c r="AN58" s="88"/>
      <c r="AO58" s="88"/>
      <c r="AP58" s="88"/>
      <c r="AQ58" s="88"/>
      <c r="AR58" s="88"/>
      <c r="AS58" s="88"/>
      <c r="AT58" s="88"/>
      <c r="AU58" s="88"/>
      <c r="AV58" s="88"/>
      <c r="AW58" s="88"/>
      <c r="AX58" s="88"/>
      <c r="AY58" s="88"/>
      <c r="AZ58" s="88"/>
      <c r="BA58" s="89"/>
    </row>
    <row r="59" spans="1:53" ht="15" x14ac:dyDescent="0.25">
      <c r="A59" s="68" t="s">
        <v>73</v>
      </c>
      <c r="B59" s="63" t="s">
        <v>73</v>
      </c>
      <c r="C59" s="63" t="s">
        <v>73</v>
      </c>
      <c r="D59" s="69"/>
      <c r="E59" s="70"/>
      <c r="F59" s="70"/>
      <c r="G59" s="70"/>
      <c r="H59" s="70"/>
      <c r="I59" s="70"/>
      <c r="J59" s="70"/>
      <c r="K59" s="70"/>
      <c r="L59" s="70"/>
      <c r="M59" s="70">
        <f ca="1">SUMPRODUCT((SUBTOTAL(3,INDIRECT("f"&amp;ROW(M3:M58)))*(M3:M58="Musculation matin") ))</f>
        <v>7</v>
      </c>
      <c r="N59" s="70"/>
      <c r="O59" s="71"/>
      <c r="P59" s="71"/>
      <c r="Q59" s="70"/>
      <c r="R59" s="72"/>
      <c r="S59" s="73"/>
      <c r="T59" s="70"/>
      <c r="U59" s="70"/>
      <c r="V59" s="70"/>
      <c r="W59" s="74"/>
      <c r="X59" s="70"/>
      <c r="Y59" s="75"/>
      <c r="Z59" s="83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</row>
    <row r="60" spans="1:53" ht="15.75" customHeight="1" thickBot="1" x14ac:dyDescent="0.3">
      <c r="A60" s="76" t="s">
        <v>74</v>
      </c>
      <c r="B60" s="77" t="s">
        <v>74</v>
      </c>
      <c r="C60" s="78" t="s">
        <v>75</v>
      </c>
      <c r="D60" s="81">
        <f>COUNTIF(D3:D58,"Balnéo")</f>
        <v>0</v>
      </c>
      <c r="E60" s="79">
        <f>COUNTIF(E3:E58,"Cardio matin")</f>
        <v>0</v>
      </c>
      <c r="F60" s="79">
        <f>COUNTIF(F3:F58,"Cardio après-midi")</f>
        <v>0</v>
      </c>
      <c r="G60" s="79">
        <f>COUNTIF(G3:G58,"Décrassage")</f>
        <v>2</v>
      </c>
      <c r="H60" s="79">
        <f>COUNTIF(H3:H58,"Match amical")</f>
        <v>6</v>
      </c>
      <c r="I60" s="79">
        <f>COUNTIF(I3:I58,"Match officiel domicile")</f>
        <v>1</v>
      </c>
      <c r="J60" s="79">
        <f>COUNTIF(J3:J58,"Match officiel extérieur")</f>
        <v>0</v>
      </c>
      <c r="K60" s="79">
        <f>COUNTIF(K3:K58,"Muscu + Cardio matin")</f>
        <v>3</v>
      </c>
      <c r="L60" s="79">
        <f>COUNTIF(L3:L58,"Muscu + Cardio après-midi")</f>
        <v>0</v>
      </c>
      <c r="M60" s="79">
        <f>COUNTIF(M3:M58,"Musculation matin")</f>
        <v>25</v>
      </c>
      <c r="N60" s="79">
        <f>COUNTIF(N3:N58,"Musculation après-midi")</f>
        <v>2</v>
      </c>
      <c r="O60" s="79">
        <f>COUNTIF(O3:O58,"Volley / Muscu matin")</f>
        <v>0</v>
      </c>
      <c r="P60" s="79">
        <f>COUNTIF(P3:P58,"Volley / Muscu après-midi")</f>
        <v>0</v>
      </c>
      <c r="Q60" s="79">
        <f>COUNTIF(Q3:Q58,"Récupération")</f>
        <v>45</v>
      </c>
      <c r="R60" s="79">
        <f>COUNTIF(R3:R58,"Volley après-midi")</f>
        <v>0</v>
      </c>
      <c r="S60" s="79">
        <f>COUNTIF(S3:S58,"Volley après-midi")</f>
        <v>0</v>
      </c>
      <c r="T60" s="79">
        <f>COUNTIF(T3:T58,"Volley après-midi")</f>
        <v>0</v>
      </c>
      <c r="U60" s="79">
        <f>COUNTIF(U3:U58,"Vacances")</f>
        <v>0</v>
      </c>
      <c r="V60" s="79">
        <f>COUNTIF(V3:V58,"Vidéo")</f>
        <v>0</v>
      </c>
      <c r="W60" s="79">
        <f>COUNTIF(W3:W58,"Volley matin")</f>
        <v>5</v>
      </c>
      <c r="X60" s="79">
        <f>COUNTIF(X3:X58,"Volley après-midi")</f>
        <v>31</v>
      </c>
      <c r="Y60" s="82">
        <f>COUNTIF(Y3:Y58,"Voyage")</f>
        <v>0</v>
      </c>
      <c r="Z60" s="85"/>
      <c r="AA60" s="86"/>
      <c r="AB60" s="86"/>
      <c r="AC60" s="86"/>
      <c r="AD60" s="86"/>
      <c r="AE60" s="86"/>
      <c r="AF60" s="86"/>
      <c r="AG60" s="86"/>
      <c r="AH60" s="86"/>
      <c r="AI60" s="86"/>
      <c r="AJ60" s="86"/>
      <c r="AK60" s="86"/>
      <c r="AL60" s="86"/>
      <c r="AM60" s="86"/>
      <c r="AN60" s="86"/>
      <c r="AO60" s="86"/>
      <c r="AP60" s="86"/>
      <c r="AQ60" s="86"/>
      <c r="AR60" s="86"/>
      <c r="AS60" s="86"/>
      <c r="AT60" s="86"/>
      <c r="AU60" s="86"/>
      <c r="AV60" s="86"/>
      <c r="AW60" s="86"/>
      <c r="AX60" s="86"/>
      <c r="AY60" s="86"/>
      <c r="AZ60" s="86"/>
      <c r="BA60" s="86"/>
    </row>
  </sheetData>
  <mergeCells count="207">
    <mergeCell ref="Z4:AC4"/>
    <mergeCell ref="AD4:AG4"/>
    <mergeCell ref="AH4:AT4"/>
    <mergeCell ref="AU4:AX4"/>
    <mergeCell ref="AY4:BA4"/>
    <mergeCell ref="Z5:BA5"/>
    <mergeCell ref="Z3:AC3"/>
    <mergeCell ref="AD3:AG3"/>
    <mergeCell ref="AH3:AT3"/>
    <mergeCell ref="AU3:AX3"/>
    <mergeCell ref="AY3:BA3"/>
    <mergeCell ref="Z8:AC8"/>
    <mergeCell ref="AD8:AG8"/>
    <mergeCell ref="AH8:BA8"/>
    <mergeCell ref="Z7:AC7"/>
    <mergeCell ref="AD7:AG7"/>
    <mergeCell ref="AH7:AT7"/>
    <mergeCell ref="AU7:AX7"/>
    <mergeCell ref="AY7:BA7"/>
    <mergeCell ref="Z6:AC6"/>
    <mergeCell ref="AD6:AG6"/>
    <mergeCell ref="AH6:AT6"/>
    <mergeCell ref="AU6:AX6"/>
    <mergeCell ref="AY6:BA6"/>
    <mergeCell ref="Z11:AC11"/>
    <mergeCell ref="AD11:AG11"/>
    <mergeCell ref="AH11:AT11"/>
    <mergeCell ref="AU11:AX11"/>
    <mergeCell ref="AY11:BA11"/>
    <mergeCell ref="Z12:BA12"/>
    <mergeCell ref="Z9:BA9"/>
    <mergeCell ref="Z10:AC10"/>
    <mergeCell ref="AD10:AG10"/>
    <mergeCell ref="AH10:AT10"/>
    <mergeCell ref="AU10:AX10"/>
    <mergeCell ref="AY10:BA10"/>
    <mergeCell ref="Z15:AC15"/>
    <mergeCell ref="AD15:AG15"/>
    <mergeCell ref="AH15:BA15"/>
    <mergeCell ref="Z14:AC14"/>
    <mergeCell ref="AD14:AG14"/>
    <mergeCell ref="AH14:AT14"/>
    <mergeCell ref="AU14:AX14"/>
    <mergeCell ref="AY14:BA14"/>
    <mergeCell ref="Z13:AC13"/>
    <mergeCell ref="AD13:AG13"/>
    <mergeCell ref="AH13:AT13"/>
    <mergeCell ref="AU13:AX13"/>
    <mergeCell ref="AY13:BA13"/>
    <mergeCell ref="Z18:AC18"/>
    <mergeCell ref="AD18:AG18"/>
    <mergeCell ref="AH18:AT18"/>
    <mergeCell ref="AU18:AX18"/>
    <mergeCell ref="AY18:BA18"/>
    <mergeCell ref="Z19:AC19"/>
    <mergeCell ref="AD19:AG19"/>
    <mergeCell ref="Z16:BA16"/>
    <mergeCell ref="Z17:AT17"/>
    <mergeCell ref="AU17:AX17"/>
    <mergeCell ref="AY17:BA17"/>
    <mergeCell ref="Z22:AC22"/>
    <mergeCell ref="AD22:AG22"/>
    <mergeCell ref="AH22:BA22"/>
    <mergeCell ref="Z21:AC21"/>
    <mergeCell ref="AD21:AG21"/>
    <mergeCell ref="AH21:AT21"/>
    <mergeCell ref="AU21:AX21"/>
    <mergeCell ref="AY21:BA21"/>
    <mergeCell ref="AH19:AT19"/>
    <mergeCell ref="AU19:AX19"/>
    <mergeCell ref="AY19:BA19"/>
    <mergeCell ref="Z20:AT20"/>
    <mergeCell ref="AU20:AX20"/>
    <mergeCell ref="AY20:BA20"/>
    <mergeCell ref="Z25:AC25"/>
    <mergeCell ref="AD25:AG25"/>
    <mergeCell ref="AH25:AT25"/>
    <mergeCell ref="AU25:AX25"/>
    <mergeCell ref="AY25:BA25"/>
    <mergeCell ref="Z26:AC26"/>
    <mergeCell ref="AD26:AG26"/>
    <mergeCell ref="Z23:BA23"/>
    <mergeCell ref="Z24:AT24"/>
    <mergeCell ref="AU24:AX24"/>
    <mergeCell ref="AY24:BA24"/>
    <mergeCell ref="Z28:AC28"/>
    <mergeCell ref="AD28:AG28"/>
    <mergeCell ref="AH28:AT28"/>
    <mergeCell ref="AU28:AX28"/>
    <mergeCell ref="AY28:BA28"/>
    <mergeCell ref="AH26:AT26"/>
    <mergeCell ref="AU26:AX26"/>
    <mergeCell ref="AY26:BA26"/>
    <mergeCell ref="Z27:AT27"/>
    <mergeCell ref="AU27:AX27"/>
    <mergeCell ref="AY27:BA27"/>
    <mergeCell ref="Z30:BA30"/>
    <mergeCell ref="Z31:AC31"/>
    <mergeCell ref="AD31:AG31"/>
    <mergeCell ref="AH31:AT31"/>
    <mergeCell ref="AU31:AX31"/>
    <mergeCell ref="AY31:BA31"/>
    <mergeCell ref="Z29:AC29"/>
    <mergeCell ref="AD29:AG29"/>
    <mergeCell ref="AH29:BA29"/>
    <mergeCell ref="AH33:BA33"/>
    <mergeCell ref="Z34:AT34"/>
    <mergeCell ref="AU34:AX34"/>
    <mergeCell ref="AY34:BA34"/>
    <mergeCell ref="Z32:AC32"/>
    <mergeCell ref="AD32:AG32"/>
    <mergeCell ref="AH32:AT32"/>
    <mergeCell ref="AU32:AX32"/>
    <mergeCell ref="AY32:BA32"/>
    <mergeCell ref="Z33:AC33"/>
    <mergeCell ref="AD33:AG33"/>
    <mergeCell ref="Z36:AC36"/>
    <mergeCell ref="AD36:AG36"/>
    <mergeCell ref="AH36:AT36"/>
    <mergeCell ref="AU36:AX36"/>
    <mergeCell ref="AY36:BA36"/>
    <mergeCell ref="Z35:AC35"/>
    <mergeCell ref="AD35:AG35"/>
    <mergeCell ref="AH35:AT35"/>
    <mergeCell ref="AU35:AX35"/>
    <mergeCell ref="AY35:BA35"/>
    <mergeCell ref="Z39:AC39"/>
    <mergeCell ref="AD39:AG39"/>
    <mergeCell ref="AH39:AT39"/>
    <mergeCell ref="AU39:AX39"/>
    <mergeCell ref="AY39:BA39"/>
    <mergeCell ref="Z40:AT40"/>
    <mergeCell ref="AU40:AX40"/>
    <mergeCell ref="Z37:BA37"/>
    <mergeCell ref="Z38:AT38"/>
    <mergeCell ref="AU38:AX38"/>
    <mergeCell ref="AY38:BA38"/>
    <mergeCell ref="Z43:BA43"/>
    <mergeCell ref="Z44:BA44"/>
    <mergeCell ref="Z42:AC42"/>
    <mergeCell ref="AD42:AG42"/>
    <mergeCell ref="AH42:AT42"/>
    <mergeCell ref="AU42:AX42"/>
    <mergeCell ref="AY42:BA42"/>
    <mergeCell ref="AY40:BA40"/>
    <mergeCell ref="Z41:AT41"/>
    <mergeCell ref="AU41:AX41"/>
    <mergeCell ref="AY41:BA41"/>
    <mergeCell ref="Z46:AC46"/>
    <mergeCell ref="AD46:AG46"/>
    <mergeCell ref="AH46:AT46"/>
    <mergeCell ref="AU46:AX46"/>
    <mergeCell ref="AY46:BA46"/>
    <mergeCell ref="Z47:AC47"/>
    <mergeCell ref="Z45:AC45"/>
    <mergeCell ref="AD45:AG45"/>
    <mergeCell ref="AH45:AT45"/>
    <mergeCell ref="AU45:AX45"/>
    <mergeCell ref="AY45:BA45"/>
    <mergeCell ref="Z48:AT48"/>
    <mergeCell ref="AU48:AX48"/>
    <mergeCell ref="AY48:BA48"/>
    <mergeCell ref="Z49:AC49"/>
    <mergeCell ref="AD49:AG49"/>
    <mergeCell ref="AH49:AT49"/>
    <mergeCell ref="AU49:AX49"/>
    <mergeCell ref="AY49:BA49"/>
    <mergeCell ref="AD47:AG47"/>
    <mergeCell ref="AH47:AT47"/>
    <mergeCell ref="AU47:AX47"/>
    <mergeCell ref="AY47:BA47"/>
    <mergeCell ref="Z51:BA51"/>
    <mergeCell ref="Z52:AC52"/>
    <mergeCell ref="AD52:AG52"/>
    <mergeCell ref="AH52:AT52"/>
    <mergeCell ref="AU52:AX52"/>
    <mergeCell ref="AY52:BA52"/>
    <mergeCell ref="Z50:AC50"/>
    <mergeCell ref="AD50:AG50"/>
    <mergeCell ref="AH50:AT50"/>
    <mergeCell ref="AU50:AX50"/>
    <mergeCell ref="AY50:BA50"/>
    <mergeCell ref="AH54:AT54"/>
    <mergeCell ref="AU54:AX54"/>
    <mergeCell ref="AY54:BA54"/>
    <mergeCell ref="Z55:AT55"/>
    <mergeCell ref="AU55:AX55"/>
    <mergeCell ref="AY55:BA55"/>
    <mergeCell ref="Z53:AC53"/>
    <mergeCell ref="AD53:AG53"/>
    <mergeCell ref="AH53:AT53"/>
    <mergeCell ref="AU53:AX53"/>
    <mergeCell ref="AY53:BA53"/>
    <mergeCell ref="Z54:AC54"/>
    <mergeCell ref="AD54:AG54"/>
    <mergeCell ref="Z59:BA60"/>
    <mergeCell ref="Z58:BA58"/>
    <mergeCell ref="Z57:AC57"/>
    <mergeCell ref="AD57:AG57"/>
    <mergeCell ref="AH57:AT57"/>
    <mergeCell ref="AU57:AX57"/>
    <mergeCell ref="AY57:BA57"/>
    <mergeCell ref="Z56:AC56"/>
    <mergeCell ref="AD56:AG56"/>
    <mergeCell ref="AH56:AT56"/>
    <mergeCell ref="AU56:AX56"/>
    <mergeCell ref="AY56:BA56"/>
  </mergeCells>
  <conditionalFormatting sqref="D3:D58">
    <cfRule type="cellIs" dxfId="50" priority="68" operator="equal">
      <formula>"Balnéo"</formula>
    </cfRule>
  </conditionalFormatting>
  <conditionalFormatting sqref="E3:E58">
    <cfRule type="cellIs" dxfId="49" priority="67" operator="equal">
      <formula>"Cardio matin"</formula>
    </cfRule>
  </conditionalFormatting>
  <conditionalFormatting sqref="F3:F58">
    <cfRule type="cellIs" dxfId="48" priority="66" operator="equal">
      <formula>"Cardio après-midi"</formula>
    </cfRule>
  </conditionalFormatting>
  <conditionalFormatting sqref="G3:G58">
    <cfRule type="cellIs" dxfId="47" priority="65" operator="equal">
      <formula>"Décrassage"</formula>
    </cfRule>
  </conditionalFormatting>
  <conditionalFormatting sqref="H3:H58">
    <cfRule type="cellIs" dxfId="46" priority="64" operator="equal">
      <formula>"Match amical"</formula>
    </cfRule>
  </conditionalFormatting>
  <conditionalFormatting sqref="I3:I58">
    <cfRule type="cellIs" dxfId="45" priority="63" operator="equal">
      <formula>"Match officiel domicile"</formula>
    </cfRule>
  </conditionalFormatting>
  <conditionalFormatting sqref="J3:J58">
    <cfRule type="cellIs" dxfId="44" priority="62" operator="equal">
      <formula>"Match officiel extérieur"</formula>
    </cfRule>
  </conditionalFormatting>
  <conditionalFormatting sqref="L3:L58">
    <cfRule type="cellIs" dxfId="43" priority="60" operator="equal">
      <formula>"Muscu + Cardio après-midi"</formula>
    </cfRule>
  </conditionalFormatting>
  <conditionalFormatting sqref="D3:Y58">
    <cfRule type="cellIs" dxfId="42" priority="69" operator="equal">
      <formula>FALSE</formula>
    </cfRule>
  </conditionalFormatting>
  <conditionalFormatting sqref="N3:N58">
    <cfRule type="cellIs" dxfId="41" priority="58" operator="equal">
      <formula>"Musculation après-midi"</formula>
    </cfRule>
  </conditionalFormatting>
  <conditionalFormatting sqref="O3:O58">
    <cfRule type="cellIs" dxfId="40" priority="57" operator="equal">
      <formula>"Volley/Muscu matin"</formula>
    </cfRule>
  </conditionalFormatting>
  <conditionalFormatting sqref="K3:K58">
    <cfRule type="cellIs" dxfId="39" priority="61" operator="equal">
      <formula>"Muscu + Cardio matin"</formula>
    </cfRule>
  </conditionalFormatting>
  <conditionalFormatting sqref="P3:P58">
    <cfRule type="cellIs" dxfId="38" priority="56" operator="equal">
      <formula>"Volley/Muscu après-midi"</formula>
    </cfRule>
  </conditionalFormatting>
  <conditionalFormatting sqref="Q3:Q58">
    <cfRule type="cellIs" dxfId="37" priority="55" operator="equal">
      <formula>"Récupération"</formula>
    </cfRule>
  </conditionalFormatting>
  <conditionalFormatting sqref="S3:S58">
    <cfRule type="cellIs" dxfId="36" priority="53" operator="equal">
      <formula>"Repos après-midi"</formula>
    </cfRule>
  </conditionalFormatting>
  <conditionalFormatting sqref="U3:U58">
    <cfRule type="cellIs" dxfId="35" priority="51" operator="equal">
      <formula>"Vacances"</formula>
    </cfRule>
  </conditionalFormatting>
  <conditionalFormatting sqref="W3:W58">
    <cfRule type="cellIs" dxfId="34" priority="49" operator="equal">
      <formula>"Volley matin"</formula>
    </cfRule>
  </conditionalFormatting>
  <conditionalFormatting sqref="Y3:Y58">
    <cfRule type="cellIs" dxfId="33" priority="47" operator="equal">
      <formula>"Voyage"</formula>
    </cfRule>
  </conditionalFormatting>
  <conditionalFormatting sqref="V3:V58">
    <cfRule type="cellIs" dxfId="32" priority="50" operator="equal">
      <formula>"Vidéo"</formula>
    </cfRule>
  </conditionalFormatting>
  <conditionalFormatting sqref="X3:X58">
    <cfRule type="cellIs" dxfId="31" priority="48" operator="equal">
      <formula>"Volley après-midi"</formula>
    </cfRule>
  </conditionalFormatting>
  <conditionalFormatting sqref="R3:S58">
    <cfRule type="cellIs" dxfId="30" priority="54" operator="equal">
      <formula>"Repos matin"</formula>
    </cfRule>
  </conditionalFormatting>
  <conditionalFormatting sqref="T3:T58">
    <cfRule type="cellIs" dxfId="29" priority="52" operator="equal">
      <formula>"Repos journée"</formula>
    </cfRule>
  </conditionalFormatting>
  <conditionalFormatting sqref="N59 M3:M58">
    <cfRule type="cellIs" dxfId="28" priority="59" operator="equal">
      <formula>"Musculation matin"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annuel horaire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2014-06-18T12:28:46Z</dcterms:created>
  <dcterms:modified xsi:type="dcterms:W3CDTF">2014-06-18T16:20:00Z</dcterms:modified>
</cp:coreProperties>
</file>